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8"/>
  <workbookPr/>
  <mc:AlternateContent xmlns:mc="http://schemas.openxmlformats.org/markup-compatibility/2006">
    <mc:Choice Requires="x15">
      <x15ac:absPath xmlns:x15ac="http://schemas.microsoft.com/office/spreadsheetml/2010/11/ac" url="https://seiyocity.sharepoint.com/sites/0000/Shared Documents/1040.財政課/0001_財政係/009_公営企業会計/【調査】地方公営企業経営比較分析表/2025(R7)年度/02_各課回答/"/>
    </mc:Choice>
  </mc:AlternateContent>
  <xr:revisionPtr revIDLastSave="6" documentId="11_36D1355D5B8DEBB4E097CFDF56562441F97F15D5" xr6:coauthVersionLast="47" xr6:coauthVersionMax="47" xr10:uidLastSave="{AEA12B6F-B134-4534-BC71-5E5828ECFC42}"/>
  <workbookProtection workbookAlgorithmName="SHA-512" workbookHashValue="dB+NSdP5Ho0pp72ZxwF9PilAMK52V4FKOcbNxO0dD6bDVzR8tyzLGu1sgloQ0ivG0i02VAK92kok5IzxYU8STg==" workbookSaltValue="FIoe3te6cO49L2KKK9c+bA==" workbookSpinCount="100000" lockStructure="1"/>
  <bookViews>
    <workbookView xWindow="-110" yWindow="-110" windowWidth="19420" windowHeight="11500" xr2:uid="{00000000-000D-0000-FFFF-FFFF00000000}"/>
  </bookViews>
  <sheets>
    <sheet name="法適用_水道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<sst xmlns="http://schemas.openxmlformats.org/spreadsheetml/2006/main" count="228" uniqueCount="111">
  <si>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</si>
  <si>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</si>
  <si>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</si>
  <si>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</si>
  <si>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</si>
  <si>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</si>
  <si>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</si>
  <si>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</si>
  <si>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</si>
  <si>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</si>
  <si>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</si>
  <si>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</si>
  <si>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</si>
  <si>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</si>
  <si>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</si>
  <si>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</si>
  <si>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</si>
  <si>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</si>
  <si>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</si>
  <si>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</si>
  <si>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</si>
  <si>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</si>
  <si>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</si>
  <si>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</si>
  <si>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</si>
  <si>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</si>
  <si>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　経常収支比率については、給水収益等の減少により経常収益が減少した一方で、委託料及び修繕費等の経常費用が大幅に減少したことにより、前年度比2.32ポイント増の103.61％となり、健全経営の水準とされる100％を上回っており、累積欠損金は生じていない。
　流動比率については100％を大きく上回る数値で推移しており、短期的な資金繰りには窮していない。
　企業債残高対給水収益比率については、施設整備等の投資的経費にかかる財源として、企業債の借入を行っているが、今後は、財源の確保に努め、企業債の抑制に努める必要がある。
　料金回収率については、前年度と比較して経常費用の減少により給水原価が減少したため、前年度比1.71ポイント増の62.05%となったが、事業に必要な費用を給水収益で賄えている状況とされる100％を大きく下回っている。
　有収率については、年間総有収水量が減少した一方で、年間総配水量が大幅に増加したことにより減少している。
　今後は、人口減少による給水収益の減少は避けられない課題であり、経常費用の削減、財源確保が必要になる。簡易水道は地元の水道組合主体で料金体系などを決定し経営しているが、将来的には適正な料金設定となるよう料金見直しも視野に入れなければならない。</t>
  </si>
  <si>
    <t>2. 老朽化の状況について</t>
    <phoneticPr fontId="4"/>
  </si>
  <si>
    <t>　有形固定資産減価償却率は類似団体に比べて低い水準となっているが、管路経年化率は高い水準である。その要因として、近年、管路更新は実施していない状況であり、施設の老朽化が進展する中、計画的に水道管等更新事業を実施する必要があるが、実情としては、修繕を行いながら維持管理を行っているため、管路経年比率については、年々上昇している。
　今後は、さらに人口減少が進み給水収益が減少していく中で、施設等の更新に係る財源の確保がより厳しいものとなるため、施設等の現状把握と計画的・効率的な投資が必要となる。</t>
    <rPh sb="190" eb="191">
      <t>ナカ</t>
    </rPh>
    <phoneticPr fontId="1"/>
  </si>
  <si>
    <t>2. 老朽化の状況</t>
    <phoneticPr fontId="4"/>
  </si>
  <si>
    <t>全体総括</t>
    <rPh sb="0" eb="2">
      <t>ゼンタイ</t>
    </rPh>
    <rPh sb="2" eb="4">
      <t>ソウカツ</t>
    </rPh>
    <phoneticPr fontId="4"/>
  </si>
  <si>
    <t>　今後の人口減少による給水収益の減少を考慮すると、さらなる経費の削減等を行い、財源の確保に努めるとともに、将来的には経営統合・施設統合・料金改定等も視野に入れた経営基盤の強化を進めていく必要がある。
　また、施設の老朽化が進展する中、計画的に施設の更新を行うためにも経営戦略等で、より的確な経営状況を把握した上で、他団体との比較や経営改善及び経営判断を行い、健全な運営となるよう努めていかなければならない。</t>
  </si>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</sst>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32-4E0D-B9A3-83EE86CB2C2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1.1499999999999999</c:v>
                </c:pt>
                <c:pt idx="1">
                  <c:v>0.28999999999999998</c:v>
                </c:pt>
                <c:pt idx="2">
                  <c:v>0.39</c:v>
                </c:pt>
                <c:pt idx="3">
                  <c:v>0.49</c:v>
                </c:pt>
                <c:pt idx="4">
                  <c:v>0.32</c:v>
                </c:pt>
              </c:numCache>
            </c:numRef>
          </c:val>
          <c:smooth val="0"/>
          <c:extLst>
            <c:ext xmlns:c16="http://schemas.microsoft.com/office/drawing/2014/chart" uri="{C3380CC4-5D6E-409C-BE32-E72D297353CC}">
              <c16:uniqueId val="{00000001-3732-4E0D-B9A3-83EE86CB2C2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50.51</c:v>
                </c:pt>
                <c:pt idx="1">
                  <c:v>50.85</c:v>
                </c:pt>
                <c:pt idx="2">
                  <c:v>50.1</c:v>
                </c:pt>
                <c:pt idx="3">
                  <c:v>70.3</c:v>
                </c:pt>
                <c:pt idx="4">
                  <c:v>77.59</c:v>
                </c:pt>
              </c:numCache>
            </c:numRef>
          </c:val>
          <c:extLst>
            <c:ext xmlns:c16="http://schemas.microsoft.com/office/drawing/2014/chart" uri="{C3380CC4-5D6E-409C-BE32-E72D297353CC}">
              <c16:uniqueId val="{00000000-ED46-4A54-812D-0BF47FF59A7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48.86</c:v>
                </c:pt>
                <c:pt idx="1">
                  <c:v>49</c:v>
                </c:pt>
                <c:pt idx="2">
                  <c:v>50.07</c:v>
                </c:pt>
                <c:pt idx="3">
                  <c:v>53.4</c:v>
                </c:pt>
                <c:pt idx="4">
                  <c:v>54.69</c:v>
                </c:pt>
              </c:numCache>
            </c:numRef>
          </c:val>
          <c:smooth val="0"/>
          <c:extLst>
            <c:ext xmlns:c16="http://schemas.microsoft.com/office/drawing/2014/chart" uri="{C3380CC4-5D6E-409C-BE32-E72D297353CC}">
              <c16:uniqueId val="{00000001-ED46-4A54-812D-0BF47FF59A7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98.04</c:v>
                </c:pt>
                <c:pt idx="1">
                  <c:v>98.01</c:v>
                </c:pt>
                <c:pt idx="2">
                  <c:v>98.02</c:v>
                </c:pt>
                <c:pt idx="3">
                  <c:v>65.3</c:v>
                </c:pt>
                <c:pt idx="4">
                  <c:v>58.3</c:v>
                </c:pt>
              </c:numCache>
            </c:numRef>
          </c:val>
          <c:extLst>
            <c:ext xmlns:c16="http://schemas.microsoft.com/office/drawing/2014/chart" uri="{C3380CC4-5D6E-409C-BE32-E72D297353CC}">
              <c16:uniqueId val="{00000000-0909-4EA9-AB91-9876E42664C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76.48</c:v>
                </c:pt>
                <c:pt idx="1">
                  <c:v>75.64</c:v>
                </c:pt>
                <c:pt idx="2">
                  <c:v>75.7</c:v>
                </c:pt>
                <c:pt idx="3">
                  <c:v>72.53</c:v>
                </c:pt>
                <c:pt idx="4">
                  <c:v>71.44</c:v>
                </c:pt>
              </c:numCache>
            </c:numRef>
          </c:val>
          <c:smooth val="0"/>
          <c:extLst>
            <c:ext xmlns:c16="http://schemas.microsoft.com/office/drawing/2014/chart" uri="{C3380CC4-5D6E-409C-BE32-E72D297353CC}">
              <c16:uniqueId val="{00000001-0909-4EA9-AB91-9876E42664C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97.12</c:v>
                </c:pt>
                <c:pt idx="1">
                  <c:v>101.55</c:v>
                </c:pt>
                <c:pt idx="2">
                  <c:v>104.58</c:v>
                </c:pt>
                <c:pt idx="3">
                  <c:v>101.29</c:v>
                </c:pt>
                <c:pt idx="4">
                  <c:v>103.61</c:v>
                </c:pt>
              </c:numCache>
            </c:numRef>
          </c:val>
          <c:extLst>
            <c:ext xmlns:c16="http://schemas.microsoft.com/office/drawing/2014/chart" uri="{C3380CC4-5D6E-409C-BE32-E72D297353CC}">
              <c16:uniqueId val="{00000000-4415-486F-A4ED-27E9647304F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103.82</c:v>
                </c:pt>
                <c:pt idx="1">
                  <c:v>105.75</c:v>
                </c:pt>
                <c:pt idx="2">
                  <c:v>105.52</c:v>
                </c:pt>
                <c:pt idx="3">
                  <c:v>103.1</c:v>
                </c:pt>
                <c:pt idx="4">
                  <c:v>101.77</c:v>
                </c:pt>
              </c:numCache>
            </c:numRef>
          </c:val>
          <c:smooth val="0"/>
          <c:extLst>
            <c:ext xmlns:c16="http://schemas.microsoft.com/office/drawing/2014/chart" uri="{C3380CC4-5D6E-409C-BE32-E72D297353CC}">
              <c16:uniqueId val="{00000001-4415-486F-A4ED-27E9647304F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3.92</c:v>
                </c:pt>
                <c:pt idx="1">
                  <c:v>7.69</c:v>
                </c:pt>
                <c:pt idx="2">
                  <c:v>11.41</c:v>
                </c:pt>
                <c:pt idx="3">
                  <c:v>15.07</c:v>
                </c:pt>
                <c:pt idx="4">
                  <c:v>18.61</c:v>
                </c:pt>
              </c:numCache>
            </c:numRef>
          </c:val>
          <c:extLst>
            <c:ext xmlns:c16="http://schemas.microsoft.com/office/drawing/2014/chart" uri="{C3380CC4-5D6E-409C-BE32-E72D297353CC}">
              <c16:uniqueId val="{00000000-73AA-475E-A2DF-7412833F661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39.409999999999997</c:v>
                </c:pt>
                <c:pt idx="1">
                  <c:v>41.18</c:v>
                </c:pt>
                <c:pt idx="2">
                  <c:v>42.98</c:v>
                </c:pt>
                <c:pt idx="3">
                  <c:v>40.46</c:v>
                </c:pt>
                <c:pt idx="4">
                  <c:v>37.1</c:v>
                </c:pt>
              </c:numCache>
            </c:numRef>
          </c:val>
          <c:smooth val="0"/>
          <c:extLst>
            <c:ext xmlns:c16="http://schemas.microsoft.com/office/drawing/2014/chart" uri="{C3380CC4-5D6E-409C-BE32-E72D297353CC}">
              <c16:uniqueId val="{00000001-73AA-475E-A2DF-7412833F661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33.869999999999997</c:v>
                </c:pt>
                <c:pt idx="1">
                  <c:v>36.96</c:v>
                </c:pt>
                <c:pt idx="2">
                  <c:v>39.36</c:v>
                </c:pt>
                <c:pt idx="3">
                  <c:v>39.79</c:v>
                </c:pt>
                <c:pt idx="4">
                  <c:v>41.61</c:v>
                </c:pt>
              </c:numCache>
            </c:numRef>
          </c:val>
          <c:extLst>
            <c:ext xmlns:c16="http://schemas.microsoft.com/office/drawing/2014/chart" uri="{C3380CC4-5D6E-409C-BE32-E72D297353CC}">
              <c16:uniqueId val="{00000000-E0A1-4DFF-9002-E7C85743492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20.97</c:v>
                </c:pt>
                <c:pt idx="1">
                  <c:v>21.65</c:v>
                </c:pt>
                <c:pt idx="2">
                  <c:v>23.24</c:v>
                </c:pt>
                <c:pt idx="3">
                  <c:v>22.77</c:v>
                </c:pt>
                <c:pt idx="4">
                  <c:v>18.22</c:v>
                </c:pt>
              </c:numCache>
            </c:numRef>
          </c:val>
          <c:smooth val="0"/>
          <c:extLst>
            <c:ext xmlns:c16="http://schemas.microsoft.com/office/drawing/2014/chart" uri="{C3380CC4-5D6E-409C-BE32-E72D297353CC}">
              <c16:uniqueId val="{00000001-E0A1-4DFF-9002-E7C85743492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13.19</c:v>
                </c:pt>
                <c:pt idx="1">
                  <c:v>9.6</c:v>
                </c:pt>
                <c:pt idx="2">
                  <c:v>1.62</c:v>
                </c:pt>
                <c:pt idx="3" formatCode="#,##0.00;&quot;△&quot;#,##0.00">
                  <c:v>0</c:v>
                </c:pt>
                <c:pt idx="4" formatCode="#,##0.00;&quot;△&quot;#,##0.00">
                  <c:v>0</c:v>
                </c:pt>
              </c:numCache>
            </c:numRef>
          </c:val>
          <c:extLst>
            <c:ext xmlns:c16="http://schemas.microsoft.com/office/drawing/2014/chart" uri="{C3380CC4-5D6E-409C-BE32-E72D297353CC}">
              <c16:uniqueId val="{00000000-6AB8-4598-9E1E-967748628A6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31.54</c:v>
                </c:pt>
                <c:pt idx="1">
                  <c:v>31.15</c:v>
                </c:pt>
                <c:pt idx="2">
                  <c:v>30.01</c:v>
                </c:pt>
                <c:pt idx="3">
                  <c:v>27.32</c:v>
                </c:pt>
                <c:pt idx="4">
                  <c:v>16.12</c:v>
                </c:pt>
              </c:numCache>
            </c:numRef>
          </c:val>
          <c:smooth val="0"/>
          <c:extLst>
            <c:ext xmlns:c16="http://schemas.microsoft.com/office/drawing/2014/chart" uri="{C3380CC4-5D6E-409C-BE32-E72D297353CC}">
              <c16:uniqueId val="{00000001-6AB8-4598-9E1E-967748628A6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494.36</c:v>
                </c:pt>
                <c:pt idx="1">
                  <c:v>500.99</c:v>
                </c:pt>
                <c:pt idx="2">
                  <c:v>488.49</c:v>
                </c:pt>
                <c:pt idx="3">
                  <c:v>605.6</c:v>
                </c:pt>
                <c:pt idx="4">
                  <c:v>614.75</c:v>
                </c:pt>
              </c:numCache>
            </c:numRef>
          </c:val>
          <c:extLst>
            <c:ext xmlns:c16="http://schemas.microsoft.com/office/drawing/2014/chart" uri="{C3380CC4-5D6E-409C-BE32-E72D297353CC}">
              <c16:uniqueId val="{00000000-7623-4F8B-B7DE-B9DBE93506D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302.22000000000003</c:v>
                </c:pt>
                <c:pt idx="1">
                  <c:v>263.45</c:v>
                </c:pt>
                <c:pt idx="2">
                  <c:v>249.43</c:v>
                </c:pt>
                <c:pt idx="3">
                  <c:v>217.55</c:v>
                </c:pt>
                <c:pt idx="4">
                  <c:v>157.71</c:v>
                </c:pt>
              </c:numCache>
            </c:numRef>
          </c:val>
          <c:smooth val="0"/>
          <c:extLst>
            <c:ext xmlns:c16="http://schemas.microsoft.com/office/drawing/2014/chart" uri="{C3380CC4-5D6E-409C-BE32-E72D297353CC}">
              <c16:uniqueId val="{00000001-7623-4F8B-B7DE-B9DBE93506D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237.22</c:v>
                </c:pt>
                <c:pt idx="1">
                  <c:v>213.78</c:v>
                </c:pt>
                <c:pt idx="2">
                  <c:v>187.68</c:v>
                </c:pt>
                <c:pt idx="3">
                  <c:v>165.62</c:v>
                </c:pt>
                <c:pt idx="4">
                  <c:v>141.35</c:v>
                </c:pt>
              </c:numCache>
            </c:numRef>
          </c:val>
          <c:extLst>
            <c:ext xmlns:c16="http://schemas.microsoft.com/office/drawing/2014/chart" uri="{C3380CC4-5D6E-409C-BE32-E72D297353CC}">
              <c16:uniqueId val="{00000000-288D-4468-B965-204D3D72407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970.36</c:v>
                </c:pt>
                <c:pt idx="1">
                  <c:v>940.22</c:v>
                </c:pt>
                <c:pt idx="2">
                  <c:v>922.05</c:v>
                </c:pt>
                <c:pt idx="3">
                  <c:v>916.17</c:v>
                </c:pt>
                <c:pt idx="4">
                  <c:v>958.97</c:v>
                </c:pt>
              </c:numCache>
            </c:numRef>
          </c:val>
          <c:smooth val="0"/>
          <c:extLst>
            <c:ext xmlns:c16="http://schemas.microsoft.com/office/drawing/2014/chart" uri="{C3380CC4-5D6E-409C-BE32-E72D297353CC}">
              <c16:uniqueId val="{00000001-288D-4468-B965-204D3D72407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56.74</c:v>
                </c:pt>
                <c:pt idx="1">
                  <c:v>58.4</c:v>
                </c:pt>
                <c:pt idx="2">
                  <c:v>55.35</c:v>
                </c:pt>
                <c:pt idx="3">
                  <c:v>60.34</c:v>
                </c:pt>
                <c:pt idx="4">
                  <c:v>62.05</c:v>
                </c:pt>
              </c:numCache>
            </c:numRef>
          </c:val>
          <c:extLst>
            <c:ext xmlns:c16="http://schemas.microsoft.com/office/drawing/2014/chart" uri="{C3380CC4-5D6E-409C-BE32-E72D297353CC}">
              <c16:uniqueId val="{00000000-C563-4F26-B1A1-054370A0931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64.52</c:v>
                </c:pt>
                <c:pt idx="1">
                  <c:v>66.8</c:v>
                </c:pt>
                <c:pt idx="2">
                  <c:v>64.39</c:v>
                </c:pt>
                <c:pt idx="3">
                  <c:v>63.95</c:v>
                </c:pt>
                <c:pt idx="4">
                  <c:v>61.25</c:v>
                </c:pt>
              </c:numCache>
            </c:numRef>
          </c:val>
          <c:smooth val="0"/>
          <c:extLst>
            <c:ext xmlns:c16="http://schemas.microsoft.com/office/drawing/2014/chart" uri="{C3380CC4-5D6E-409C-BE32-E72D297353CC}">
              <c16:uniqueId val="{00000001-C563-4F26-B1A1-054370A0931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169.83</c:v>
                </c:pt>
                <c:pt idx="1">
                  <c:v>161.52000000000001</c:v>
                </c:pt>
                <c:pt idx="2">
                  <c:v>171.62</c:v>
                </c:pt>
                <c:pt idx="3">
                  <c:v>165.29</c:v>
                </c:pt>
                <c:pt idx="4">
                  <c:v>162.30000000000001</c:v>
                </c:pt>
              </c:numCache>
            </c:numRef>
          </c:val>
          <c:extLst>
            <c:ext xmlns:c16="http://schemas.microsoft.com/office/drawing/2014/chart" uri="{C3380CC4-5D6E-409C-BE32-E72D297353CC}">
              <c16:uniqueId val="{00000000-7722-48B3-ADA0-ABD0F98F413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270.68</c:v>
                </c:pt>
                <c:pt idx="1">
                  <c:v>268.88</c:v>
                </c:pt>
                <c:pt idx="2">
                  <c:v>258.89999999999998</c:v>
                </c:pt>
                <c:pt idx="3">
                  <c:v>263.56</c:v>
                </c:pt>
                <c:pt idx="4">
                  <c:v>279.83</c:v>
                </c:pt>
              </c:numCache>
            </c:numRef>
          </c:val>
          <c:smooth val="0"/>
          <c:extLst>
            <c:ext xmlns:c16="http://schemas.microsoft.com/office/drawing/2014/chart" uri="{C3380CC4-5D6E-409C-BE32-E72D297353CC}">
              <c16:uniqueId val="{00000001-7722-48B3-ADA0-ABD0F98F413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O34" zoomScale="70" zoomScaleNormal="70" workbookViewId="0">
      <selection activeCell="BL16" sqref="BL16:BZ44"/>
    </sheetView>
  </sheetViews>
  <sheetFormatPr defaultColWidth="2.7109375" defaultRowHeight="12.95"/>
  <cols>
    <col min="1" max="1" width="2.7109375" customWidth="1"/>
    <col min="2" max="62" width="3.7109375" customWidth="1"/>
    <col min="64" max="78" width="3.140625" customWidth="1"/>
    <col min="79" max="79" width="4.42578125" bestFit="1" customWidth="1"/>
    <col min="81" max="82" width="4.42578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1" t="str">
        <f>データ!H6</f>
        <v>愛媛県　西予市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33721</v>
      </c>
      <c r="AM8" s="44"/>
      <c r="AN8" s="44"/>
      <c r="AO8" s="44"/>
      <c r="AP8" s="44"/>
      <c r="AQ8" s="44"/>
      <c r="AR8" s="44"/>
      <c r="AS8" s="44"/>
      <c r="AT8" s="45">
        <f>データ!$S$6</f>
        <v>514.35</v>
      </c>
      <c r="AU8" s="46"/>
      <c r="AV8" s="46"/>
      <c r="AW8" s="46"/>
      <c r="AX8" s="46"/>
      <c r="AY8" s="46"/>
      <c r="AZ8" s="46"/>
      <c r="BA8" s="46"/>
      <c r="BB8" s="47">
        <f>データ!$T$6</f>
        <v>65.56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c r="A10" s="2"/>
      <c r="B10" s="45" t="str">
        <f>データ!$N$6</f>
        <v>-</v>
      </c>
      <c r="C10" s="46"/>
      <c r="D10" s="46"/>
      <c r="E10" s="46"/>
      <c r="F10" s="46"/>
      <c r="G10" s="46"/>
      <c r="H10" s="46"/>
      <c r="I10" s="45">
        <f>データ!$O$6</f>
        <v>93.6</v>
      </c>
      <c r="J10" s="46"/>
      <c r="K10" s="46"/>
      <c r="L10" s="46"/>
      <c r="M10" s="46"/>
      <c r="N10" s="46"/>
      <c r="O10" s="80"/>
      <c r="P10" s="47">
        <f>データ!$P$6</f>
        <v>12.4</v>
      </c>
      <c r="Q10" s="47"/>
      <c r="R10" s="47"/>
      <c r="S10" s="47"/>
      <c r="T10" s="47"/>
      <c r="U10" s="47"/>
      <c r="V10" s="47"/>
      <c r="W10" s="44">
        <f>データ!$Q$6</f>
        <v>2800</v>
      </c>
      <c r="X10" s="44"/>
      <c r="Y10" s="44"/>
      <c r="Z10" s="44"/>
      <c r="AA10" s="44"/>
      <c r="AB10" s="44"/>
      <c r="AC10" s="44"/>
      <c r="AD10" s="2"/>
      <c r="AE10" s="2"/>
      <c r="AF10" s="2"/>
      <c r="AG10" s="2"/>
      <c r="AH10" s="2"/>
      <c r="AI10" s="2"/>
      <c r="AJ10" s="2"/>
      <c r="AK10" s="2"/>
      <c r="AL10" s="44">
        <f>データ!$U$6</f>
        <v>4133</v>
      </c>
      <c r="AM10" s="44"/>
      <c r="AN10" s="44"/>
      <c r="AO10" s="44"/>
      <c r="AP10" s="44"/>
      <c r="AQ10" s="44"/>
      <c r="AR10" s="44"/>
      <c r="AS10" s="44"/>
      <c r="AT10" s="45">
        <f>データ!$V$6</f>
        <v>27.4</v>
      </c>
      <c r="AU10" s="46"/>
      <c r="AV10" s="46"/>
      <c r="AW10" s="46"/>
      <c r="AX10" s="46"/>
      <c r="AY10" s="46"/>
      <c r="AZ10" s="46"/>
      <c r="BA10" s="46"/>
      <c r="BB10" s="47">
        <f>データ!$W$6</f>
        <v>150.84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26</v>
      </c>
      <c r="BM16" s="57"/>
      <c r="BN16" s="57"/>
      <c r="BO16" s="57"/>
      <c r="BP16" s="57"/>
      <c r="BQ16" s="57"/>
      <c r="BR16" s="57"/>
      <c r="BS16" s="57"/>
      <c r="BT16" s="57"/>
      <c r="BU16" s="57"/>
      <c r="BV16" s="57"/>
      <c r="BW16" s="57"/>
      <c r="BX16" s="57"/>
      <c r="BY16" s="57"/>
      <c r="BZ16" s="58"/>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27</v>
      </c>
      <c r="BM45" s="75"/>
      <c r="BN45" s="75"/>
      <c r="BO45" s="75"/>
      <c r="BP45" s="75"/>
      <c r="BQ45" s="75"/>
      <c r="BR45" s="75"/>
      <c r="BS45" s="75"/>
      <c r="BT45" s="75"/>
      <c r="BU45" s="75"/>
      <c r="BV45" s="75"/>
      <c r="BW45" s="75"/>
      <c r="BX45" s="75"/>
      <c r="BY45" s="75"/>
      <c r="BZ45" s="76"/>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28</v>
      </c>
      <c r="BM47" s="57"/>
      <c r="BN47" s="57"/>
      <c r="BO47" s="57"/>
      <c r="BP47" s="57"/>
      <c r="BQ47" s="57"/>
      <c r="BR47" s="57"/>
      <c r="BS47" s="57"/>
      <c r="BT47" s="57"/>
      <c r="BU47" s="57"/>
      <c r="BV47" s="57"/>
      <c r="BW47" s="57"/>
      <c r="BX47" s="57"/>
      <c r="BY47" s="57"/>
      <c r="BZ47" s="58"/>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c r="A60" s="2"/>
      <c r="B60" s="71" t="s">
        <v>29</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30</v>
      </c>
      <c r="BM64" s="75"/>
      <c r="BN64" s="75"/>
      <c r="BO64" s="75"/>
      <c r="BP64" s="75"/>
      <c r="BQ64" s="75"/>
      <c r="BR64" s="75"/>
      <c r="BS64" s="75"/>
      <c r="BT64" s="75"/>
      <c r="BU64" s="75"/>
      <c r="BV64" s="75"/>
      <c r="BW64" s="75"/>
      <c r="BX64" s="75"/>
      <c r="BY64" s="75"/>
      <c r="BZ64" s="76"/>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31</v>
      </c>
      <c r="BM66" s="57"/>
      <c r="BN66" s="57"/>
      <c r="BO66" s="57"/>
      <c r="BP66" s="57"/>
      <c r="BQ66" s="57"/>
      <c r="BR66" s="57"/>
      <c r="BS66" s="57"/>
      <c r="BT66" s="57"/>
      <c r="BU66" s="57"/>
      <c r="BV66" s="57"/>
      <c r="BW66" s="57"/>
      <c r="BX66" s="57"/>
      <c r="BY66" s="57"/>
      <c r="BZ66" s="58"/>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c r="C83" s="12"/>
    </row>
    <row r="84" spans="1:78" hidden="1">
      <c r="B84" s="13" t="s">
        <v>32</v>
      </c>
      <c r="C84" s="13"/>
      <c r="D84" s="13"/>
      <c r="E84" s="13" t="s">
        <v>33</v>
      </c>
      <c r="F84" s="13" t="s">
        <v>34</v>
      </c>
      <c r="G84" s="13" t="s">
        <v>35</v>
      </c>
      <c r="H84" s="13" t="s">
        <v>36</v>
      </c>
      <c r="I84" s="13" t="s">
        <v>37</v>
      </c>
      <c r="J84" s="13" t="s">
        <v>38</v>
      </c>
      <c r="K84" s="13" t="s">
        <v>39</v>
      </c>
      <c r="L84" s="13" t="s">
        <v>40</v>
      </c>
      <c r="M84" s="13" t="s">
        <v>41</v>
      </c>
      <c r="N84" s="13" t="s">
        <v>42</v>
      </c>
      <c r="O84" s="13" t="s">
        <v>43</v>
      </c>
    </row>
    <row r="85" spans="1:78" hidden="1">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IFTyJiDUe2WwoV8ZH6FCWkzuJKlV3QhWy8+mZF0KquiGgiGgz7RSt91UM5hvcV2C/OC/PGNFB+6781TgOkGOxQ==" saltValue="wzqdQjWVJOtpsYN1lo95P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2.95"/>
  <cols>
    <col min="2" max="144" width="11.85546875" customWidth="1"/>
  </cols>
  <sheetData>
    <row r="1" spans="1:144">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46</v>
      </c>
      <c r="B3" s="16" t="s">
        <v>47</v>
      </c>
      <c r="C3" s="16" t="s">
        <v>48</v>
      </c>
      <c r="D3" s="16" t="s">
        <v>49</v>
      </c>
      <c r="E3" s="16" t="s">
        <v>50</v>
      </c>
      <c r="F3" s="16" t="s">
        <v>51</v>
      </c>
      <c r="G3" s="16" t="s">
        <v>52</v>
      </c>
      <c r="H3" s="82" t="s">
        <v>53</v>
      </c>
      <c r="I3" s="83"/>
      <c r="J3" s="83"/>
      <c r="K3" s="83"/>
      <c r="L3" s="83"/>
      <c r="M3" s="83"/>
      <c r="N3" s="83"/>
      <c r="O3" s="83"/>
      <c r="P3" s="83"/>
      <c r="Q3" s="83"/>
      <c r="R3" s="83"/>
      <c r="S3" s="83"/>
      <c r="T3" s="83"/>
      <c r="U3" s="83"/>
      <c r="V3" s="83"/>
      <c r="W3" s="84"/>
      <c r="X3" s="88" t="s">
        <v>54</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29</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c r="A4" s="15" t="s">
        <v>55</v>
      </c>
      <c r="B4" s="17"/>
      <c r="C4" s="17"/>
      <c r="D4" s="17"/>
      <c r="E4" s="17"/>
      <c r="F4" s="17"/>
      <c r="G4" s="17"/>
      <c r="H4" s="85"/>
      <c r="I4" s="86"/>
      <c r="J4" s="86"/>
      <c r="K4" s="86"/>
      <c r="L4" s="86"/>
      <c r="M4" s="86"/>
      <c r="N4" s="86"/>
      <c r="O4" s="86"/>
      <c r="P4" s="86"/>
      <c r="Q4" s="86"/>
      <c r="R4" s="86"/>
      <c r="S4" s="86"/>
      <c r="T4" s="86"/>
      <c r="U4" s="86"/>
      <c r="V4" s="86"/>
      <c r="W4" s="87"/>
      <c r="X4" s="81" t="s">
        <v>56</v>
      </c>
      <c r="Y4" s="81"/>
      <c r="Z4" s="81"/>
      <c r="AA4" s="81"/>
      <c r="AB4" s="81"/>
      <c r="AC4" s="81"/>
      <c r="AD4" s="81"/>
      <c r="AE4" s="81"/>
      <c r="AF4" s="81"/>
      <c r="AG4" s="81"/>
      <c r="AH4" s="81"/>
      <c r="AI4" s="81" t="s">
        <v>57</v>
      </c>
      <c r="AJ4" s="81"/>
      <c r="AK4" s="81"/>
      <c r="AL4" s="81"/>
      <c r="AM4" s="81"/>
      <c r="AN4" s="81"/>
      <c r="AO4" s="81"/>
      <c r="AP4" s="81"/>
      <c r="AQ4" s="81"/>
      <c r="AR4" s="81"/>
      <c r="AS4" s="81"/>
      <c r="AT4" s="81" t="s">
        <v>58</v>
      </c>
      <c r="AU4" s="81"/>
      <c r="AV4" s="81"/>
      <c r="AW4" s="81"/>
      <c r="AX4" s="81"/>
      <c r="AY4" s="81"/>
      <c r="AZ4" s="81"/>
      <c r="BA4" s="81"/>
      <c r="BB4" s="81"/>
      <c r="BC4" s="81"/>
      <c r="BD4" s="81"/>
      <c r="BE4" s="81" t="s">
        <v>59</v>
      </c>
      <c r="BF4" s="81"/>
      <c r="BG4" s="81"/>
      <c r="BH4" s="81"/>
      <c r="BI4" s="81"/>
      <c r="BJ4" s="81"/>
      <c r="BK4" s="81"/>
      <c r="BL4" s="81"/>
      <c r="BM4" s="81"/>
      <c r="BN4" s="81"/>
      <c r="BO4" s="81"/>
      <c r="BP4" s="81" t="s">
        <v>60</v>
      </c>
      <c r="BQ4" s="81"/>
      <c r="BR4" s="81"/>
      <c r="BS4" s="81"/>
      <c r="BT4" s="81"/>
      <c r="BU4" s="81"/>
      <c r="BV4" s="81"/>
      <c r="BW4" s="81"/>
      <c r="BX4" s="81"/>
      <c r="BY4" s="81"/>
      <c r="BZ4" s="81"/>
      <c r="CA4" s="81" t="s">
        <v>61</v>
      </c>
      <c r="CB4" s="81"/>
      <c r="CC4" s="81"/>
      <c r="CD4" s="81"/>
      <c r="CE4" s="81"/>
      <c r="CF4" s="81"/>
      <c r="CG4" s="81"/>
      <c r="CH4" s="81"/>
      <c r="CI4" s="81"/>
      <c r="CJ4" s="81"/>
      <c r="CK4" s="81"/>
      <c r="CL4" s="81" t="s">
        <v>62</v>
      </c>
      <c r="CM4" s="81"/>
      <c r="CN4" s="81"/>
      <c r="CO4" s="81"/>
      <c r="CP4" s="81"/>
      <c r="CQ4" s="81"/>
      <c r="CR4" s="81"/>
      <c r="CS4" s="81"/>
      <c r="CT4" s="81"/>
      <c r="CU4" s="81"/>
      <c r="CV4" s="81"/>
      <c r="CW4" s="81" t="s">
        <v>63</v>
      </c>
      <c r="CX4" s="81"/>
      <c r="CY4" s="81"/>
      <c r="CZ4" s="81"/>
      <c r="DA4" s="81"/>
      <c r="DB4" s="81"/>
      <c r="DC4" s="81"/>
      <c r="DD4" s="81"/>
      <c r="DE4" s="81"/>
      <c r="DF4" s="81"/>
      <c r="DG4" s="81"/>
      <c r="DH4" s="81" t="s">
        <v>64</v>
      </c>
      <c r="DI4" s="81"/>
      <c r="DJ4" s="81"/>
      <c r="DK4" s="81"/>
      <c r="DL4" s="81"/>
      <c r="DM4" s="81"/>
      <c r="DN4" s="81"/>
      <c r="DO4" s="81"/>
      <c r="DP4" s="81"/>
      <c r="DQ4" s="81"/>
      <c r="DR4" s="81"/>
      <c r="DS4" s="81" t="s">
        <v>65</v>
      </c>
      <c r="DT4" s="81"/>
      <c r="DU4" s="81"/>
      <c r="DV4" s="81"/>
      <c r="DW4" s="81"/>
      <c r="DX4" s="81"/>
      <c r="DY4" s="81"/>
      <c r="DZ4" s="81"/>
      <c r="EA4" s="81"/>
      <c r="EB4" s="81"/>
      <c r="EC4" s="81"/>
      <c r="ED4" s="81" t="s">
        <v>66</v>
      </c>
      <c r="EE4" s="81"/>
      <c r="EF4" s="81"/>
      <c r="EG4" s="81"/>
      <c r="EH4" s="81"/>
      <c r="EI4" s="81"/>
      <c r="EJ4" s="81"/>
      <c r="EK4" s="81"/>
      <c r="EL4" s="81"/>
      <c r="EM4" s="81"/>
      <c r="EN4" s="81"/>
    </row>
    <row r="5" spans="1:144">
      <c r="A5" s="15" t="s">
        <v>67</v>
      </c>
      <c r="B5" s="18"/>
      <c r="C5" s="18"/>
      <c r="D5" s="18"/>
      <c r="E5" s="18"/>
      <c r="F5" s="18"/>
      <c r="G5" s="18"/>
      <c r="H5" s="19" t="s">
        <v>68</v>
      </c>
      <c r="I5" s="19" t="s">
        <v>69</v>
      </c>
      <c r="J5" s="19" t="s">
        <v>70</v>
      </c>
      <c r="K5" s="19" t="s">
        <v>71</v>
      </c>
      <c r="L5" s="19" t="s">
        <v>72</v>
      </c>
      <c r="M5" s="19" t="s">
        <v>5</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32</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c r="A6" s="15" t="s">
        <v>94</v>
      </c>
      <c r="B6" s="20">
        <f>B7</f>
        <v>2024</v>
      </c>
      <c r="C6" s="20">
        <f t="shared" ref="C6:W6" si="3">C7</f>
        <v>382141</v>
      </c>
      <c r="D6" s="20">
        <f t="shared" si="3"/>
        <v>46</v>
      </c>
      <c r="E6" s="20">
        <f t="shared" si="3"/>
        <v>1</v>
      </c>
      <c r="F6" s="20">
        <f t="shared" si="3"/>
        <v>0</v>
      </c>
      <c r="G6" s="20">
        <f t="shared" si="3"/>
        <v>5</v>
      </c>
      <c r="H6" s="20" t="str">
        <f t="shared" si="3"/>
        <v>愛媛県　西予市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93.6</v>
      </c>
      <c r="P6" s="21">
        <f t="shared" si="3"/>
        <v>12.4</v>
      </c>
      <c r="Q6" s="21">
        <f t="shared" si="3"/>
        <v>2800</v>
      </c>
      <c r="R6" s="21">
        <f t="shared" si="3"/>
        <v>33721</v>
      </c>
      <c r="S6" s="21">
        <f t="shared" si="3"/>
        <v>514.35</v>
      </c>
      <c r="T6" s="21">
        <f t="shared" si="3"/>
        <v>65.56</v>
      </c>
      <c r="U6" s="21">
        <f t="shared" si="3"/>
        <v>4133</v>
      </c>
      <c r="V6" s="21">
        <f t="shared" si="3"/>
        <v>27.4</v>
      </c>
      <c r="W6" s="21">
        <f t="shared" si="3"/>
        <v>150.84</v>
      </c>
      <c r="X6" s="22">
        <f>IF(X7="",NA(),X7)</f>
        <v>97.12</v>
      </c>
      <c r="Y6" s="22">
        <f t="shared" ref="Y6:AG6" si="4">IF(Y7="",NA(),Y7)</f>
        <v>101.55</v>
      </c>
      <c r="Z6" s="22">
        <f t="shared" si="4"/>
        <v>104.58</v>
      </c>
      <c r="AA6" s="22">
        <f t="shared" si="4"/>
        <v>101.29</v>
      </c>
      <c r="AB6" s="22">
        <f t="shared" si="4"/>
        <v>103.61</v>
      </c>
      <c r="AC6" s="22">
        <f t="shared" si="4"/>
        <v>103.82</v>
      </c>
      <c r="AD6" s="22">
        <f t="shared" si="4"/>
        <v>105.75</v>
      </c>
      <c r="AE6" s="22">
        <f t="shared" si="4"/>
        <v>105.52</v>
      </c>
      <c r="AF6" s="22">
        <f t="shared" si="4"/>
        <v>103.1</v>
      </c>
      <c r="AG6" s="22">
        <f t="shared" si="4"/>
        <v>101.77</v>
      </c>
      <c r="AH6" s="21" t="str">
        <f>IF(AH7="","",IF(AH7="-","【-】","【"&amp;SUBSTITUTE(TEXT(AH7,"#,##0.00"),"-","△")&amp;"】"))</f>
        <v>【102.02】</v>
      </c>
      <c r="AI6" s="22">
        <f>IF(AI7="",NA(),AI7)</f>
        <v>13.19</v>
      </c>
      <c r="AJ6" s="22">
        <f t="shared" ref="AJ6:AR6" si="5">IF(AJ7="",NA(),AJ7)</f>
        <v>9.6</v>
      </c>
      <c r="AK6" s="22">
        <f t="shared" si="5"/>
        <v>1.62</v>
      </c>
      <c r="AL6" s="21">
        <f t="shared" si="5"/>
        <v>0</v>
      </c>
      <c r="AM6" s="21">
        <f t="shared" si="5"/>
        <v>0</v>
      </c>
      <c r="AN6" s="22">
        <f t="shared" si="5"/>
        <v>31.54</v>
      </c>
      <c r="AO6" s="22">
        <f t="shared" si="5"/>
        <v>31.15</v>
      </c>
      <c r="AP6" s="22">
        <f t="shared" si="5"/>
        <v>30.01</v>
      </c>
      <c r="AQ6" s="22">
        <f t="shared" si="5"/>
        <v>27.32</v>
      </c>
      <c r="AR6" s="22">
        <f t="shared" si="5"/>
        <v>16.12</v>
      </c>
      <c r="AS6" s="21" t="str">
        <f>IF(AS7="","",IF(AS7="-","【-】","【"&amp;SUBSTITUTE(TEXT(AS7,"#,##0.00"),"-","△")&amp;"】"))</f>
        <v>【26.96】</v>
      </c>
      <c r="AT6" s="22">
        <f>IF(AT7="",NA(),AT7)</f>
        <v>494.36</v>
      </c>
      <c r="AU6" s="22">
        <f t="shared" ref="AU6:BC6" si="6">IF(AU7="",NA(),AU7)</f>
        <v>500.99</v>
      </c>
      <c r="AV6" s="22">
        <f t="shared" si="6"/>
        <v>488.49</v>
      </c>
      <c r="AW6" s="22">
        <f t="shared" si="6"/>
        <v>605.6</v>
      </c>
      <c r="AX6" s="22">
        <f t="shared" si="6"/>
        <v>614.75</v>
      </c>
      <c r="AY6" s="22">
        <f t="shared" si="6"/>
        <v>302.22000000000003</v>
      </c>
      <c r="AZ6" s="22">
        <f t="shared" si="6"/>
        <v>263.45</v>
      </c>
      <c r="BA6" s="22">
        <f t="shared" si="6"/>
        <v>249.43</v>
      </c>
      <c r="BB6" s="22">
        <f t="shared" si="6"/>
        <v>217.55</v>
      </c>
      <c r="BC6" s="22">
        <f t="shared" si="6"/>
        <v>157.71</v>
      </c>
      <c r="BD6" s="21" t="str">
        <f>IF(BD7="","",IF(BD7="-","【-】","【"&amp;SUBSTITUTE(TEXT(BD7,"#,##0.00"),"-","△")&amp;"】"))</f>
        <v>【142.39】</v>
      </c>
      <c r="BE6" s="22">
        <f>IF(BE7="",NA(),BE7)</f>
        <v>237.22</v>
      </c>
      <c r="BF6" s="22">
        <f t="shared" ref="BF6:BN6" si="7">IF(BF7="",NA(),BF7)</f>
        <v>213.78</v>
      </c>
      <c r="BG6" s="22">
        <f t="shared" si="7"/>
        <v>187.68</v>
      </c>
      <c r="BH6" s="22">
        <f t="shared" si="7"/>
        <v>165.62</v>
      </c>
      <c r="BI6" s="22">
        <f t="shared" si="7"/>
        <v>141.35</v>
      </c>
      <c r="BJ6" s="22">
        <f t="shared" si="7"/>
        <v>970.36</v>
      </c>
      <c r="BK6" s="22">
        <f t="shared" si="7"/>
        <v>940.22</v>
      </c>
      <c r="BL6" s="22">
        <f t="shared" si="7"/>
        <v>922.05</v>
      </c>
      <c r="BM6" s="22">
        <f t="shared" si="7"/>
        <v>916.17</v>
      </c>
      <c r="BN6" s="22">
        <f t="shared" si="7"/>
        <v>958.97</v>
      </c>
      <c r="BO6" s="21" t="str">
        <f>IF(BO7="","",IF(BO7="-","【-】","【"&amp;SUBSTITUTE(TEXT(BO7,"#,##0.00"),"-","△")&amp;"】"))</f>
        <v>【1,043.36】</v>
      </c>
      <c r="BP6" s="22">
        <f>IF(BP7="",NA(),BP7)</f>
        <v>56.74</v>
      </c>
      <c r="BQ6" s="22">
        <f t="shared" ref="BQ6:BY6" si="8">IF(BQ7="",NA(),BQ7)</f>
        <v>58.4</v>
      </c>
      <c r="BR6" s="22">
        <f t="shared" si="8"/>
        <v>55.35</v>
      </c>
      <c r="BS6" s="22">
        <f t="shared" si="8"/>
        <v>60.34</v>
      </c>
      <c r="BT6" s="22">
        <f t="shared" si="8"/>
        <v>62.05</v>
      </c>
      <c r="BU6" s="22">
        <f t="shared" si="8"/>
        <v>64.52</v>
      </c>
      <c r="BV6" s="22">
        <f t="shared" si="8"/>
        <v>66.8</v>
      </c>
      <c r="BW6" s="22">
        <f t="shared" si="8"/>
        <v>64.39</v>
      </c>
      <c r="BX6" s="22">
        <f t="shared" si="8"/>
        <v>63.95</v>
      </c>
      <c r="BY6" s="22">
        <f t="shared" si="8"/>
        <v>61.25</v>
      </c>
      <c r="BZ6" s="21" t="str">
        <f>IF(BZ7="","",IF(BZ7="-","【-】","【"&amp;SUBSTITUTE(TEXT(BZ7,"#,##0.00"),"-","△")&amp;"】"))</f>
        <v>【56.19】</v>
      </c>
      <c r="CA6" s="22">
        <f>IF(CA7="",NA(),CA7)</f>
        <v>169.83</v>
      </c>
      <c r="CB6" s="22">
        <f t="shared" ref="CB6:CJ6" si="9">IF(CB7="",NA(),CB7)</f>
        <v>161.52000000000001</v>
      </c>
      <c r="CC6" s="22">
        <f t="shared" si="9"/>
        <v>171.62</v>
      </c>
      <c r="CD6" s="22">
        <f t="shared" si="9"/>
        <v>165.29</v>
      </c>
      <c r="CE6" s="22">
        <f t="shared" si="9"/>
        <v>162.30000000000001</v>
      </c>
      <c r="CF6" s="22">
        <f t="shared" si="9"/>
        <v>270.68</v>
      </c>
      <c r="CG6" s="22">
        <f t="shared" si="9"/>
        <v>268.88</v>
      </c>
      <c r="CH6" s="22">
        <f t="shared" si="9"/>
        <v>258.89999999999998</v>
      </c>
      <c r="CI6" s="22">
        <f t="shared" si="9"/>
        <v>263.56</v>
      </c>
      <c r="CJ6" s="22">
        <f t="shared" si="9"/>
        <v>279.83</v>
      </c>
      <c r="CK6" s="21" t="str">
        <f>IF(CK7="","",IF(CK7="-","【-】","【"&amp;SUBSTITUTE(TEXT(CK7,"#,##0.00"),"-","△")&amp;"】"))</f>
        <v>【285.60】</v>
      </c>
      <c r="CL6" s="22">
        <f>IF(CL7="",NA(),CL7)</f>
        <v>50.51</v>
      </c>
      <c r="CM6" s="22">
        <f t="shared" ref="CM6:CU6" si="10">IF(CM7="",NA(),CM7)</f>
        <v>50.85</v>
      </c>
      <c r="CN6" s="22">
        <f t="shared" si="10"/>
        <v>50.1</v>
      </c>
      <c r="CO6" s="22">
        <f t="shared" si="10"/>
        <v>70.3</v>
      </c>
      <c r="CP6" s="22">
        <f t="shared" si="10"/>
        <v>77.59</v>
      </c>
      <c r="CQ6" s="22">
        <f t="shared" si="10"/>
        <v>48.86</v>
      </c>
      <c r="CR6" s="22">
        <f t="shared" si="10"/>
        <v>49</v>
      </c>
      <c r="CS6" s="22">
        <f t="shared" si="10"/>
        <v>50.07</v>
      </c>
      <c r="CT6" s="22">
        <f t="shared" si="10"/>
        <v>53.4</v>
      </c>
      <c r="CU6" s="22">
        <f t="shared" si="10"/>
        <v>54.69</v>
      </c>
      <c r="CV6" s="21" t="str">
        <f>IF(CV7="","",IF(CV7="-","【-】","【"&amp;SUBSTITUTE(TEXT(CV7,"#,##0.00"),"-","△")&amp;"】"))</f>
        <v>【48.33】</v>
      </c>
      <c r="CW6" s="22">
        <f>IF(CW7="",NA(),CW7)</f>
        <v>98.04</v>
      </c>
      <c r="CX6" s="22">
        <f t="shared" ref="CX6:DF6" si="11">IF(CX7="",NA(),CX7)</f>
        <v>98.01</v>
      </c>
      <c r="CY6" s="22">
        <f t="shared" si="11"/>
        <v>98.02</v>
      </c>
      <c r="CZ6" s="22">
        <f t="shared" si="11"/>
        <v>65.3</v>
      </c>
      <c r="DA6" s="22">
        <f t="shared" si="11"/>
        <v>58.3</v>
      </c>
      <c r="DB6" s="22">
        <f t="shared" si="11"/>
        <v>76.48</v>
      </c>
      <c r="DC6" s="22">
        <f t="shared" si="11"/>
        <v>75.64</v>
      </c>
      <c r="DD6" s="22">
        <f t="shared" si="11"/>
        <v>75.7</v>
      </c>
      <c r="DE6" s="22">
        <f t="shared" si="11"/>
        <v>72.53</v>
      </c>
      <c r="DF6" s="22">
        <f t="shared" si="11"/>
        <v>71.44</v>
      </c>
      <c r="DG6" s="21" t="str">
        <f>IF(DG7="","",IF(DG7="-","【-】","【"&amp;SUBSTITUTE(TEXT(DG7,"#,##0.00"),"-","△")&amp;"】"))</f>
        <v>【70.34】</v>
      </c>
      <c r="DH6" s="22">
        <f>IF(DH7="",NA(),DH7)</f>
        <v>3.92</v>
      </c>
      <c r="DI6" s="22">
        <f t="shared" ref="DI6:DQ6" si="12">IF(DI7="",NA(),DI7)</f>
        <v>7.69</v>
      </c>
      <c r="DJ6" s="22">
        <f t="shared" si="12"/>
        <v>11.41</v>
      </c>
      <c r="DK6" s="22">
        <f t="shared" si="12"/>
        <v>15.07</v>
      </c>
      <c r="DL6" s="22">
        <f t="shared" si="12"/>
        <v>18.61</v>
      </c>
      <c r="DM6" s="22">
        <f t="shared" si="12"/>
        <v>39.409999999999997</v>
      </c>
      <c r="DN6" s="22">
        <f t="shared" si="12"/>
        <v>41.18</v>
      </c>
      <c r="DO6" s="22">
        <f t="shared" si="12"/>
        <v>42.98</v>
      </c>
      <c r="DP6" s="22">
        <f t="shared" si="12"/>
        <v>40.46</v>
      </c>
      <c r="DQ6" s="22">
        <f t="shared" si="12"/>
        <v>37.1</v>
      </c>
      <c r="DR6" s="21" t="str">
        <f>IF(DR7="","",IF(DR7="-","【-】","【"&amp;SUBSTITUTE(TEXT(DR7,"#,##0.00"),"-","△")&amp;"】"))</f>
        <v>【35.50】</v>
      </c>
      <c r="DS6" s="22">
        <f>IF(DS7="",NA(),DS7)</f>
        <v>33.869999999999997</v>
      </c>
      <c r="DT6" s="22">
        <f t="shared" ref="DT6:EB6" si="13">IF(DT7="",NA(),DT7)</f>
        <v>36.96</v>
      </c>
      <c r="DU6" s="22">
        <f t="shared" si="13"/>
        <v>39.36</v>
      </c>
      <c r="DV6" s="22">
        <f t="shared" si="13"/>
        <v>39.79</v>
      </c>
      <c r="DW6" s="22">
        <f t="shared" si="13"/>
        <v>41.61</v>
      </c>
      <c r="DX6" s="22">
        <f t="shared" si="13"/>
        <v>20.97</v>
      </c>
      <c r="DY6" s="22">
        <f t="shared" si="13"/>
        <v>21.65</v>
      </c>
      <c r="DZ6" s="22">
        <f t="shared" si="13"/>
        <v>23.24</v>
      </c>
      <c r="EA6" s="22">
        <f t="shared" si="13"/>
        <v>22.77</v>
      </c>
      <c r="EB6" s="22">
        <f t="shared" si="13"/>
        <v>18.22</v>
      </c>
      <c r="EC6" s="21" t="str">
        <f>IF(EC7="","",IF(EC7="-","【-】","【"&amp;SUBSTITUTE(TEXT(EC7,"#,##0.00"),"-","△")&amp;"】"))</f>
        <v>【16.16】</v>
      </c>
      <c r="ED6" s="21">
        <f>IF(ED7="",NA(),ED7)</f>
        <v>0</v>
      </c>
      <c r="EE6" s="21">
        <f t="shared" ref="EE6:EM6" si="14">IF(EE7="",NA(),EE7)</f>
        <v>0</v>
      </c>
      <c r="EF6" s="21">
        <f t="shared" si="14"/>
        <v>0</v>
      </c>
      <c r="EG6" s="21">
        <f t="shared" si="14"/>
        <v>0</v>
      </c>
      <c r="EH6" s="21">
        <f t="shared" si="14"/>
        <v>0</v>
      </c>
      <c r="EI6" s="22">
        <f t="shared" si="14"/>
        <v>1.1499999999999999</v>
      </c>
      <c r="EJ6" s="22">
        <f t="shared" si="14"/>
        <v>0.28999999999999998</v>
      </c>
      <c r="EK6" s="22">
        <f t="shared" si="14"/>
        <v>0.39</v>
      </c>
      <c r="EL6" s="22">
        <f t="shared" si="14"/>
        <v>0.49</v>
      </c>
      <c r="EM6" s="22">
        <f t="shared" si="14"/>
        <v>0.32</v>
      </c>
      <c r="EN6" s="21" t="str">
        <f>IF(EN7="","",IF(EN7="-","【-】","【"&amp;SUBSTITUTE(TEXT(EN7,"#,##0.00"),"-","△")&amp;"】"))</f>
        <v>【0.28】</v>
      </c>
    </row>
    <row r="7" spans="1:144" s="23" customFormat="1">
      <c r="A7" s="15"/>
      <c r="B7" s="24">
        <v>2024</v>
      </c>
      <c r="C7" s="24">
        <v>382141</v>
      </c>
      <c r="D7" s="24">
        <v>46</v>
      </c>
      <c r="E7" s="24">
        <v>1</v>
      </c>
      <c r="F7" s="24">
        <v>0</v>
      </c>
      <c r="G7" s="24">
        <v>5</v>
      </c>
      <c r="H7" s="24" t="s">
        <v>95</v>
      </c>
      <c r="I7" s="24" t="s">
        <v>96</v>
      </c>
      <c r="J7" s="24" t="s">
        <v>97</v>
      </c>
      <c r="K7" s="24" t="s">
        <v>98</v>
      </c>
      <c r="L7" s="24" t="s">
        <v>99</v>
      </c>
      <c r="M7" s="24" t="s">
        <v>100</v>
      </c>
      <c r="N7" s="25" t="s">
        <v>101</v>
      </c>
      <c r="O7" s="25">
        <v>93.6</v>
      </c>
      <c r="P7" s="25">
        <v>12.4</v>
      </c>
      <c r="Q7" s="25">
        <v>2800</v>
      </c>
      <c r="R7" s="25">
        <v>33721</v>
      </c>
      <c r="S7" s="25">
        <v>514.35</v>
      </c>
      <c r="T7" s="25">
        <v>65.56</v>
      </c>
      <c r="U7" s="25">
        <v>4133</v>
      </c>
      <c r="V7" s="25">
        <v>27.4</v>
      </c>
      <c r="W7" s="25">
        <v>150.84</v>
      </c>
      <c r="X7" s="25">
        <v>97.12</v>
      </c>
      <c r="Y7" s="25">
        <v>101.55</v>
      </c>
      <c r="Z7" s="25">
        <v>104.58</v>
      </c>
      <c r="AA7" s="25">
        <v>101.29</v>
      </c>
      <c r="AB7" s="25">
        <v>103.61</v>
      </c>
      <c r="AC7" s="25">
        <v>103.82</v>
      </c>
      <c r="AD7" s="25">
        <v>105.75</v>
      </c>
      <c r="AE7" s="25">
        <v>105.52</v>
      </c>
      <c r="AF7" s="25">
        <v>103.1</v>
      </c>
      <c r="AG7" s="25">
        <v>101.77</v>
      </c>
      <c r="AH7" s="25">
        <v>102.02</v>
      </c>
      <c r="AI7" s="25">
        <v>13.19</v>
      </c>
      <c r="AJ7" s="25">
        <v>9.6</v>
      </c>
      <c r="AK7" s="25">
        <v>1.62</v>
      </c>
      <c r="AL7" s="25">
        <v>0</v>
      </c>
      <c r="AM7" s="25">
        <v>0</v>
      </c>
      <c r="AN7" s="25">
        <v>31.54</v>
      </c>
      <c r="AO7" s="25">
        <v>31.15</v>
      </c>
      <c r="AP7" s="25">
        <v>30.01</v>
      </c>
      <c r="AQ7" s="25">
        <v>27.32</v>
      </c>
      <c r="AR7" s="25">
        <v>16.12</v>
      </c>
      <c r="AS7" s="25">
        <v>26.96</v>
      </c>
      <c r="AT7" s="25">
        <v>494.36</v>
      </c>
      <c r="AU7" s="25">
        <v>500.99</v>
      </c>
      <c r="AV7" s="25">
        <v>488.49</v>
      </c>
      <c r="AW7" s="25">
        <v>605.6</v>
      </c>
      <c r="AX7" s="25">
        <v>614.75</v>
      </c>
      <c r="AY7" s="25">
        <v>302.22000000000003</v>
      </c>
      <c r="AZ7" s="25">
        <v>263.45</v>
      </c>
      <c r="BA7" s="25">
        <v>249.43</v>
      </c>
      <c r="BB7" s="25">
        <v>217.55</v>
      </c>
      <c r="BC7" s="25">
        <v>157.71</v>
      </c>
      <c r="BD7" s="25">
        <v>142.38999999999999</v>
      </c>
      <c r="BE7" s="25">
        <v>237.22</v>
      </c>
      <c r="BF7" s="25">
        <v>213.78</v>
      </c>
      <c r="BG7" s="25">
        <v>187.68</v>
      </c>
      <c r="BH7" s="25">
        <v>165.62</v>
      </c>
      <c r="BI7" s="25">
        <v>141.35</v>
      </c>
      <c r="BJ7" s="25">
        <v>970.36</v>
      </c>
      <c r="BK7" s="25">
        <v>940.22</v>
      </c>
      <c r="BL7" s="25">
        <v>922.05</v>
      </c>
      <c r="BM7" s="25">
        <v>916.17</v>
      </c>
      <c r="BN7" s="25">
        <v>958.97</v>
      </c>
      <c r="BO7" s="25">
        <v>1043.3599999999999</v>
      </c>
      <c r="BP7" s="25">
        <v>56.74</v>
      </c>
      <c r="BQ7" s="25">
        <v>58.4</v>
      </c>
      <c r="BR7" s="25">
        <v>55.35</v>
      </c>
      <c r="BS7" s="25">
        <v>60.34</v>
      </c>
      <c r="BT7" s="25">
        <v>62.05</v>
      </c>
      <c r="BU7" s="25">
        <v>64.52</v>
      </c>
      <c r="BV7" s="25">
        <v>66.8</v>
      </c>
      <c r="BW7" s="25">
        <v>64.39</v>
      </c>
      <c r="BX7" s="25">
        <v>63.95</v>
      </c>
      <c r="BY7" s="25">
        <v>61.25</v>
      </c>
      <c r="BZ7" s="25">
        <v>56.19</v>
      </c>
      <c r="CA7" s="25">
        <v>169.83</v>
      </c>
      <c r="CB7" s="25">
        <v>161.52000000000001</v>
      </c>
      <c r="CC7" s="25">
        <v>171.62</v>
      </c>
      <c r="CD7" s="25">
        <v>165.29</v>
      </c>
      <c r="CE7" s="25">
        <v>162.30000000000001</v>
      </c>
      <c r="CF7" s="25">
        <v>270.68</v>
      </c>
      <c r="CG7" s="25">
        <v>268.88</v>
      </c>
      <c r="CH7" s="25">
        <v>258.89999999999998</v>
      </c>
      <c r="CI7" s="25">
        <v>263.56</v>
      </c>
      <c r="CJ7" s="25">
        <v>279.83</v>
      </c>
      <c r="CK7" s="25">
        <v>285.60000000000002</v>
      </c>
      <c r="CL7" s="25">
        <v>50.51</v>
      </c>
      <c r="CM7" s="25">
        <v>50.85</v>
      </c>
      <c r="CN7" s="25">
        <v>50.1</v>
      </c>
      <c r="CO7" s="25">
        <v>70.3</v>
      </c>
      <c r="CP7" s="25">
        <v>77.59</v>
      </c>
      <c r="CQ7" s="25">
        <v>48.86</v>
      </c>
      <c r="CR7" s="25">
        <v>49</v>
      </c>
      <c r="CS7" s="25">
        <v>50.07</v>
      </c>
      <c r="CT7" s="25">
        <v>53.4</v>
      </c>
      <c r="CU7" s="25">
        <v>54.69</v>
      </c>
      <c r="CV7" s="25">
        <v>48.33</v>
      </c>
      <c r="CW7" s="25">
        <v>98.04</v>
      </c>
      <c r="CX7" s="25">
        <v>98.01</v>
      </c>
      <c r="CY7" s="25">
        <v>98.02</v>
      </c>
      <c r="CZ7" s="25">
        <v>65.3</v>
      </c>
      <c r="DA7" s="25">
        <v>58.3</v>
      </c>
      <c r="DB7" s="25">
        <v>76.48</v>
      </c>
      <c r="DC7" s="25">
        <v>75.64</v>
      </c>
      <c r="DD7" s="25">
        <v>75.7</v>
      </c>
      <c r="DE7" s="25">
        <v>72.53</v>
      </c>
      <c r="DF7" s="25">
        <v>71.44</v>
      </c>
      <c r="DG7" s="25">
        <v>70.34</v>
      </c>
      <c r="DH7" s="25">
        <v>3.92</v>
      </c>
      <c r="DI7" s="25">
        <v>7.69</v>
      </c>
      <c r="DJ7" s="25">
        <v>11.41</v>
      </c>
      <c r="DK7" s="25">
        <v>15.07</v>
      </c>
      <c r="DL7" s="25">
        <v>18.61</v>
      </c>
      <c r="DM7" s="25">
        <v>39.409999999999997</v>
      </c>
      <c r="DN7" s="25">
        <v>41.18</v>
      </c>
      <c r="DO7" s="25">
        <v>42.98</v>
      </c>
      <c r="DP7" s="25">
        <v>40.46</v>
      </c>
      <c r="DQ7" s="25">
        <v>37.1</v>
      </c>
      <c r="DR7" s="25">
        <v>35.5</v>
      </c>
      <c r="DS7" s="25">
        <v>33.869999999999997</v>
      </c>
      <c r="DT7" s="25">
        <v>36.96</v>
      </c>
      <c r="DU7" s="25">
        <v>39.36</v>
      </c>
      <c r="DV7" s="25">
        <v>39.79</v>
      </c>
      <c r="DW7" s="25">
        <v>41.61</v>
      </c>
      <c r="DX7" s="25">
        <v>20.97</v>
      </c>
      <c r="DY7" s="25">
        <v>21.65</v>
      </c>
      <c r="DZ7" s="25">
        <v>23.24</v>
      </c>
      <c r="EA7" s="25">
        <v>22.77</v>
      </c>
      <c r="EB7" s="25">
        <v>18.22</v>
      </c>
      <c r="EC7" s="25">
        <v>16.16</v>
      </c>
      <c r="ED7" s="25">
        <v>0</v>
      </c>
      <c r="EE7" s="25">
        <v>0</v>
      </c>
      <c r="EF7" s="25">
        <v>0</v>
      </c>
      <c r="EG7" s="25">
        <v>0</v>
      </c>
      <c r="EH7" s="25">
        <v>0</v>
      </c>
      <c r="EI7" s="25">
        <v>1.1499999999999999</v>
      </c>
      <c r="EJ7" s="25">
        <v>0.28999999999999998</v>
      </c>
      <c r="EK7" s="25">
        <v>0.39</v>
      </c>
      <c r="EL7" s="25">
        <v>0.49</v>
      </c>
      <c r="EM7" s="25">
        <v>0.32</v>
      </c>
      <c r="EN7" s="25">
        <v>0.28000000000000003</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102</v>
      </c>
      <c r="C9" s="28" t="s">
        <v>103</v>
      </c>
      <c r="D9" s="28" t="s">
        <v>104</v>
      </c>
      <c r="E9" s="28" t="s">
        <v>105</v>
      </c>
      <c r="F9" s="28" t="s">
        <v>106</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47</v>
      </c>
      <c r="B10" s="29">
        <f>DATEVALUE($B7-B11&amp;"/1/"&amp;B12)</f>
        <v>37257</v>
      </c>
      <c r="C10" s="29">
        <f t="shared" ref="C10:F10" si="15">DATEVALUE($B7-C11&amp;"/1/"&amp;C12)</f>
        <v>37622</v>
      </c>
      <c r="D10" s="29">
        <f t="shared" si="15"/>
        <v>37987</v>
      </c>
      <c r="E10" s="29">
        <f t="shared" si="15"/>
        <v>38353</v>
      </c>
      <c r="F10" s="29">
        <f t="shared" si="15"/>
        <v>38718</v>
      </c>
    </row>
    <row r="11" spans="1:144">
      <c r="B11">
        <v>22</v>
      </c>
      <c r="C11">
        <v>21</v>
      </c>
      <c r="D11">
        <v>20</v>
      </c>
      <c r="E11">
        <v>19</v>
      </c>
      <c r="F11">
        <v>18</v>
      </c>
      <c r="G11" t="s">
        <v>107</v>
      </c>
    </row>
    <row r="12" spans="1:144">
      <c r="B12">
        <v>1</v>
      </c>
      <c r="C12">
        <v>1</v>
      </c>
      <c r="D12">
        <v>1</v>
      </c>
      <c r="E12">
        <v>1</v>
      </c>
      <c r="F12">
        <v>1</v>
      </c>
      <c r="G12" t="s">
        <v>108</v>
      </c>
    </row>
    <row r="13" spans="1:144">
      <c r="B13" t="s">
        <v>109</v>
      </c>
      <c r="C13" t="s">
        <v>109</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ec23a2b-3719-4e74-9470-e51a3ce0e3cb">
      <Terms xmlns="http://schemas.microsoft.com/office/infopath/2007/PartnerControls"/>
    </lcf76f155ced4ddcb4097134ff3c332f>
    <TaxCatchAll xmlns="7d8d742d-c24c-4c10-8640-2bd2523f455d" xsi:nil="true"/>
    <_x753b__x50cf_URL xmlns="8ec23a2b-3719-4e74-9470-e51a3ce0e3cb">
      <Url xsi:nil="true"/>
      <Description xsi:nil="true"/>
    </_x753b__x50cf_URL>
    <Thumnail xmlns="8ec23a2b-3719-4e74-9470-e51a3ce0e3c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94EA0A80331D448FF23B33BD63577D" ma:contentTypeVersion="18" ma:contentTypeDescription="新しいドキュメントを作成します。" ma:contentTypeScope="" ma:versionID="3e7bbae1b5368e37ab45c53d20fcef88">
  <xsd:schema xmlns:xsd="http://www.w3.org/2001/XMLSchema" xmlns:xs="http://www.w3.org/2001/XMLSchema" xmlns:p="http://schemas.microsoft.com/office/2006/metadata/properties" xmlns:ns2="8ec23a2b-3719-4e74-9470-e51a3ce0e3cb" xmlns:ns3="7d8d742d-c24c-4c10-8640-2bd2523f455d" targetNamespace="http://schemas.microsoft.com/office/2006/metadata/properties" ma:root="true" ma:fieldsID="3a58eff2464430aca007454f3f7b2720" ns2:_="" ns3:_="">
    <xsd:import namespace="8ec23a2b-3719-4e74-9470-e51a3ce0e3cb"/>
    <xsd:import namespace="7d8d742d-c24c-4c10-8640-2bd2523f45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TaxCatchAll" minOccurs="0"/>
                <xsd:element ref="ns2:lcf76f155ced4ddcb4097134ff3c332f" minOccurs="0"/>
                <xsd:element ref="ns2:MediaServiceBillingMetadata" minOccurs="0"/>
                <xsd:element ref="ns2:MediaServiceLocation" minOccurs="0"/>
                <xsd:element ref="ns2:MediaServiceOCR" minOccurs="0"/>
                <xsd:element ref="ns2:_x753b__x50cf_URL" minOccurs="0"/>
                <xsd:element ref="ns2:Thum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c23a2b-3719-4e74-9470-e51a3ce0e3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86704856-a207-4f8a-924d-362591990f27"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x753b__x50cf_URL" ma:index="21" nillable="true" ma:displayName="画像URL" ma:format="Hyperlink" ma:internalName="_x753b__x50cf_URL">
      <xsd:complexType>
        <xsd:complexContent>
          <xsd:extension base="dms:URL">
            <xsd:sequence>
              <xsd:element name="Url" type="dms:ValidUrl" minOccurs="0" nillable="true"/>
              <xsd:element name="Description" type="xsd:string" nillable="true"/>
            </xsd:sequence>
          </xsd:extension>
        </xsd:complexContent>
      </xsd:complexType>
    </xsd:element>
    <xsd:element name="Thumnail" ma:index="22" nillable="true" ma:displayName="Thumbnail" ma:format="Thumbnail" ma:internalName="Thum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d8d742d-c24c-4c10-8640-2bd2523f45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935257-6c36-48d4-948d-7d0075c68d06}" ma:internalName="TaxCatchAll" ma:showField="CatchAllData" ma:web="7d8d742d-c24c-4c10-8640-2bd2523f45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4A8BB-1A72-4F0A-AF4A-C94328628E70}"/>
</file>

<file path=customXml/itemProps2.xml><?xml version="1.0" encoding="utf-8"?>
<ds:datastoreItem xmlns:ds="http://schemas.openxmlformats.org/officeDocument/2006/customXml" ds:itemID="{C10CF49E-95C2-4DC1-99F6-CC951C7B2FF8}"/>
</file>

<file path=customXml/itemProps3.xml><?xml version="1.0" encoding="utf-8"?>
<ds:datastoreItem xmlns:ds="http://schemas.openxmlformats.org/officeDocument/2006/customXml" ds:itemID="{2C3F352A-A293-418C-B08E-6447C1D0F132}"/>
</file>

<file path=docProps/app.xml><?xml version="1.0" encoding="utf-8"?>
<Properties xmlns="http://schemas.openxmlformats.org/officeDocument/2006/extended-properties" xmlns:vt="http://schemas.openxmlformats.org/officeDocument/2006/docPropsVTypes">
  <Application>Microsoft Excel Online</Application>
  <Manager>公営企業課</Manager>
  <Company>総務省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田渕　里奈</cp:lastModifiedBy>
  <cp:revision/>
  <dcterms:created xsi:type="dcterms:W3CDTF">2025-12-12T09:22:30Z</dcterms:created>
  <dcterms:modified xsi:type="dcterms:W3CDTF">2026-02-10T00:11:03Z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0x010100AF94EA0A80331D448FF23B33BD63577D</vt:lpwstr>
  </property>
  <property fmtid="{D5CDD505-2E9C-101B-9397-08002B2CF9AE}" pid="3" name="MediaServiceImageTags">
    <vt:lpwstr/>
  </property>
</Properties>
</file>