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4145DB7-9FDE-4A8B-B216-B1F444B53992}" xr6:coauthVersionLast="47" xr6:coauthVersionMax="47" xr10:uidLastSave="{00000000-0000-0000-0000-000000000000}"/>
  <workbookProtection workbookAlgorithmName="SHA-512" workbookHashValue="5PxlkfLplJK89iYi2sZudkHizRxNmX02p2MkpUv+yXgWb+pfyTZyoYiALSW/OLGQVQJc2Eu3ZCsWlVSIVL2QPw==" workbookSaltValue="tyNW0ZErwpYqddY7UJHEr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FE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CF10" i="4"/>
  <c r="B10" i="4"/>
  <c r="JQ8" i="4"/>
  <c r="HX8" i="4"/>
  <c r="FJ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LH30" i="4"/>
  <c r="IE76" i="4"/>
  <c r="BZ51" i="4"/>
  <c r="GQ30" i="4"/>
  <c r="BZ30" i="4"/>
  <c r="BK76" i="4"/>
  <c r="LH51" i="4"/>
  <c r="LT76" i="4"/>
  <c r="GQ51"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<sst xmlns="http://schemas.openxmlformats.org/spreadsheetml/2006/main" count="278" uniqueCount="127">
  <si>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</si>
  <si>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</si>
  <si>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</si>
  <si>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</si>
  <si>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</si>
  <si>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</si>
  <si>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</si>
  <si>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</si>
  <si>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</si>
  <si>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</si>
  <si>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</si>
  <si>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</si>
  <si>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</si>
  <si>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</si>
  <si>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</si>
  <si>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</si>
  <si>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</si>
  <si>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</si>
  <si>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</si>
  <si>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</si>
  <si>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</si>
  <si>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</si>
  <si>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</si>
  <si>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</si>
  <si>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</si>
  <si>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</si>
  <si>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</si>
  <si>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</si>
  <si>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</si>
  <si>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</si>
  <si>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</si>
  <si>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</si>
  <si>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</si>
  <si>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</si>
  <si>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</si>
  <si>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</si>
  <si>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</si>
  <si>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</si>
  <si>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</si>
  <si>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</si>
  <si>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</si>
  <si>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</si>
  <si>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</si>
  <si>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</si>
  <si>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</si>
  <si>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</si>
  <si>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</si>
  <si>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</si>
  <si>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</si>
  <si>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</si>
  <si>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</si>
  <si>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</si>
  <si>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</si>
  <si>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</si>
  <si>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</si>
  <si>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</si>
  <si>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</si>
  <si>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</si>
  <si>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</si>
  <si>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</si>
  <si>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</si>
  <si>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</si>
  <si>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</si>
  <si>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</si>
  <si>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</si>
  <si>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</si>
  <si>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</si>
  <si>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</si>
  <si>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</si>
  <si>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</si>
  <si>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</si>
  <si>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</si>
  <si>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</si>
  <si>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</si>
  <si>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</si>
  <si>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</si>
  <si>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</si>
  <si>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</si>
  <si>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</si>
  <si>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</si>
  <si>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</si>
  <si>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</si>
  <si>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</si>
  <si>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</si>
  <si>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</si>
  <si>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</si>
  <si>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</si>
  <si>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</si>
  <si>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</si>
  <si>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</si>
  <si>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</si>
  <si>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</si>
  <si>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</si>
  <si>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</si>
  <si>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</si>
  <si>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</si>
  <si>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</si>
  <si>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</si>
  <si>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</si>
  <si>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</si>
  <si>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</si>
  <si>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</si>
  <si>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</si>
  <si>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</si>
  <si>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</si>
  <si>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</si>
  <si>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</si>
  <si>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</si>
  <si>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</si>
  <si>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</si>
  <si>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</si>
  <si>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Ａ１Ｂ２</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</si>
  <si>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</si>
  <si>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</si>
  <si>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</si>
  <si>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</si>
  <si>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</si>
  <si>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</si>
  <si>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</si>
  <si>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</si>
  <si>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</si>
  <si>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</si>
  <si>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</si>
  <si>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50％で推移し、近隣住民や勤務者の利用により需要は安定している。商店街に隣接しており、一部買い物客用の無料駐車場区画として解放しているが大部分は月極契約者用駐車場であり、今後も一定の需要が維持されると思われる。</t>
    <rPh sb="8" eb="9">
      <t>オオム</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</si>
  <si>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</si>
  <si>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④売上高ＧＯＰ比率」はともに類似施設平均値を上回り、総費用を料金収入で賄えており、収益性は維持されている。「⑤ＥＢＩＴＤＡ」は減少し、類似施設平均値よりも低い状況である。</t>
    <rPh sb="165" eb="167">
      <t>ゲンショウ</t>
    </rPh>
    <phoneticPr fontId="5"/>
  </si>
  <si>
    <t>　大部分が月極駐車場であるため、今後も安定した経営が見込まれる。露天平面駐車場のため突発的に莫大な修繕費が発生する可能性は低いが、開設当初から設置されている外周構造物については、経年劣化により計画的な修繕が必要となる見込。今後も長期的に安定した経営ができるよう、計画的な設備の更新や修繕を行うなど、継続して適切な管理運営に努める必要がある。</t>
    <rPh sb="65" eb="67">
      <t>カイセツ</t>
    </rPh>
    <rPh sb="67" eb="69">
      <t>トウショ</t>
    </rPh>
    <rPh sb="71" eb="73">
      <t>セッチ</t>
    </rPh>
    <rPh sb="78" eb="79">
      <t>ソト</t>
    </rPh>
    <rPh sb="79" eb="80">
      <t>マワ</t>
    </rPh>
    <rPh sb="80" eb="83">
      <t>コウゾウブツ</t>
    </rPh>
    <rPh sb="89" eb="91">
      <t>ケイネン</t>
    </rPh>
    <rPh sb="91" eb="93">
      <t>レッカ</t>
    </rPh>
    <rPh sb="98" eb="99">
      <t>テキ</t>
    </rPh>
    <rPh sb="100" eb="102">
      <t>シュウゼン</t>
    </rPh>
    <rPh sb="103" eb="105">
      <t>ヒツヨウ</t>
    </rPh>
    <rPh sb="108" eb="110">
      <t>ミコミ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</si>
</sst>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1131.9000000000001</c:v>
                </c:pt>
                <c:pt idx="1">
                  <c:v>1663</c:v>
                </c:pt>
                <c:pt idx="2">
                  <c:v>291.5</c:v>
                </c:pt>
                <c:pt idx="3">
                  <c:v>1442.6</c:v>
                </c:pt>
                <c:pt idx="4">
                  <c:v>1236.7</c:v>
                </c:pt>
              </c:numCache>
            </c:numRef>
          </c:val>
          <c:extLst>
            <c:ext xmlns:c16="http://schemas.microsoft.com/office/drawing/2014/chart" uri="{C3380CC4-5D6E-409C-BE32-E72D297353CC}">
              <c16:uniqueId val="{00000000-EA9D-4958-B738-7E837D57217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186.3</c:v>
                </c:pt>
                <c:pt idx="4">
                  <c:v>194.5</c:v>
                </c:pt>
              </c:numCache>
            </c:numRef>
          </c:val>
          <c:smooth val="0"/>
          <c:extLst>
            <c:ext xmlns:c16="http://schemas.microsoft.com/office/drawing/2014/chart" uri="{C3380CC4-5D6E-409C-BE32-E72D297353CC}">
              <c16:uniqueId val="{00000001-EA9D-4958-B738-7E837D57217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EC-44F5-A5C6-E24ACB4DA2B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333.3</c:v>
                </c:pt>
                <c:pt idx="4">
                  <c:v>368.1</c:v>
                </c:pt>
              </c:numCache>
            </c:numRef>
          </c:val>
          <c:smooth val="0"/>
          <c:extLst>
            <c:ext xmlns:c16="http://schemas.microsoft.com/office/drawing/2014/chart" uri="{C3380CC4-5D6E-409C-BE32-E72D297353CC}">
              <c16:uniqueId val="{00000001-0EEC-44F5-A5C6-E24ACB4DA2B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6FB-42C4-9356-AB605FC1C39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6FB-42C4-9356-AB605FC1C39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E69-4288-90CA-07274ADBE1C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69-4288-90CA-07274ADBE1C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28-424A-9E46-C018C4A2B7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7.6</c:v>
                </c:pt>
                <c:pt idx="4">
                  <c:v>6.5</c:v>
                </c:pt>
              </c:numCache>
            </c:numRef>
          </c:val>
          <c:smooth val="0"/>
          <c:extLst>
            <c:ext xmlns:c16="http://schemas.microsoft.com/office/drawing/2014/chart" uri="{C3380CC4-5D6E-409C-BE32-E72D297353CC}">
              <c16:uniqueId val="{00000001-5028-424A-9E46-C018C4A2B7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E71-4921-9A86-AACDD01680A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23</c:v>
                </c:pt>
                <c:pt idx="4">
                  <c:v>37</c:v>
                </c:pt>
              </c:numCache>
            </c:numRef>
          </c:val>
          <c:smooth val="0"/>
          <c:extLst>
            <c:ext xmlns:c16="http://schemas.microsoft.com/office/drawing/2014/chart" uri="{C3380CC4-5D6E-409C-BE32-E72D297353CC}">
              <c16:uniqueId val="{00000001-BE71-4921-9A86-AACDD01680A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52.9</c:v>
                </c:pt>
                <c:pt idx="1">
                  <c:v>52.9</c:v>
                </c:pt>
                <c:pt idx="2">
                  <c:v>44.1</c:v>
                </c:pt>
                <c:pt idx="3">
                  <c:v>41.2</c:v>
                </c:pt>
                <c:pt idx="4">
                  <c:v>50</c:v>
                </c:pt>
              </c:numCache>
            </c:numRef>
          </c:val>
          <c:extLst>
            <c:ext xmlns:c16="http://schemas.microsoft.com/office/drawing/2014/chart" uri="{C3380CC4-5D6E-409C-BE32-E72D297353CC}">
              <c16:uniqueId val="{00000000-58DF-4FE3-8C21-F365CF9005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161.69999999999999</c:v>
                </c:pt>
                <c:pt idx="4">
                  <c:v>166.4</c:v>
                </c:pt>
              </c:numCache>
            </c:numRef>
          </c:val>
          <c:smooth val="0"/>
          <c:extLst>
            <c:ext xmlns:c16="http://schemas.microsoft.com/office/drawing/2014/chart" uri="{C3380CC4-5D6E-409C-BE32-E72D297353CC}">
              <c16:uniqueId val="{00000001-58DF-4FE3-8C21-F365CF9005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91.2</c:v>
                </c:pt>
                <c:pt idx="1">
                  <c:v>94</c:v>
                </c:pt>
                <c:pt idx="2">
                  <c:v>65.7</c:v>
                </c:pt>
                <c:pt idx="3">
                  <c:v>93.1</c:v>
                </c:pt>
                <c:pt idx="4">
                  <c:v>91.9</c:v>
                </c:pt>
              </c:numCache>
            </c:numRef>
          </c:val>
          <c:extLst>
            <c:ext xmlns:c16="http://schemas.microsoft.com/office/drawing/2014/chart" uri="{C3380CC4-5D6E-409C-BE32-E72D297353CC}">
              <c16:uniqueId val="{00000000-6E9D-4C14-B500-6770495CD1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6.9</c:v>
                </c:pt>
                <c:pt idx="4">
                  <c:v>12.2</c:v>
                </c:pt>
              </c:numCache>
            </c:numRef>
          </c:val>
          <c:smooth val="0"/>
          <c:extLst>
            <c:ext xmlns:c16="http://schemas.microsoft.com/office/drawing/2014/chart" uri="{C3380CC4-5D6E-409C-BE32-E72D297353CC}">
              <c16:uniqueId val="{00000001-6E9D-4C14-B500-6770495CD1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939</c:v>
                </c:pt>
                <c:pt idx="1">
                  <c:v>844</c:v>
                </c:pt>
                <c:pt idx="2">
                  <c:v>429</c:v>
                </c:pt>
                <c:pt idx="3">
                  <c:v>725</c:v>
                </c:pt>
                <c:pt idx="4">
                  <c:v>682</c:v>
                </c:pt>
              </c:numCache>
            </c:numRef>
          </c:val>
          <c:extLst>
            <c:ext xmlns:c16="http://schemas.microsoft.com/office/drawing/2014/chart" uri="{C3380CC4-5D6E-409C-BE32-E72D297353CC}">
              <c16:uniqueId val="{00000000-4C5C-47E4-9A0D-5F02A9D7647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18662</c:v>
                </c:pt>
                <c:pt idx="4">
                  <c:v>18024</c:v>
                </c:pt>
              </c:numCache>
            </c:numRef>
          </c:val>
          <c:smooth val="0"/>
          <c:extLst>
            <c:ext xmlns:c16="http://schemas.microsoft.com/office/drawing/2014/chart" uri="{C3380CC4-5D6E-409C-BE32-E72D297353CC}">
              <c16:uniqueId val="{00000001-4C5C-47E4-9A0D-5F02A9D7647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60" zoomScaleNormal="100" zoomScaleSheetLayoutView="70" workbookViewId="0">
      <selection activeCell="OM71" sqref="OK71:OM7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1131.9000000000001</v>
      </c>
      <c r="V31" s="116"/>
      <c r="W31" s="116"/>
      <c r="X31" s="116"/>
      <c r="Y31" s="116"/>
      <c r="Z31" s="116"/>
      <c r="AA31" s="116"/>
      <c r="AB31" s="116"/>
      <c r="AC31" s="116"/>
      <c r="AD31" s="116"/>
      <c r="AE31" s="116"/>
      <c r="AF31" s="116"/>
      <c r="AG31" s="116"/>
      <c r="AH31" s="116"/>
      <c r="AI31" s="116"/>
      <c r="AJ31" s="116"/>
      <c r="AK31" s="116"/>
      <c r="AL31" s="116"/>
      <c r="AM31" s="116"/>
      <c r="AN31" s="116">
        <f>データ!Z7</f>
        <v>1663</v>
      </c>
      <c r="AO31" s="116"/>
      <c r="AP31" s="116"/>
      <c r="AQ31" s="116"/>
      <c r="AR31" s="116"/>
      <c r="AS31" s="116"/>
      <c r="AT31" s="116"/>
      <c r="AU31" s="116"/>
      <c r="AV31" s="116"/>
      <c r="AW31" s="116"/>
      <c r="AX31" s="116"/>
      <c r="AY31" s="116"/>
      <c r="AZ31" s="116"/>
      <c r="BA31" s="116"/>
      <c r="BB31" s="116"/>
      <c r="BC31" s="116"/>
      <c r="BD31" s="116"/>
      <c r="BE31" s="116"/>
      <c r="BF31" s="116"/>
      <c r="BG31" s="116">
        <f>データ!AA7</f>
        <v>291.5</v>
      </c>
      <c r="BH31" s="116"/>
      <c r="BI31" s="116"/>
      <c r="BJ31" s="116"/>
      <c r="BK31" s="116"/>
      <c r="BL31" s="116"/>
      <c r="BM31" s="116"/>
      <c r="BN31" s="116"/>
      <c r="BO31" s="116"/>
      <c r="BP31" s="116"/>
      <c r="BQ31" s="116"/>
      <c r="BR31" s="116"/>
      <c r="BS31" s="116"/>
      <c r="BT31" s="116"/>
      <c r="BU31" s="116"/>
      <c r="BV31" s="116"/>
      <c r="BW31" s="116"/>
      <c r="BX31" s="116"/>
      <c r="BY31" s="116"/>
      <c r="BZ31" s="116">
        <f>データ!AB7</f>
        <v>1442.6</v>
      </c>
      <c r="CA31" s="116"/>
      <c r="CB31" s="116"/>
      <c r="CC31" s="116"/>
      <c r="CD31" s="116"/>
      <c r="CE31" s="116"/>
      <c r="CF31" s="116"/>
      <c r="CG31" s="116"/>
      <c r="CH31" s="116"/>
      <c r="CI31" s="116"/>
      <c r="CJ31" s="116"/>
      <c r="CK31" s="116"/>
      <c r="CL31" s="116"/>
      <c r="CM31" s="116"/>
      <c r="CN31" s="116"/>
      <c r="CO31" s="116"/>
      <c r="CP31" s="116"/>
      <c r="CQ31" s="116"/>
      <c r="CR31" s="116"/>
      <c r="CS31" s="116">
        <f>データ!AC7</f>
        <v>1236.7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52.9</v>
      </c>
      <c r="JD31" s="111"/>
      <c r="JE31" s="111"/>
      <c r="JF31" s="111"/>
      <c r="JG31" s="111"/>
      <c r="JH31" s="111"/>
      <c r="JI31" s="111"/>
      <c r="JJ31" s="111"/>
      <c r="JK31" s="111"/>
      <c r="JL31" s="111"/>
      <c r="JM31" s="111"/>
      <c r="JN31" s="111"/>
      <c r="JO31" s="111"/>
      <c r="JP31" s="111"/>
      <c r="JQ31" s="111"/>
      <c r="JR31" s="111"/>
      <c r="JS31" s="111"/>
      <c r="JT31" s="111"/>
      <c r="JU31" s="112"/>
      <c r="JV31" s="110">
        <f>データ!DL7</f>
        <v>52.9</v>
      </c>
      <c r="JW31" s="111"/>
      <c r="JX31" s="111"/>
      <c r="JY31" s="111"/>
      <c r="JZ31" s="111"/>
      <c r="KA31" s="111"/>
      <c r="KB31" s="111"/>
      <c r="KC31" s="111"/>
      <c r="KD31" s="111"/>
      <c r="KE31" s="111"/>
      <c r="KF31" s="111"/>
      <c r="KG31" s="111"/>
      <c r="KH31" s="111"/>
      <c r="KI31" s="111"/>
      <c r="KJ31" s="111"/>
      <c r="KK31" s="111"/>
      <c r="KL31" s="111"/>
      <c r="KM31" s="111"/>
      <c r="KN31" s="112"/>
      <c r="KO31" s="110">
        <f>データ!DM7</f>
        <v>44.1</v>
      </c>
      <c r="KP31" s="111"/>
      <c r="KQ31" s="111"/>
      <c r="KR31" s="111"/>
      <c r="KS31" s="111"/>
      <c r="KT31" s="111"/>
      <c r="KU31" s="111"/>
      <c r="KV31" s="111"/>
      <c r="KW31" s="111"/>
      <c r="KX31" s="111"/>
      <c r="KY31" s="111"/>
      <c r="KZ31" s="111"/>
      <c r="LA31" s="111"/>
      <c r="LB31" s="111"/>
      <c r="LC31" s="111"/>
      <c r="LD31" s="111"/>
      <c r="LE31" s="111"/>
      <c r="LF31" s="111"/>
      <c r="LG31" s="112"/>
      <c r="LH31" s="110">
        <f>データ!DN7</f>
        <v>41.2</v>
      </c>
      <c r="LI31" s="111"/>
      <c r="LJ31" s="111"/>
      <c r="LK31" s="111"/>
      <c r="LL31" s="111"/>
      <c r="LM31" s="111"/>
      <c r="LN31" s="111"/>
      <c r="LO31" s="111"/>
      <c r="LP31" s="111"/>
      <c r="LQ31" s="111"/>
      <c r="LR31" s="111"/>
      <c r="LS31" s="111"/>
      <c r="LT31" s="111"/>
      <c r="LU31" s="111"/>
      <c r="LV31" s="111"/>
      <c r="LW31" s="111"/>
      <c r="LX31" s="111"/>
      <c r="LY31" s="111"/>
      <c r="LZ31" s="112"/>
      <c r="MA31" s="110">
        <f>データ!DO7</f>
        <v>50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91.2</v>
      </c>
      <c r="EM52" s="116"/>
      <c r="EN52" s="116"/>
      <c r="EO52" s="116"/>
      <c r="EP52" s="116"/>
      <c r="EQ52" s="116"/>
      <c r="ER52" s="116"/>
      <c r="ES52" s="116"/>
      <c r="ET52" s="116"/>
      <c r="EU52" s="116"/>
      <c r="EV52" s="116"/>
      <c r="EW52" s="116"/>
      <c r="EX52" s="116"/>
      <c r="EY52" s="116"/>
      <c r="EZ52" s="116"/>
      <c r="FA52" s="116"/>
      <c r="FB52" s="116"/>
      <c r="FC52" s="116"/>
      <c r="FD52" s="116"/>
      <c r="FE52" s="116">
        <f>データ!BG7</f>
        <v>94</v>
      </c>
      <c r="FF52" s="116"/>
      <c r="FG52" s="116"/>
      <c r="FH52" s="116"/>
      <c r="FI52" s="116"/>
      <c r="FJ52" s="116"/>
      <c r="FK52" s="116"/>
      <c r="FL52" s="116"/>
      <c r="FM52" s="116"/>
      <c r="FN52" s="116"/>
      <c r="FO52" s="116"/>
      <c r="FP52" s="116"/>
      <c r="FQ52" s="116"/>
      <c r="FR52" s="116"/>
      <c r="FS52" s="116"/>
      <c r="FT52" s="116"/>
      <c r="FU52" s="116"/>
      <c r="FV52" s="116"/>
      <c r="FW52" s="116"/>
      <c r="FX52" s="116">
        <f>データ!BH7</f>
        <v>65.7</v>
      </c>
      <c r="FY52" s="116"/>
      <c r="FZ52" s="116"/>
      <c r="GA52" s="116"/>
      <c r="GB52" s="116"/>
      <c r="GC52" s="116"/>
      <c r="GD52" s="116"/>
      <c r="GE52" s="116"/>
      <c r="GF52" s="116"/>
      <c r="GG52" s="116"/>
      <c r="GH52" s="116"/>
      <c r="GI52" s="116"/>
      <c r="GJ52" s="116"/>
      <c r="GK52" s="116"/>
      <c r="GL52" s="116"/>
      <c r="GM52" s="116"/>
      <c r="GN52" s="116"/>
      <c r="GO52" s="116"/>
      <c r="GP52" s="116"/>
      <c r="GQ52" s="116">
        <f>データ!BI7</f>
        <v>93.1</v>
      </c>
      <c r="GR52" s="116"/>
      <c r="GS52" s="116"/>
      <c r="GT52" s="116"/>
      <c r="GU52" s="116"/>
      <c r="GV52" s="116"/>
      <c r="GW52" s="116"/>
      <c r="GX52" s="116"/>
      <c r="GY52" s="116"/>
      <c r="GZ52" s="116"/>
      <c r="HA52" s="116"/>
      <c r="HB52" s="116"/>
      <c r="HC52" s="116"/>
      <c r="HD52" s="116"/>
      <c r="HE52" s="116"/>
      <c r="HF52" s="116"/>
      <c r="HG52" s="116"/>
      <c r="HH52" s="116"/>
      <c r="HI52" s="116"/>
      <c r="HJ52" s="116">
        <f>データ!BJ7</f>
        <v>91.9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939</v>
      </c>
      <c r="JD52" s="120"/>
      <c r="JE52" s="120"/>
      <c r="JF52" s="120"/>
      <c r="JG52" s="120"/>
      <c r="JH52" s="120"/>
      <c r="JI52" s="120"/>
      <c r="JJ52" s="120"/>
      <c r="JK52" s="120"/>
      <c r="JL52" s="120"/>
      <c r="JM52" s="120"/>
      <c r="JN52" s="120"/>
      <c r="JO52" s="120"/>
      <c r="JP52" s="120"/>
      <c r="JQ52" s="120"/>
      <c r="JR52" s="120"/>
      <c r="JS52" s="120"/>
      <c r="JT52" s="120"/>
      <c r="JU52" s="120"/>
      <c r="JV52" s="120">
        <f>データ!BR7</f>
        <v>844</v>
      </c>
      <c r="JW52" s="120"/>
      <c r="JX52" s="120"/>
      <c r="JY52" s="120"/>
      <c r="JZ52" s="120"/>
      <c r="KA52" s="120"/>
      <c r="KB52" s="120"/>
      <c r="KC52" s="120"/>
      <c r="KD52" s="120"/>
      <c r="KE52" s="120"/>
      <c r="KF52" s="120"/>
      <c r="KG52" s="120"/>
      <c r="KH52" s="120"/>
      <c r="KI52" s="120"/>
      <c r="KJ52" s="120"/>
      <c r="KK52" s="120"/>
      <c r="KL52" s="120"/>
      <c r="KM52" s="120"/>
      <c r="KN52" s="120"/>
      <c r="KO52" s="120">
        <f>データ!BS7</f>
        <v>429</v>
      </c>
      <c r="KP52" s="120"/>
      <c r="KQ52" s="120"/>
      <c r="KR52" s="120"/>
      <c r="KS52" s="120"/>
      <c r="KT52" s="120"/>
      <c r="KU52" s="120"/>
      <c r="KV52" s="120"/>
      <c r="KW52" s="120"/>
      <c r="KX52" s="120"/>
      <c r="KY52" s="120"/>
      <c r="KZ52" s="120"/>
      <c r="LA52" s="120"/>
      <c r="LB52" s="120"/>
      <c r="LC52" s="120"/>
      <c r="LD52" s="120"/>
      <c r="LE52" s="120"/>
      <c r="LF52" s="120"/>
      <c r="LG52" s="120"/>
      <c r="LH52" s="120">
        <f>データ!BT7</f>
        <v>725</v>
      </c>
      <c r="LI52" s="120"/>
      <c r="LJ52" s="120"/>
      <c r="LK52" s="120"/>
      <c r="LL52" s="120"/>
      <c r="LM52" s="120"/>
      <c r="LN52" s="120"/>
      <c r="LO52" s="120"/>
      <c r="LP52" s="120"/>
      <c r="LQ52" s="120"/>
      <c r="LR52" s="120"/>
      <c r="LS52" s="120"/>
      <c r="LT52" s="120"/>
      <c r="LU52" s="120"/>
      <c r="LV52" s="120"/>
      <c r="LW52" s="120"/>
      <c r="LX52" s="120"/>
      <c r="LY52" s="120"/>
      <c r="LZ52" s="120"/>
      <c r="MA52" s="120">
        <f>データ!BU7</f>
        <v>682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11698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CupnlP9XRDT7VrMZlpyuid6d2ZKhzJR+Wkzo3cAUyP673eFw1ThtXg1IGq98d46PlHpadmuWuMo8SXLyBfdGA==" saltValue="I1edDHqoRCvlIWIm2XcpX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101</v>
      </c>
      <c r="B6" s="48">
        <f>B8</f>
        <v>2024</v>
      </c>
      <c r="C6" s="48">
        <f t="shared" ref="C6:X6" si="1">C8</f>
        <v>382132</v>
      </c>
      <c r="D6" s="48">
        <f t="shared" si="1"/>
        <v>47</v>
      </c>
      <c r="E6" s="48">
        <f t="shared" si="1"/>
        <v>14</v>
      </c>
      <c r="F6" s="48">
        <f t="shared" si="1"/>
        <v>0</v>
      </c>
      <c r="G6" s="48">
        <f t="shared" si="1"/>
        <v>8</v>
      </c>
      <c r="H6" s="48" t="str">
        <f>SUBSTITUTE(H8,"　","")</f>
        <v>愛媛県四国中央市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v>
      </c>
      <c r="Q6" s="50" t="str">
        <f t="shared" si="1"/>
        <v>広場式</v>
      </c>
      <c r="R6" s="51">
        <f t="shared" si="1"/>
        <v>46</v>
      </c>
      <c r="S6" s="50" t="str">
        <f t="shared" si="1"/>
        <v>商業施設</v>
      </c>
      <c r="T6" s="50" t="str">
        <f t="shared" si="1"/>
        <v>無</v>
      </c>
      <c r="U6" s="51">
        <f t="shared" si="1"/>
        <v>1081</v>
      </c>
      <c r="V6" s="51">
        <f t="shared" si="1"/>
        <v>34</v>
      </c>
      <c r="W6" s="51">
        <f t="shared" si="1"/>
        <v>0</v>
      </c>
      <c r="X6" s="50" t="str">
        <f t="shared" si="1"/>
        <v>無</v>
      </c>
      <c r="Y6" s="52">
        <f>IF(Y8="-",NA(),Y8)</f>
        <v>1131.9000000000001</v>
      </c>
      <c r="Z6" s="52">
        <f t="shared" ref="Z6:AH6" si="2">IF(Z8="-",NA(),Z8)</f>
        <v>1663</v>
      </c>
      <c r="AA6" s="52">
        <f t="shared" si="2"/>
        <v>291.5</v>
      </c>
      <c r="AB6" s="52">
        <f t="shared" si="2"/>
        <v>1442.6</v>
      </c>
      <c r="AC6" s="52">
        <f t="shared" si="2"/>
        <v>1236.7</v>
      </c>
      <c r="AD6" s="52">
        <f t="shared" si="2"/>
        <v>383.4</v>
      </c>
      <c r="AE6" s="52">
        <f t="shared" si="2"/>
        <v>338.4</v>
      </c>
      <c r="AF6" s="52">
        <f t="shared" si="2"/>
        <v>1268.9000000000001</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23</v>
      </c>
      <c r="BD6" s="53">
        <f t="shared" si="4"/>
        <v>37</v>
      </c>
      <c r="BE6" s="51" t="str">
        <f>IF(BE8="-","",IF(BE8="-","【-】","【"&amp;SUBSTITUTE(TEXT(BE8,"#,##0"),"-","△")&amp;"】"))</f>
        <v>【39】</v>
      </c>
      <c r="BF6" s="52">
        <f>IF(BF8="-",NA(),BF8)</f>
        <v>91.2</v>
      </c>
      <c r="BG6" s="52">
        <f t="shared" ref="BG6:BO6" si="5">IF(BG8="-",NA(),BG8)</f>
        <v>94</v>
      </c>
      <c r="BH6" s="52">
        <f t="shared" si="5"/>
        <v>65.7</v>
      </c>
      <c r="BI6" s="52">
        <f t="shared" si="5"/>
        <v>93.1</v>
      </c>
      <c r="BJ6" s="52">
        <f t="shared" si="5"/>
        <v>91.9</v>
      </c>
      <c r="BK6" s="52">
        <f t="shared" si="5"/>
        <v>-122.5</v>
      </c>
      <c r="BL6" s="52">
        <f t="shared" si="5"/>
        <v>8.5</v>
      </c>
      <c r="BM6" s="52">
        <f t="shared" si="5"/>
        <v>26.6</v>
      </c>
      <c r="BN6" s="52">
        <f t="shared" si="5"/>
        <v>6.9</v>
      </c>
      <c r="BO6" s="52">
        <f t="shared" si="5"/>
        <v>12.2</v>
      </c>
      <c r="BP6" s="49" t="str">
        <f>IF(BP8="-","",IF(BP8="-","【-】","【"&amp;SUBSTITUTE(TEXT(BP8,"#,##0.0"),"-","△")&amp;"】"))</f>
        <v>【2.0】</v>
      </c>
      <c r="BQ6" s="53">
        <f>IF(BQ8="-",NA(),BQ8)</f>
        <v>939</v>
      </c>
      <c r="BR6" s="53">
        <f t="shared" ref="BR6:BZ6" si="6">IF(BR8="-",NA(),BR8)</f>
        <v>844</v>
      </c>
      <c r="BS6" s="53">
        <f t="shared" si="6"/>
        <v>429</v>
      </c>
      <c r="BT6" s="53">
        <f t="shared" si="6"/>
        <v>725</v>
      </c>
      <c r="BU6" s="53">
        <f t="shared" si="6"/>
        <v>682</v>
      </c>
      <c r="BV6" s="53">
        <f t="shared" si="6"/>
        <v>2576</v>
      </c>
      <c r="BW6" s="53">
        <f t="shared" si="6"/>
        <v>4153</v>
      </c>
      <c r="BX6" s="53">
        <f t="shared" si="6"/>
        <v>6140</v>
      </c>
      <c r="BY6" s="53">
        <f t="shared" si="6"/>
        <v>18662</v>
      </c>
      <c r="BZ6" s="53">
        <f t="shared" si="6"/>
        <v>18024</v>
      </c>
      <c r="CA6" s="51" t="str">
        <f>IF(CA8="-","",IF(CA8="-","【-】","【"&amp;SUBSTITUTE(TEXT(CA8,"#,##0"),"-","△")&amp;"】"))</f>
        <v>【10,905】</v>
      </c>
      <c r="CB6" s="52"/>
      <c r="CC6" s="52"/>
      <c r="CD6" s="52"/>
      <c r="CE6" s="52"/>
      <c r="CF6" s="52"/>
      <c r="CG6" s="52"/>
      <c r="CH6" s="52"/>
      <c r="CI6" s="52"/>
      <c r="CJ6" s="52"/>
      <c r="CK6" s="52"/>
      <c r="CL6" s="49" t="s">
        <v>102</v>
      </c>
      <c r="CM6" s="51">
        <f t="shared" ref="CM6:CN6" si="7">CM8</f>
        <v>11698</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333.3</v>
      </c>
      <c r="DI6" s="52">
        <f t="shared" si="8"/>
        <v>368.1</v>
      </c>
      <c r="DJ6" s="49" t="str">
        <f>IF(DJ8="-","",IF(DJ8="-","【-】","【"&amp;SUBSTITUTE(TEXT(DJ8,"#,##0.0"),"-","△")&amp;"】"))</f>
        <v>【73.4】</v>
      </c>
      <c r="DK6" s="52">
        <f>IF(DK8="-",NA(),DK8)</f>
        <v>52.9</v>
      </c>
      <c r="DL6" s="52">
        <f t="shared" ref="DL6:DT6" si="9">IF(DL8="-",NA(),DL8)</f>
        <v>52.9</v>
      </c>
      <c r="DM6" s="52">
        <f t="shared" si="9"/>
        <v>44.1</v>
      </c>
      <c r="DN6" s="52">
        <f t="shared" si="9"/>
        <v>41.2</v>
      </c>
      <c r="DO6" s="52">
        <f t="shared" si="9"/>
        <v>50</v>
      </c>
      <c r="DP6" s="52">
        <f t="shared" si="9"/>
        <v>224.4</v>
      </c>
      <c r="DQ6" s="52">
        <f t="shared" si="9"/>
        <v>251.9</v>
      </c>
      <c r="DR6" s="52">
        <f t="shared" si="9"/>
        <v>291.5</v>
      </c>
      <c r="DS6" s="52">
        <f t="shared" si="9"/>
        <v>161.69999999999999</v>
      </c>
      <c r="DT6" s="52">
        <f t="shared" si="9"/>
        <v>166.4</v>
      </c>
      <c r="DU6" s="49" t="str">
        <f>IF(DU8="-","",IF(DU8="-","【-】","【"&amp;SUBSTITUTE(TEXT(DU8,"#,##0.0"),"-","△")&amp;"】"))</f>
        <v>【218.2】</v>
      </c>
    </row>
    <row r="7" spans="1:125" s="54" customFormat="1" x14ac:dyDescent="0.15">
      <c r="A7" s="37" t="s">
        <v>103</v>
      </c>
      <c r="B7" s="48">
        <f t="shared" ref="B7:X7" si="10">B8</f>
        <v>2024</v>
      </c>
      <c r="C7" s="48">
        <f t="shared" si="10"/>
        <v>382132</v>
      </c>
      <c r="D7" s="48">
        <f t="shared" si="10"/>
        <v>47</v>
      </c>
      <c r="E7" s="48">
        <f t="shared" si="10"/>
        <v>14</v>
      </c>
      <c r="F7" s="48">
        <f t="shared" si="10"/>
        <v>0</v>
      </c>
      <c r="G7" s="48">
        <f t="shared" si="10"/>
        <v>8</v>
      </c>
      <c r="H7" s="48" t="str">
        <f t="shared" si="10"/>
        <v>愛媛県　四国中央市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v>
      </c>
      <c r="Q7" s="50" t="str">
        <f t="shared" si="10"/>
        <v>広場式</v>
      </c>
      <c r="R7" s="51">
        <f t="shared" si="10"/>
        <v>46</v>
      </c>
      <c r="S7" s="50" t="str">
        <f t="shared" si="10"/>
        <v>商業施設</v>
      </c>
      <c r="T7" s="50" t="str">
        <f t="shared" si="10"/>
        <v>無</v>
      </c>
      <c r="U7" s="51">
        <f t="shared" si="10"/>
        <v>1081</v>
      </c>
      <c r="V7" s="51">
        <f t="shared" si="10"/>
        <v>34</v>
      </c>
      <c r="W7" s="51">
        <f t="shared" si="10"/>
        <v>0</v>
      </c>
      <c r="X7" s="50" t="str">
        <f t="shared" si="10"/>
        <v>無</v>
      </c>
      <c r="Y7" s="52">
        <f>Y8</f>
        <v>1131.9000000000001</v>
      </c>
      <c r="Z7" s="52">
        <f t="shared" ref="Z7:AH7" si="11">Z8</f>
        <v>1663</v>
      </c>
      <c r="AA7" s="52">
        <f t="shared" si="11"/>
        <v>291.5</v>
      </c>
      <c r="AB7" s="52">
        <f t="shared" si="11"/>
        <v>1442.6</v>
      </c>
      <c r="AC7" s="52">
        <f t="shared" si="11"/>
        <v>1236.7</v>
      </c>
      <c r="AD7" s="52">
        <f t="shared" si="11"/>
        <v>383.4</v>
      </c>
      <c r="AE7" s="52">
        <f t="shared" si="11"/>
        <v>338.4</v>
      </c>
      <c r="AF7" s="52">
        <f t="shared" si="11"/>
        <v>1268.9000000000001</v>
      </c>
      <c r="AG7" s="52">
        <f t="shared" si="11"/>
        <v>186.3</v>
      </c>
      <c r="AH7" s="52">
        <f t="shared" si="11"/>
        <v>194.5</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7.6</v>
      </c>
      <c r="AS7" s="52">
        <f t="shared" si="12"/>
        <v>6.5</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23</v>
      </c>
      <c r="BD7" s="53">
        <f t="shared" si="13"/>
        <v>37</v>
      </c>
      <c r="BE7" s="51"/>
      <c r="BF7" s="52">
        <f>BF8</f>
        <v>91.2</v>
      </c>
      <c r="BG7" s="52">
        <f t="shared" ref="BG7:BO7" si="14">BG8</f>
        <v>94</v>
      </c>
      <c r="BH7" s="52">
        <f t="shared" si="14"/>
        <v>65.7</v>
      </c>
      <c r="BI7" s="52">
        <f t="shared" si="14"/>
        <v>93.1</v>
      </c>
      <c r="BJ7" s="52">
        <f t="shared" si="14"/>
        <v>91.9</v>
      </c>
      <c r="BK7" s="52">
        <f t="shared" si="14"/>
        <v>-122.5</v>
      </c>
      <c r="BL7" s="52">
        <f t="shared" si="14"/>
        <v>8.5</v>
      </c>
      <c r="BM7" s="52">
        <f t="shared" si="14"/>
        <v>26.6</v>
      </c>
      <c r="BN7" s="52">
        <f t="shared" si="14"/>
        <v>6.9</v>
      </c>
      <c r="BO7" s="52">
        <f t="shared" si="14"/>
        <v>12.2</v>
      </c>
      <c r="BP7" s="49"/>
      <c r="BQ7" s="53">
        <f>BQ8</f>
        <v>939</v>
      </c>
      <c r="BR7" s="53">
        <f t="shared" ref="BR7:BZ7" si="15">BR8</f>
        <v>844</v>
      </c>
      <c r="BS7" s="53">
        <f t="shared" si="15"/>
        <v>429</v>
      </c>
      <c r="BT7" s="53">
        <f t="shared" si="15"/>
        <v>725</v>
      </c>
      <c r="BU7" s="53">
        <f t="shared" si="15"/>
        <v>682</v>
      </c>
      <c r="BV7" s="53">
        <f t="shared" si="15"/>
        <v>2576</v>
      </c>
      <c r="BW7" s="53">
        <f t="shared" si="15"/>
        <v>4153</v>
      </c>
      <c r="BX7" s="53">
        <f t="shared" si="15"/>
        <v>6140</v>
      </c>
      <c r="BY7" s="53">
        <f t="shared" si="15"/>
        <v>18662</v>
      </c>
      <c r="BZ7" s="53">
        <f t="shared" si="15"/>
        <v>18024</v>
      </c>
      <c r="CA7" s="51"/>
      <c r="CB7" s="52" t="s">
        <v>104</v>
      </c>
      <c r="CC7" s="52" t="s">
        <v>104</v>
      </c>
      <c r="CD7" s="52" t="s">
        <v>104</v>
      </c>
      <c r="CE7" s="52" t="s">
        <v>104</v>
      </c>
      <c r="CF7" s="52" t="s">
        <v>104</v>
      </c>
      <c r="CG7" s="52" t="s">
        <v>104</v>
      </c>
      <c r="CH7" s="52" t="s">
        <v>104</v>
      </c>
      <c r="CI7" s="52" t="s">
        <v>104</v>
      </c>
      <c r="CJ7" s="52" t="s">
        <v>104</v>
      </c>
      <c r="CK7" s="52" t="s">
        <v>105</v>
      </c>
      <c r="CL7" s="49"/>
      <c r="CM7" s="51">
        <f>CM8</f>
        <v>11698</v>
      </c>
      <c r="CN7" s="51">
        <f>CN8</f>
        <v>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333.3</v>
      </c>
      <c r="DI7" s="52">
        <f t="shared" si="16"/>
        <v>368.1</v>
      </c>
      <c r="DJ7" s="49"/>
      <c r="DK7" s="52">
        <f>DK8</f>
        <v>52.9</v>
      </c>
      <c r="DL7" s="52">
        <f t="shared" ref="DL7:DT7" si="17">DL8</f>
        <v>52.9</v>
      </c>
      <c r="DM7" s="52">
        <f t="shared" si="17"/>
        <v>44.1</v>
      </c>
      <c r="DN7" s="52">
        <f t="shared" si="17"/>
        <v>41.2</v>
      </c>
      <c r="DO7" s="52">
        <f t="shared" si="17"/>
        <v>50</v>
      </c>
      <c r="DP7" s="52">
        <f t="shared" si="17"/>
        <v>224.4</v>
      </c>
      <c r="DQ7" s="52">
        <f t="shared" si="17"/>
        <v>251.9</v>
      </c>
      <c r="DR7" s="52">
        <f t="shared" si="17"/>
        <v>291.5</v>
      </c>
      <c r="DS7" s="52">
        <f t="shared" si="17"/>
        <v>161.69999999999999</v>
      </c>
      <c r="DT7" s="52">
        <f t="shared" si="17"/>
        <v>166.4</v>
      </c>
      <c r="DU7" s="49"/>
    </row>
    <row r="8" spans="1:125" s="54" customFormat="1" x14ac:dyDescent="0.15">
      <c r="A8" s="37"/>
      <c r="B8" s="55">
        <v>2024</v>
      </c>
      <c r="C8" s="55">
        <v>382132</v>
      </c>
      <c r="D8" s="55">
        <v>47</v>
      </c>
      <c r="E8" s="55">
        <v>14</v>
      </c>
      <c r="F8" s="55">
        <v>0</v>
      </c>
      <c r="G8" s="55">
        <v>8</v>
      </c>
      <c r="H8" s="55" t="s">
        <v>106</v>
      </c>
      <c r="I8" s="55" t="s">
        <v>107</v>
      </c>
      <c r="J8" s="55" t="s">
        <v>108</v>
      </c>
      <c r="K8" s="55" t="s">
        <v>109</v>
      </c>
      <c r="L8" s="55" t="s">
        <v>110</v>
      </c>
      <c r="M8" s="55" t="s">
        <v>111</v>
      </c>
      <c r="N8" s="55" t="s">
        <v>112</v>
      </c>
      <c r="O8" s="56" t="s">
        <v>113</v>
      </c>
      <c r="P8" s="57" t="s">
        <v>114</v>
      </c>
      <c r="Q8" s="57" t="s">
        <v>115</v>
      </c>
      <c r="R8" s="58">
        <v>46</v>
      </c>
      <c r="S8" s="57" t="s">
        <v>116</v>
      </c>
      <c r="T8" s="57" t="s">
        <v>117</v>
      </c>
      <c r="U8" s="58">
        <v>1081</v>
      </c>
      <c r="V8" s="58">
        <v>34</v>
      </c>
      <c r="W8" s="58">
        <v>0</v>
      </c>
      <c r="X8" s="57" t="s">
        <v>117</v>
      </c>
      <c r="Y8" s="59">
        <v>1131.9000000000001</v>
      </c>
      <c r="Z8" s="59">
        <v>1663</v>
      </c>
      <c r="AA8" s="59">
        <v>291.5</v>
      </c>
      <c r="AB8" s="59">
        <v>1442.6</v>
      </c>
      <c r="AC8" s="59">
        <v>1236.7</v>
      </c>
      <c r="AD8" s="59">
        <v>383.4</v>
      </c>
      <c r="AE8" s="59">
        <v>338.4</v>
      </c>
      <c r="AF8" s="59">
        <v>1268.9000000000001</v>
      </c>
      <c r="AG8" s="59">
        <v>186.3</v>
      </c>
      <c r="AH8" s="59">
        <v>194.5</v>
      </c>
      <c r="AI8" s="56">
        <v>1604.7</v>
      </c>
      <c r="AJ8" s="59">
        <v>0</v>
      </c>
      <c r="AK8" s="59">
        <v>0</v>
      </c>
      <c r="AL8" s="59">
        <v>0</v>
      </c>
      <c r="AM8" s="59">
        <v>0</v>
      </c>
      <c r="AN8" s="59">
        <v>0</v>
      </c>
      <c r="AO8" s="59">
        <v>10.199999999999999</v>
      </c>
      <c r="AP8" s="59">
        <v>5.0999999999999996</v>
      </c>
      <c r="AQ8" s="59">
        <v>1.9</v>
      </c>
      <c r="AR8" s="59">
        <v>7.6</v>
      </c>
      <c r="AS8" s="59">
        <v>6.5</v>
      </c>
      <c r="AT8" s="56">
        <v>3.8</v>
      </c>
      <c r="AU8" s="60">
        <v>0</v>
      </c>
      <c r="AV8" s="60">
        <v>0</v>
      </c>
      <c r="AW8" s="60">
        <v>0</v>
      </c>
      <c r="AX8" s="60">
        <v>0</v>
      </c>
      <c r="AY8" s="60">
        <v>0</v>
      </c>
      <c r="AZ8" s="60">
        <v>407</v>
      </c>
      <c r="BA8" s="60">
        <v>166</v>
      </c>
      <c r="BB8" s="60">
        <v>18</v>
      </c>
      <c r="BC8" s="60">
        <v>23</v>
      </c>
      <c r="BD8" s="60">
        <v>37</v>
      </c>
      <c r="BE8" s="60">
        <v>39</v>
      </c>
      <c r="BF8" s="59">
        <v>91.2</v>
      </c>
      <c r="BG8" s="59">
        <v>94</v>
      </c>
      <c r="BH8" s="59">
        <v>65.7</v>
      </c>
      <c r="BI8" s="59">
        <v>93.1</v>
      </c>
      <c r="BJ8" s="59">
        <v>91.9</v>
      </c>
      <c r="BK8" s="59">
        <v>-122.5</v>
      </c>
      <c r="BL8" s="59">
        <v>8.5</v>
      </c>
      <c r="BM8" s="59">
        <v>26.6</v>
      </c>
      <c r="BN8" s="59">
        <v>6.9</v>
      </c>
      <c r="BO8" s="59">
        <v>12.2</v>
      </c>
      <c r="BP8" s="56">
        <v>2</v>
      </c>
      <c r="BQ8" s="60">
        <v>939</v>
      </c>
      <c r="BR8" s="60">
        <v>844</v>
      </c>
      <c r="BS8" s="60">
        <v>429</v>
      </c>
      <c r="BT8" s="61">
        <v>725</v>
      </c>
      <c r="BU8" s="61">
        <v>682</v>
      </c>
      <c r="BV8" s="60">
        <v>2576</v>
      </c>
      <c r="BW8" s="60">
        <v>4153</v>
      </c>
      <c r="BX8" s="60">
        <v>6140</v>
      </c>
      <c r="BY8" s="60">
        <v>18662</v>
      </c>
      <c r="BZ8" s="60">
        <v>18024</v>
      </c>
      <c r="CA8" s="58">
        <v>10905</v>
      </c>
      <c r="CB8" s="59" t="s">
        <v>110</v>
      </c>
      <c r="CC8" s="59" t="s">
        <v>110</v>
      </c>
      <c r="CD8" s="59" t="s">
        <v>110</v>
      </c>
      <c r="CE8" s="59" t="s">
        <v>110</v>
      </c>
      <c r="CF8" s="59" t="s">
        <v>110</v>
      </c>
      <c r="CG8" s="59" t="s">
        <v>110</v>
      </c>
      <c r="CH8" s="59" t="s">
        <v>110</v>
      </c>
      <c r="CI8" s="59" t="s">
        <v>110</v>
      </c>
      <c r="CJ8" s="59" t="s">
        <v>110</v>
      </c>
      <c r="CK8" s="59" t="s">
        <v>110</v>
      </c>
      <c r="CL8" s="56" t="s">
        <v>110</v>
      </c>
      <c r="CM8" s="58">
        <v>11698</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70.3</v>
      </c>
      <c r="DF8" s="59">
        <v>70</v>
      </c>
      <c r="DG8" s="59">
        <v>47.6</v>
      </c>
      <c r="DH8" s="59">
        <v>333.3</v>
      </c>
      <c r="DI8" s="59">
        <v>368.1</v>
      </c>
      <c r="DJ8" s="56">
        <v>73.400000000000006</v>
      </c>
      <c r="DK8" s="59">
        <v>52.9</v>
      </c>
      <c r="DL8" s="59">
        <v>52.9</v>
      </c>
      <c r="DM8" s="59">
        <v>44.1</v>
      </c>
      <c r="DN8" s="59">
        <v>41.2</v>
      </c>
      <c r="DO8" s="59">
        <v>50</v>
      </c>
      <c r="DP8" s="59">
        <v>224.4</v>
      </c>
      <c r="DQ8" s="59">
        <v>251.9</v>
      </c>
      <c r="DR8" s="59">
        <v>291.5</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2026-01-26T10:21:11Z</cp:lastPrinted>
  <dcterms:created xsi:type="dcterms:W3CDTF">2025-12-12T09:33:31Z</dcterms:created>
  <dcterms:modified xsi:type="dcterms:W3CDTF">2025-12-12T09:33:31Z</dcterms:modified>
  <cp:category/>
</cp:coreProperties>
</file>