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P:\07上下水道課(下水)\00共通\020 浄化槽関係\82経営戦略策定関係\R7年度\提出\"/>
    </mc:Choice>
  </mc:AlternateContent>
  <xr:revisionPtr revIDLastSave="0" documentId="13_ncr:1_{E45823B8-FA36-438D-AB11-D89F7C60F0BC}" xr6:coauthVersionLast="36" xr6:coauthVersionMax="36" xr10:uidLastSave="{00000000-0000-0000-0000-000000000000}"/>
  <workbookProtection workbookAlgorithmName="SHA-512" workbookHashValue="3ne78fywUQGJZ4tLX17Z4wXctNLA2t/TxwiSVZKCqoPBgihKXuvJh+/TnqF8WMhAWRobdLDq7PUzAWyoya+LNA==" workbookSaltValue="Dkoud0aZqfvgyXzeIMvSx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P8" i="4"/>
  <c r="B6" i="4"/>
</calcChain>
</file>

<file path=xl/sharedStrings.xml><?xml version="1.0" encoding="utf-8"?>
<sst xmlns="http://schemas.openxmlformats.org/spreadsheetml/2006/main" count="247" uniqueCount="118">
  <si>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</si>
  <si>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</si>
  <si>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</si>
  <si>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</si>
  <si>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</si>
  <si>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</si>
  <si>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</si>
  <si>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</si>
  <si>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</si>
  <si>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</si>
  <si>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</si>
  <si>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</si>
  <si>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</si>
  <si>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</si>
  <si>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</si>
  <si>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</si>
  <si>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</si>
  <si>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</si>
  <si>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</si>
  <si>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</si>
  <si>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</si>
  <si>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</si>
  <si>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</si>
  <si>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</si>
  <si>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</si>
  <si>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</si>
  <si>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</si>
  <si>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</si>
  <si>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</si>
  <si>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</si>
  <si>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</si>
  <si>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</si>
  <si>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</si>
  <si>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</si>
  <si>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</si>
  <si>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</si>
  <si>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</si>
  <si>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</si>
  <si>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</si>
  <si>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</si>
  <si>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</si>
  <si>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</si>
  <si>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</si>
  <si>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</si>
  <si>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</si>
  <si>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</si>
  <si>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</si>
  <si>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</si>
  <si>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</si>
  <si>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</si>
  <si>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</si>
  <si>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</si>
  <si>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</si>
  <si>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</si>
  <si>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</si>
  <si>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</si>
  <si>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</si>
  <si>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</si>
  <si>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</si>
  <si>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</si>
  <si>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</si>
  <si>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</si>
  <si>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</si>
  <si>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</si>
  <si>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</si>
  <si>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</si>
  <si>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</si>
  <si>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</si>
  <si>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</si>
  <si>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</si>
  <si>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</si>
  <si>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</si>
  <si>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</si>
  <si>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</si>
  <si>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</si>
  <si>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</si>
  <si>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</si>
  <si>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</si>
  <si>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</si>
  <si>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</si>
  <si>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</si>
  <si>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</si>
  <si>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</si>
  <si>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</si>
  <si>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</si>
  <si>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</si>
  <si>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</si>
  <si>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</si>
  <si>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</si>
  <si>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</si>
  <si>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</si>
  <si>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</si>
  <si>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</si>
  <si>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</si>
  <si>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</si>
  <si>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</si>
  <si>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</si>
  <si>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</si>
  <si>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</si>
  <si>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</si>
  <si>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</si>
  <si>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</si>
  <si>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</si>
  <si>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</si>
  <si>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</si>
  <si>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</si>
  <si>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</si>
  <si>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</si>
  <si>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</si>
  <si>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</si>
  <si>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</si>
  <si>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</si>
  <si>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</si>
  <si>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</si>
  <si>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</si>
  <si>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　①収益的収支比率について、料金収入で会計全体を賄う独立採算による経営が基本と考えますが、本市事業については、令和２年度から市設置型浄化槽の個人譲与が開始されたことにより、管理基数が減少となっております。そのため、使用料で運営することは困難な状況で、地方債償還金、人件費等、一般会計からの繰入金に頼らざるを得ない状況です。
　⑤経費回収率について、市設置型浄化槽の譲与により使用料収入の減少が前年度比△7.01％につながったと考えます。
　⑥汚水処理原価について、</t>
    </r>
    <r>
      <rPr>
        <sz val="11"/>
        <rFont val="ＭＳ ゴシック"/>
        <family val="3"/>
        <charset val="128"/>
      </rPr>
      <t>令和5年度と比較し、人件費と修繕基数が増加したことで</t>
    </r>
    <r>
      <rPr>
        <sz val="11"/>
        <color theme="1"/>
        <rFont val="ＭＳ ゴシック"/>
        <family val="3"/>
        <charset val="128"/>
      </rPr>
      <t xml:space="preserve">前年度比172.46円増となりました。
　以上のことから、事業が縮小いたしますが、適正な管理を確保するための対応を実施してまいります。
</t>
    </r>
    <rPh sb="46" eb="47">
      <t>シ</t>
    </rPh>
    <rPh sb="62" eb="63">
      <t>シ</t>
    </rPh>
    <rPh sb="63" eb="66">
      <t>セッチガタ</t>
    </rPh>
    <rPh sb="66" eb="69">
      <t>ジョウカソウ</t>
    </rPh>
    <rPh sb="70" eb="72">
      <t>コジン</t>
    </rPh>
    <rPh sb="72" eb="74">
      <t>ジョウヨ</t>
    </rPh>
    <rPh sb="75" eb="77">
      <t>カイシ</t>
    </rPh>
    <rPh sb="174" eb="175">
      <t>シ</t>
    </rPh>
    <rPh sb="175" eb="177">
      <t>セッチ</t>
    </rPh>
    <rPh sb="177" eb="178">
      <t>ガタ</t>
    </rPh>
    <rPh sb="178" eb="181">
      <t>ジョウカソウ</t>
    </rPh>
    <rPh sb="182" eb="184">
      <t>ジョウヨ</t>
    </rPh>
    <rPh sb="232" eb="234">
      <t>レイワ</t>
    </rPh>
    <rPh sb="235" eb="236">
      <t>ネン</t>
    </rPh>
    <rPh sb="236" eb="237">
      <t>ド</t>
    </rPh>
    <rPh sb="238" eb="240">
      <t>ヒカク</t>
    </rPh>
    <rPh sb="242" eb="245">
      <t>ジンケンヒ</t>
    </rPh>
    <rPh sb="246" eb="248">
      <t>シュウゼン</t>
    </rPh>
    <rPh sb="248" eb="250">
      <t>キスウ</t>
    </rPh>
    <rPh sb="251" eb="253">
      <t>ゾウカ</t>
    </rPh>
    <rPh sb="299" eb="301">
      <t>テキセイ</t>
    </rPh>
    <rPh sb="302" eb="304">
      <t>カンリ</t>
    </rPh>
    <rPh sb="305" eb="307">
      <t>カクホ</t>
    </rPh>
    <rPh sb="312" eb="314">
      <t>タイオウ</t>
    </rPh>
    <rPh sb="315" eb="317">
      <t>ジッシ</t>
    </rPh>
    <phoneticPr fontId="4"/>
  </si>
  <si>
    <t xml:space="preserve"> 令和２年度から市設置型浄化槽の譲与により、管理基数が減少しており、ブロワーを含む駆動機器等の消耗品を除けば、老朽化による不具合等はありませんが、今後も維持管理業者と協力し、不具合等の迅速対応に努めます。</t>
    <rPh sb="8" eb="9">
      <t>シ</t>
    </rPh>
    <rPh sb="9" eb="12">
      <t>セッチガタ</t>
    </rPh>
    <rPh sb="12" eb="15">
      <t>ジョウカソウ</t>
    </rPh>
    <rPh sb="16" eb="18">
      <t>ジョウヨ</t>
    </rPh>
    <rPh sb="39" eb="40">
      <t>フク</t>
    </rPh>
    <rPh sb="73" eb="75">
      <t>コンゴ</t>
    </rPh>
    <rPh sb="76" eb="78">
      <t>イジ</t>
    </rPh>
    <rPh sb="78" eb="80">
      <t>カンリ</t>
    </rPh>
    <rPh sb="80" eb="82">
      <t>ギョウシャ</t>
    </rPh>
    <rPh sb="83" eb="85">
      <t>キョウリョク</t>
    </rPh>
    <rPh sb="87" eb="90">
      <t>フグアイ</t>
    </rPh>
    <rPh sb="90" eb="91">
      <t>トウ</t>
    </rPh>
    <rPh sb="92" eb="94">
      <t>ジンソク</t>
    </rPh>
    <rPh sb="94" eb="96">
      <t>タイオウ</t>
    </rPh>
    <rPh sb="97" eb="98">
      <t>ツト</t>
    </rPh>
    <phoneticPr fontId="4"/>
  </si>
  <si>
    <t xml:space="preserve"> 特定地域生活排水処理事業は、本市の旧中山町・旧双海町の地域で行われていた事業です。
　令和２年度から市設置浄化槽の譲与を開始し令和９年度には事業終了予定で、使用料収入では維持管理費を賄うことが困難であるため、収益的収支比率や経費回収率等の向上に繋がるよう、維持管理の節減に努めて参ります。</t>
    <rPh sb="18" eb="19">
      <t>キュウ</t>
    </rPh>
    <rPh sb="19" eb="21">
      <t>ナカヤマ</t>
    </rPh>
    <rPh sb="21" eb="22">
      <t>チョウ</t>
    </rPh>
    <rPh sb="23" eb="24">
      <t>キュウ</t>
    </rPh>
    <rPh sb="24" eb="27">
      <t>フタミチョウ</t>
    </rPh>
    <rPh sb="51" eb="52">
      <t>シ</t>
    </rPh>
    <rPh sb="52" eb="54">
      <t>セッチ</t>
    </rPh>
    <rPh sb="54" eb="57">
      <t>ジョウカソウ</t>
    </rPh>
    <rPh sb="58" eb="60">
      <t>ジョウヨ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</si>
</sst>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9A-4B71-96A0-C01D049D4E4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9A-4B71-96A0-C01D049D4E4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7C3-44F6-9AF9-D43777329A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37C3-44F6-9AF9-D43777329A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F0-4FA6-9852-C830551C1D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19F0-4FA6-9852-C830551C1D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90.48</c:v>
                </c:pt>
                <c:pt idx="1">
                  <c:v>86.12</c:v>
                </c:pt>
                <c:pt idx="2">
                  <c:v>71.510000000000005</c:v>
                </c:pt>
                <c:pt idx="3">
                  <c:v>70.75</c:v>
                </c:pt>
                <c:pt idx="4">
                  <c:v>68.849999999999994</c:v>
                </c:pt>
              </c:numCache>
            </c:numRef>
          </c:val>
          <c:extLst>
            <c:ext xmlns:c16="http://schemas.microsoft.com/office/drawing/2014/chart" uri="{C3380CC4-5D6E-409C-BE32-E72D297353CC}">
              <c16:uniqueId val="{00000000-F6A4-467D-8D35-F5FAA074C8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4-467D-8D35-F5FAA074C8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8-4BD8-B658-310F382FBEE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8-4BD8-B658-310F382FBEE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05-44F2-A0FB-F0F9CFB0190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05-44F2-A0FB-F0F9CFB0190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13-42A9-A427-502D78ADE1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13-42A9-A427-502D78ADE1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D3-4E68-A8A8-88005379B4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D3-4E68-A8A8-88005379B4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32-4787-B777-CEE1001436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1232-4787-B777-CEE1001436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40.4</c:v>
                </c:pt>
                <c:pt idx="1">
                  <c:v>23.05</c:v>
                </c:pt>
                <c:pt idx="2">
                  <c:v>40.049999999999997</c:v>
                </c:pt>
                <c:pt idx="3">
                  <c:v>33.32</c:v>
                </c:pt>
                <c:pt idx="4">
                  <c:v>26.31</c:v>
                </c:pt>
              </c:numCache>
            </c:numRef>
          </c:val>
          <c:extLst>
            <c:ext xmlns:c16="http://schemas.microsoft.com/office/drawing/2014/chart" uri="{C3380CC4-5D6E-409C-BE32-E72D297353CC}">
              <c16:uniqueId val="{00000000-C1F3-437F-B3A4-328E8E48DA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C1F3-437F-B3A4-328E8E48DA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507.93</c:v>
                </c:pt>
                <c:pt idx="1">
                  <c:v>949.17</c:v>
                </c:pt>
                <c:pt idx="2">
                  <c:v>460.49</c:v>
                </c:pt>
                <c:pt idx="3">
                  <c:v>600.09</c:v>
                </c:pt>
                <c:pt idx="4">
                  <c:v>772.55</c:v>
                </c:pt>
              </c:numCache>
            </c:numRef>
          </c:val>
          <c:extLst>
            <c:ext xmlns:c16="http://schemas.microsoft.com/office/drawing/2014/chart" uri="{C3380CC4-5D6E-409C-BE32-E72D297353CC}">
              <c16:uniqueId val="{00000000-28C9-440B-A75E-5942BA5D049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28C9-440B-A75E-5942BA5D049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35173</v>
      </c>
      <c r="AM8" s="41"/>
      <c r="AN8" s="41"/>
      <c r="AO8" s="41"/>
      <c r="AP8" s="41"/>
      <c r="AQ8" s="41"/>
      <c r="AR8" s="41"/>
      <c r="AS8" s="41"/>
      <c r="AT8" s="34">
        <f>データ!T6</f>
        <v>194.43</v>
      </c>
      <c r="AU8" s="34"/>
      <c r="AV8" s="34"/>
      <c r="AW8" s="34"/>
      <c r="AX8" s="34"/>
      <c r="AY8" s="34"/>
      <c r="AZ8" s="34"/>
      <c r="BA8" s="34"/>
      <c r="BB8" s="34">
        <f>データ!U6</f>
        <v>180.9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0.38</v>
      </c>
      <c r="Q10" s="34"/>
      <c r="R10" s="34"/>
      <c r="S10" s="34"/>
      <c r="T10" s="34"/>
      <c r="U10" s="34"/>
      <c r="V10" s="34"/>
      <c r="W10" s="34">
        <f>データ!Q6</f>
        <v>100</v>
      </c>
      <c r="X10" s="34"/>
      <c r="Y10" s="34"/>
      <c r="Z10" s="34"/>
      <c r="AA10" s="34"/>
      <c r="AB10" s="34"/>
      <c r="AC10" s="34"/>
      <c r="AD10" s="41">
        <f>データ!R6</f>
        <v>3600</v>
      </c>
      <c r="AE10" s="41"/>
      <c r="AF10" s="41"/>
      <c r="AG10" s="41"/>
      <c r="AH10" s="41"/>
      <c r="AI10" s="41"/>
      <c r="AJ10" s="41"/>
      <c r="AK10" s="2"/>
      <c r="AL10" s="41">
        <f>データ!V6</f>
        <v>132</v>
      </c>
      <c r="AM10" s="41"/>
      <c r="AN10" s="41"/>
      <c r="AO10" s="41"/>
      <c r="AP10" s="41"/>
      <c r="AQ10" s="41"/>
      <c r="AR10" s="41"/>
      <c r="AS10" s="41"/>
      <c r="AT10" s="34">
        <f>データ!W6</f>
        <v>136.83000000000001</v>
      </c>
      <c r="AU10" s="34"/>
      <c r="AV10" s="34"/>
      <c r="AW10" s="34"/>
      <c r="AX10" s="34"/>
      <c r="AY10" s="34"/>
      <c r="AZ10" s="34"/>
      <c r="BA10" s="34"/>
      <c r="BB10" s="34">
        <f>データ!X6</f>
        <v>0.96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43</v>
      </c>
      <c r="N86" s="12" t="s">
        <v>43</v>
      </c>
      <c r="O86" s="12" t="str">
        <f>データ!EO6</f>
        <v>【-】</v>
      </c>
    </row>
  </sheetData>
  <sheetProtection algorithmName="SHA-512" hashValue="XN4U6ytcO79t40GvPIFogO4AffGJHJFuqSdsZ6vxVAJP5/rrtdLu4PyxLuCTml9g0qRW+OMl0VkfWx6aOTHWvA==" saltValue="U2AZ+OHSTIgqpuDQrAyQ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2024</v>
      </c>
      <c r="C6" s="19">
        <f t="shared" ref="C6:X6" si="3">C7</f>
        <v>382108</v>
      </c>
      <c r="D6" s="19">
        <f t="shared" si="3"/>
        <v>47</v>
      </c>
      <c r="E6" s="19">
        <f t="shared" si="3"/>
        <v>18</v>
      </c>
      <c r="F6" s="19">
        <f t="shared" si="3"/>
        <v>0</v>
      </c>
      <c r="G6" s="19">
        <f t="shared" si="3"/>
        <v>0</v>
      </c>
      <c r="H6" s="19" t="str">
        <f t="shared" si="3"/>
        <v>愛媛県　伊予市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0.38</v>
      </c>
      <c r="Q6" s="20">
        <f t="shared" si="3"/>
        <v>100</v>
      </c>
      <c r="R6" s="20">
        <f t="shared" si="3"/>
        <v>3600</v>
      </c>
      <c r="S6" s="20">
        <f t="shared" si="3"/>
        <v>35173</v>
      </c>
      <c r="T6" s="20">
        <f t="shared" si="3"/>
        <v>194.43</v>
      </c>
      <c r="U6" s="20">
        <f t="shared" si="3"/>
        <v>180.9</v>
      </c>
      <c r="V6" s="20">
        <f t="shared" si="3"/>
        <v>132</v>
      </c>
      <c r="W6" s="20">
        <f t="shared" si="3"/>
        <v>136.83000000000001</v>
      </c>
      <c r="X6" s="20">
        <f t="shared" si="3"/>
        <v>0.96</v>
      </c>
      <c r="Y6" s="21">
        <f>IF(Y7="",NA(),Y7)</f>
        <v>90.48</v>
      </c>
      <c r="Z6" s="21">
        <f t="shared" ref="Z6:AH6" si="4">IF(Z7="",NA(),Z7)</f>
        <v>86.12</v>
      </c>
      <c r="AA6" s="21">
        <f t="shared" si="4"/>
        <v>71.510000000000005</v>
      </c>
      <c r="AB6" s="21">
        <f t="shared" si="4"/>
        <v>70.75</v>
      </c>
      <c r="AC6" s="21">
        <f t="shared" si="4"/>
        <v>68.849999999999994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40.4</v>
      </c>
      <c r="BR6" s="21">
        <f t="shared" ref="BR6:BZ6" si="8">IF(BR7="",NA(),BR7)</f>
        <v>23.05</v>
      </c>
      <c r="BS6" s="21">
        <f t="shared" si="8"/>
        <v>40.049999999999997</v>
      </c>
      <c r="BT6" s="21">
        <f t="shared" si="8"/>
        <v>33.32</v>
      </c>
      <c r="BU6" s="21">
        <f t="shared" si="8"/>
        <v>26.31</v>
      </c>
      <c r="BV6" s="21">
        <f t="shared" si="8"/>
        <v>60.59</v>
      </c>
      <c r="BW6" s="21">
        <f t="shared" si="8"/>
        <v>60</v>
      </c>
      <c r="BX6" s="21">
        <f t="shared" si="8"/>
        <v>59.01</v>
      </c>
      <c r="BY6" s="21">
        <f t="shared" si="8"/>
        <v>56.06</v>
      </c>
      <c r="BZ6" s="21">
        <f t="shared" si="8"/>
        <v>53.25</v>
      </c>
      <c r="CA6" s="20" t="str">
        <f>IF(CA7="","",IF(CA7="-","【-】","【"&amp;SUBSTITUTE(TEXT(CA7,"#,##0.00"),"-","△")&amp;"】"))</f>
        <v>【51.14】</v>
      </c>
      <c r="CB6" s="21">
        <f>IF(CB7="",NA(),CB7)</f>
        <v>507.93</v>
      </c>
      <c r="CC6" s="21">
        <f t="shared" ref="CC6:CK6" si="9">IF(CC7="",NA(),CC7)</f>
        <v>949.17</v>
      </c>
      <c r="CD6" s="21">
        <f t="shared" si="9"/>
        <v>460.49</v>
      </c>
      <c r="CE6" s="21">
        <f t="shared" si="9"/>
        <v>600.09</v>
      </c>
      <c r="CF6" s="21">
        <f t="shared" si="9"/>
        <v>772.55</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382108</v>
      </c>
      <c r="D7" s="23">
        <v>47</v>
      </c>
      <c r="E7" s="23">
        <v>18</v>
      </c>
      <c r="F7" s="23">
        <v>0</v>
      </c>
      <c r="G7" s="23">
        <v>0</v>
      </c>
      <c r="H7" s="23" t="s">
        <v>96</v>
      </c>
      <c r="I7" s="23" t="s">
        <v>97</v>
      </c>
      <c r="J7" s="23" t="s">
        <v>98</v>
      </c>
      <c r="K7" s="23" t="s">
        <v>99</v>
      </c>
      <c r="L7" s="23" t="s">
        <v>100</v>
      </c>
      <c r="M7" s="23" t="s">
        <v>101</v>
      </c>
      <c r="N7" s="24" t="s">
        <v>102</v>
      </c>
      <c r="O7" s="24" t="s">
        <v>103</v>
      </c>
      <c r="P7" s="24">
        <v>0.38</v>
      </c>
      <c r="Q7" s="24">
        <v>100</v>
      </c>
      <c r="R7" s="24">
        <v>3600</v>
      </c>
      <c r="S7" s="24">
        <v>35173</v>
      </c>
      <c r="T7" s="24">
        <v>194.43</v>
      </c>
      <c r="U7" s="24">
        <v>180.9</v>
      </c>
      <c r="V7" s="24">
        <v>132</v>
      </c>
      <c r="W7" s="24">
        <v>136.83000000000001</v>
      </c>
      <c r="X7" s="24">
        <v>0.96</v>
      </c>
      <c r="Y7" s="24">
        <v>90.48</v>
      </c>
      <c r="Z7" s="24">
        <v>86.12</v>
      </c>
      <c r="AA7" s="24">
        <v>71.510000000000005</v>
      </c>
      <c r="AB7" s="24">
        <v>70.75</v>
      </c>
      <c r="AC7" s="24">
        <v>68.849999999999994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294.27</v>
      </c>
      <c r="BL7" s="24">
        <v>294.08999999999997</v>
      </c>
      <c r="BM7" s="24">
        <v>294.08999999999997</v>
      </c>
      <c r="BN7" s="24">
        <v>338.47</v>
      </c>
      <c r="BO7" s="24">
        <v>368.83</v>
      </c>
      <c r="BP7" s="24">
        <v>386.06</v>
      </c>
      <c r="BQ7" s="24">
        <v>40.4</v>
      </c>
      <c r="BR7" s="24">
        <v>23.05</v>
      </c>
      <c r="BS7" s="24">
        <v>40.049999999999997</v>
      </c>
      <c r="BT7" s="24">
        <v>33.32</v>
      </c>
      <c r="BU7" s="24">
        <v>26.31</v>
      </c>
      <c r="BV7" s="24">
        <v>60.59</v>
      </c>
      <c r="BW7" s="24">
        <v>60</v>
      </c>
      <c r="BX7" s="24">
        <v>59.01</v>
      </c>
      <c r="BY7" s="24">
        <v>56.06</v>
      </c>
      <c r="BZ7" s="24">
        <v>53.25</v>
      </c>
      <c r="CA7" s="24">
        <v>51.14</v>
      </c>
      <c r="CB7" s="24">
        <v>507.93</v>
      </c>
      <c r="CC7" s="24">
        <v>949.17</v>
      </c>
      <c r="CD7" s="24">
        <v>460.49</v>
      </c>
      <c r="CE7" s="24">
        <v>600.09</v>
      </c>
      <c r="CF7" s="24">
        <v>772.55</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113</v>
      </c>
      <c r="E13" t="s">
        <v>112</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2026-01-20T01:34:54Z</cp:lastPrinted>
  <dcterms:created xsi:type="dcterms:W3CDTF">2025-12-22T09:30:16Z</dcterms:created>
  <dcterms:modified xsi:type="dcterms:W3CDTF">2026-01-20T01:58:05Z</dcterms:modified>
  <cp:category/>
</cp:coreProperties>
</file>