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Sekisv001\drive-p\06上下水道課(水道)\00☆共通☆\●経営比較分析表\R7（R6）経営比較分析\"/>
    </mc:Choice>
  </mc:AlternateContent>
  <xr:revisionPtr revIDLastSave="0" documentId="13_ncr:1_{EE321F82-26E7-48A0-ABA1-9F914926DC8C}" xr6:coauthVersionLast="36" xr6:coauthVersionMax="36" xr10:uidLastSave="{00000000-0000-0000-0000-000000000000}"/>
  <workbookProtection workbookAlgorithmName="SHA-512" workbookHashValue="GOM6WGwPQACNtS+YEjvMoinvoG/YpFbtPExm0Kjp4k+BPzA2KDdh3BJen+U4RCwOUkRHlrO2W/JFQ+VmD8ZbSQ==" workbookSaltValue="2YRTvyUB/SW9vI5wsrcs2Q=="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AL8" i="4" s="1"/>
  <c r="Q6" i="5"/>
  <c r="W10" i="4" s="1"/>
  <c r="P6" i="5"/>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H85" i="4"/>
  <c r="G85" i="4"/>
  <c r="P10" i="4"/>
  <c r="I10" i="4"/>
  <c r="B10" i="4"/>
  <c r="BB8" i="4"/>
  <c r="AT8" i="4"/>
  <c r="W8" i="4"/>
  <c r="P8" i="4"/>
  <c r="I8" i="4"/>
  <c r="B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<sst xmlns="http://schemas.openxmlformats.org/spreadsheetml/2006/main" count="228" uniqueCount="115">
  <si>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</si>
  <si>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</si>
  <si>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</si>
  <si>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</si>
  <si>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</si>
  <si>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</si>
  <si>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</si>
  <si>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</si>
  <si>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</si>
  <si>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</si>
  <si>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</si>
  <si>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</si>
  <si>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</si>
  <si>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</si>
  <si>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</si>
  <si>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</si>
  <si>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</si>
  <si>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</si>
  <si>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</si>
  <si>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</si>
  <si>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</si>
  <si>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</si>
  <si>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</si>
  <si>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</si>
  <si>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</si>
  <si>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</si>
  <si>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</si>
  <si>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</si>
  <si>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</si>
  <si>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</si>
  <si>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</si>
  <si>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</si>
  <si>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</si>
  <si>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</si>
  <si>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</si>
  <si>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</si>
  <si>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</si>
  <si>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</si>
  <si>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</si>
  <si>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</si>
  <si>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</si>
  <si>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</si>
  <si>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</si>
  <si>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</si>
  <si>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</si>
  <si>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</si>
  <si>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</si>
  <si>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</si>
  <si>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</si>
  <si>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</si>
  <si>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</si>
  <si>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</si>
  <si>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</si>
  <si>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</si>
  <si>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</si>
  <si>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</si>
  <si>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</si>
  <si>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</si>
  <si>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</si>
  <si>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</si>
  <si>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</si>
  <si>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</si>
  <si>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</si>
  <si>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</si>
  <si>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</si>
  <si>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</si>
  <si>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</si>
  <si>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</si>
  <si>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</si>
  <si>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</si>
  <si>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</si>
  <si>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</si>
  <si>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</si>
  <si>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</si>
  <si>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</si>
  <si>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</si>
  <si>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</si>
  <si>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</si>
  <si>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</si>
  <si>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</si>
  <si>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</si>
  <si>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</si>
  <si>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</si>
  <si>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</si>
  <si>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</si>
  <si>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</si>
  <si>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</si>
  <si>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</si>
  <si>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</si>
  <si>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</si>
  <si>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</si>
  <si>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</si>
  <si>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</si>
  <si>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</si>
  <si>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</si>
  <si>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</si>
  <si>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</si>
  <si>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</si>
  <si>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</si>
  <si>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</si>
  <si>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</si>
  <si>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</si>
  <si>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</si>
  <si>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</si>
  <si>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</si>
  <si>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</si>
  <si>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</si>
  <si>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</si>
  <si>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</si>
  <si>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</si>
  <si>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</si>
  <si>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</si>
  <si>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は、類似団体平均値を下回っているが、数値が上昇傾向にあるため法定耐用年数に近い資産が多くなっていくと考えられる。指標を参考に将来の施設の更新等の必要性と財源の確保に留意したい。
②「管路経年化率」は、類似団体平均値を下回っているが、今後耐用年数に達し更新時期を迎える管路が増加することなどが考えられるため、事業費の平準化を図り、計画的かつ効率的な更新に取り組むことが必要である。
③「管路更新率」は、有収率の向上を図るためにも、限られた財源で更新をし、耐震化の対応と併せ今後積極的な整備に取り組む計画である。</t>
    <rPh sb="122" eb="124">
      <t>シタマワ</t>
    </rPh>
    <phoneticPr fontId="4"/>
  </si>
  <si>
    <t>　本市の水道事業（上水及び簡易水道）における財政状況については、経常収支比率が100％を超えていることから、現在のところ健全経営を維持している。令和2年度より簡易水道事業が企業会計に移行され、一般会計より補助金として繰入れを行い、影響を少なくはしているが、今後、料金収入だけで賄っていくことは難しく、経営状況は一層厳しくなると見込まれる。
　令和元年9月に料金改定を実施したことにより、令和2年度の給水収益は増加したが、令和3年度以降は、節水意識の高まりや人口減少等により減少し、今後も引き続き収益の伸び悩みが予測される。今後、簡易水道事業も合わせ、老朽化した既存施設の更新や耐震化事業等の資本投資の増加が見込まれるため、令和7年度に見直す「経営戦略」を基に、計画的かつ合理的な経営を行うことにより、経営基盤の強化を図りたい。</t>
    <rPh sb="317" eb="319">
      <t>ミナオ</t>
    </rPh>
    <rPh sb="327" eb="328">
      <t>モト</t>
    </rPh>
    <phoneticPr fontId="4"/>
  </si>
  <si>
    <t>　近年の少子高齢化による給水人口の減少と節水型家電等の普及により
①「経常収支比率」は、類似団体平均値より上回り、100％を超えているが、今後も更なる経費削減や更新投資等に充てる財源が確保されているかなど、健全経営に向けた取組が必要である。
③「流動比率」は、100％以上であることから、短期的な支払能力があることを示している。今後、単年度償還額は減少していく予定であるが、令和3年度以降、施設の耐震化事業等の企業債借入による償還が始まるため、引き続き経営上必要な収益の増加に努めることが必要である。
④「企業債残高対給水収益比率」は、企業債の償還が進んだことで減少となった。しかしながら、今後施設等の耐震化事業を実施していくため、企業債残高が増加しないよう財源確保に努めることが必要である。
⑤「料金回収率」は、100％を下回り、⑥「給水原価」が上昇しているため、更なる費用削減や財源確保など、今後も健全経営に向けた取組が必要である。
⑦「施設利用率」は、類似団体平均値より低いため、あまり良好であるとはいえない。
⑧「有収率」は、減少傾向にあるため、今後も、整備事業計画による管路の更新・漏水調査・修繕を強化する等の取り組みを進めなければならない。</t>
    <rPh sb="1" eb="3">
      <t>キンネン</t>
    </rPh>
    <rPh sb="4" eb="6">
      <t>ショウシ</t>
    </rPh>
    <rPh sb="6" eb="9">
      <t>コウレイカ</t>
    </rPh>
    <rPh sb="12" eb="14">
      <t>キュウスイ</t>
    </rPh>
    <rPh sb="14" eb="16">
      <t>ジンコウ</t>
    </rPh>
    <rPh sb="17" eb="19">
      <t>ゲンショウ</t>
    </rPh>
    <rPh sb="20" eb="23">
      <t>セッスイガタ</t>
    </rPh>
    <rPh sb="23" eb="25">
      <t>カデン</t>
    </rPh>
    <rPh sb="25" eb="26">
      <t>トウ</t>
    </rPh>
    <rPh sb="27" eb="29">
      <t>フキュウ</t>
    </rPh>
    <rPh sb="35" eb="37">
      <t>ケイジョウ</t>
    </rPh>
    <rPh sb="37" eb="39">
      <t>シュウシ</t>
    </rPh>
    <rPh sb="39" eb="41">
      <t>ヒリツ</t>
    </rPh>
    <rPh sb="69" eb="71">
      <t>コンゴ</t>
    </rPh>
    <rPh sb="72" eb="73">
      <t>サラ</t>
    </rPh>
    <rPh sb="75" eb="77">
      <t>ケイヒ</t>
    </rPh>
    <rPh sb="203" eb="204">
      <t>トウ</t>
    </rPh>
    <rPh sb="216" eb="217">
      <t>ハジ</t>
    </rPh>
    <rPh sb="281" eb="283">
      <t>ゲンショウ</t>
    </rPh>
    <rPh sb="362" eb="364">
      <t>シタマワ</t>
    </rPh>
    <rPh sb="374" eb="376">
      <t>ジョウショウ</t>
    </rPh>
    <rPh sb="383" eb="384">
      <t>サラ</t>
    </rPh>
    <rPh sb="398" eb="400">
      <t>コンゴ</t>
    </rPh>
    <rPh sb="469" eb="471">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</si>
</sst>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0.59</c:v>
                </c:pt>
                <c:pt idx="1">
                  <c:v>0.57999999999999996</c:v>
                </c:pt>
                <c:pt idx="2">
                  <c:v>0.86</c:v>
                </c:pt>
                <c:pt idx="3">
                  <c:v>0.53</c:v>
                </c:pt>
                <c:pt idx="4">
                  <c:v>0.5</c:v>
                </c:pt>
              </c:numCache>
            </c:numRef>
          </c:val>
          <c:extLst>
            <c:ext xmlns:c16="http://schemas.microsoft.com/office/drawing/2014/chart" uri="{C3380CC4-5D6E-409C-BE32-E72D297353CC}">
              <c16:uniqueId val="{00000000-3B4F-4990-A5A8-5996919449C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3B4F-4990-A5A8-5996919449C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59.42</c:v>
                </c:pt>
                <c:pt idx="1">
                  <c:v>58.43</c:v>
                </c:pt>
                <c:pt idx="2">
                  <c:v>57.89</c:v>
                </c:pt>
                <c:pt idx="3">
                  <c:v>58.57</c:v>
                </c:pt>
                <c:pt idx="4">
                  <c:v>59.85</c:v>
                </c:pt>
              </c:numCache>
            </c:numRef>
          </c:val>
          <c:extLst>
            <c:ext xmlns:c16="http://schemas.microsoft.com/office/drawing/2014/chart" uri="{C3380CC4-5D6E-409C-BE32-E72D297353CC}">
              <c16:uniqueId val="{00000000-459F-4D72-ABDF-C5576E22246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459F-4D72-ABDF-C5576E22246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87.85</c:v>
                </c:pt>
                <c:pt idx="1">
                  <c:v>87.41</c:v>
                </c:pt>
                <c:pt idx="2">
                  <c:v>88.04</c:v>
                </c:pt>
                <c:pt idx="3">
                  <c:v>85.47</c:v>
                </c:pt>
                <c:pt idx="4">
                  <c:v>84.02</c:v>
                </c:pt>
              </c:numCache>
            </c:numRef>
          </c:val>
          <c:extLst>
            <c:ext xmlns:c16="http://schemas.microsoft.com/office/drawing/2014/chart" uri="{C3380CC4-5D6E-409C-BE32-E72D297353CC}">
              <c16:uniqueId val="{00000000-3589-460D-8015-D8BEAF88534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3589-460D-8015-D8BEAF88534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112.5</c:v>
                </c:pt>
                <c:pt idx="1">
                  <c:v>111.49</c:v>
                </c:pt>
                <c:pt idx="2">
                  <c:v>112.78</c:v>
                </c:pt>
                <c:pt idx="3">
                  <c:v>116.87</c:v>
                </c:pt>
                <c:pt idx="4">
                  <c:v>110.71</c:v>
                </c:pt>
              </c:numCache>
            </c:numRef>
          </c:val>
          <c:extLst>
            <c:ext xmlns:c16="http://schemas.microsoft.com/office/drawing/2014/chart" uri="{C3380CC4-5D6E-409C-BE32-E72D297353CC}">
              <c16:uniqueId val="{00000000-3383-4AA0-AC18-587F029B7D0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3383-4AA0-AC18-587F029B7D0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39.479999999999997</c:v>
                </c:pt>
                <c:pt idx="1">
                  <c:v>41.4</c:v>
                </c:pt>
                <c:pt idx="2">
                  <c:v>42.83</c:v>
                </c:pt>
                <c:pt idx="3">
                  <c:v>44.52</c:v>
                </c:pt>
                <c:pt idx="4">
                  <c:v>46.14</c:v>
                </c:pt>
              </c:numCache>
            </c:numRef>
          </c:val>
          <c:extLst>
            <c:ext xmlns:c16="http://schemas.microsoft.com/office/drawing/2014/chart" uri="{C3380CC4-5D6E-409C-BE32-E72D297353CC}">
              <c16:uniqueId val="{00000000-3B20-4434-8F1B-6A3DB48B668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3B20-4434-8F1B-6A3DB48B668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7.16</c:v>
                </c:pt>
                <c:pt idx="1">
                  <c:v>6.87</c:v>
                </c:pt>
                <c:pt idx="2">
                  <c:v>6.88</c:v>
                </c:pt>
                <c:pt idx="3">
                  <c:v>7.16</c:v>
                </c:pt>
                <c:pt idx="4">
                  <c:v>7.12</c:v>
                </c:pt>
              </c:numCache>
            </c:numRef>
          </c:val>
          <c:extLst>
            <c:ext xmlns:c16="http://schemas.microsoft.com/office/drawing/2014/chart" uri="{C3380CC4-5D6E-409C-BE32-E72D297353CC}">
              <c16:uniqueId val="{00000000-4ACA-40E4-8805-201183D1A4E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4ACA-40E4-8805-201183D1A4E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AE-45DE-AB6F-00366E5F546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DCAE-45DE-AB6F-00366E5F546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199.2</c:v>
                </c:pt>
                <c:pt idx="1">
                  <c:v>207.92</c:v>
                </c:pt>
                <c:pt idx="2">
                  <c:v>217.26</c:v>
                </c:pt>
                <c:pt idx="3">
                  <c:v>243.74</c:v>
                </c:pt>
                <c:pt idx="4">
                  <c:v>229.27</c:v>
                </c:pt>
              </c:numCache>
            </c:numRef>
          </c:val>
          <c:extLst>
            <c:ext xmlns:c16="http://schemas.microsoft.com/office/drawing/2014/chart" uri="{C3380CC4-5D6E-409C-BE32-E72D297353CC}">
              <c16:uniqueId val="{00000000-9EA1-4111-849D-C98F133B9B7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9EA1-4111-849D-C98F133B9B7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587.91</c:v>
                </c:pt>
                <c:pt idx="1">
                  <c:v>549.75</c:v>
                </c:pt>
                <c:pt idx="2">
                  <c:v>566.9</c:v>
                </c:pt>
                <c:pt idx="3">
                  <c:v>510.71</c:v>
                </c:pt>
                <c:pt idx="4">
                  <c:v>453.89</c:v>
                </c:pt>
              </c:numCache>
            </c:numRef>
          </c:val>
          <c:extLst>
            <c:ext xmlns:c16="http://schemas.microsoft.com/office/drawing/2014/chart" uri="{C3380CC4-5D6E-409C-BE32-E72D297353CC}">
              <c16:uniqueId val="{00000000-82B3-4895-AAE8-79C48E1A95D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82B3-4895-AAE8-79C48E1A95D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100.77</c:v>
                </c:pt>
                <c:pt idx="1">
                  <c:v>101.66</c:v>
                </c:pt>
                <c:pt idx="2">
                  <c:v>88.98</c:v>
                </c:pt>
                <c:pt idx="3">
                  <c:v>97.66</c:v>
                </c:pt>
                <c:pt idx="4">
                  <c:v>98.61</c:v>
                </c:pt>
              </c:numCache>
            </c:numRef>
          </c:val>
          <c:extLst>
            <c:ext xmlns:c16="http://schemas.microsoft.com/office/drawing/2014/chart" uri="{C3380CC4-5D6E-409C-BE32-E72D297353CC}">
              <c16:uniqueId val="{00000000-E78A-439D-86F3-DEB178F7203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E78A-439D-86F3-DEB178F7203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167.64</c:v>
                </c:pt>
                <c:pt idx="1">
                  <c:v>166.27</c:v>
                </c:pt>
                <c:pt idx="2">
                  <c:v>170.78</c:v>
                </c:pt>
                <c:pt idx="3">
                  <c:v>164.23</c:v>
                </c:pt>
                <c:pt idx="4">
                  <c:v>172.77</c:v>
                </c:pt>
              </c:numCache>
            </c:numRef>
          </c:val>
          <c:extLst>
            <c:ext xmlns:c16="http://schemas.microsoft.com/office/drawing/2014/chart" uri="{C3380CC4-5D6E-409C-BE32-E72D297353CC}">
              <c16:uniqueId val="{00000000-8EE7-42E6-A1E5-FAAC03A37AA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8EE7-42E6-A1E5-FAAC03A37AA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4" zoomScaleNormal="100" workbookViewId="0">
      <selection activeCell="BC36" sqref="BC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愛媛県　伊予市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7"/>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6">
        <f>データ!$R$6</f>
        <v>35173</v>
      </c>
      <c r="AM8" s="66"/>
      <c r="AN8" s="66"/>
      <c r="AO8" s="66"/>
      <c r="AP8" s="66"/>
      <c r="AQ8" s="66"/>
      <c r="AR8" s="66"/>
      <c r="AS8" s="66"/>
      <c r="AT8" s="36">
        <f>データ!$S$6</f>
        <v>194.43</v>
      </c>
      <c r="AU8" s="37"/>
      <c r="AV8" s="37"/>
      <c r="AW8" s="37"/>
      <c r="AX8" s="37"/>
      <c r="AY8" s="37"/>
      <c r="AZ8" s="37"/>
      <c r="BA8" s="37"/>
      <c r="BB8" s="55">
        <f>データ!$T$6</f>
        <v>180.9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4" t="s">
        <v>12</v>
      </c>
      <c r="C9" s="45"/>
      <c r="D9" s="45"/>
      <c r="E9" s="45"/>
      <c r="F9" s="45"/>
      <c r="G9" s="45"/>
      <c r="H9" s="45"/>
      <c r="I9" s="44" t="s">
        <v>13</v>
      </c>
      <c r="J9" s="45"/>
      <c r="K9" s="45"/>
      <c r="L9" s="45"/>
      <c r="M9" s="45"/>
      <c r="N9" s="45"/>
      <c r="O9" s="67"/>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69.12</v>
      </c>
      <c r="J10" s="37"/>
      <c r="K10" s="37"/>
      <c r="L10" s="37"/>
      <c r="M10" s="37"/>
      <c r="N10" s="37"/>
      <c r="O10" s="65"/>
      <c r="P10" s="55">
        <f>データ!$P$6</f>
        <v>93.83</v>
      </c>
      <c r="Q10" s="55"/>
      <c r="R10" s="55"/>
      <c r="S10" s="55"/>
      <c r="T10" s="55"/>
      <c r="U10" s="55"/>
      <c r="V10" s="55"/>
      <c r="W10" s="66">
        <f>データ!$Q$6</f>
        <v>2820</v>
      </c>
      <c r="X10" s="66"/>
      <c r="Y10" s="66"/>
      <c r="Z10" s="66"/>
      <c r="AA10" s="66"/>
      <c r="AB10" s="66"/>
      <c r="AC10" s="66"/>
      <c r="AD10" s="2"/>
      <c r="AE10" s="2"/>
      <c r="AF10" s="2"/>
      <c r="AG10" s="2"/>
      <c r="AH10" s="2"/>
      <c r="AI10" s="2"/>
      <c r="AJ10" s="2"/>
      <c r="AK10" s="2"/>
      <c r="AL10" s="66">
        <f>データ!$U$6</f>
        <v>32834</v>
      </c>
      <c r="AM10" s="66"/>
      <c r="AN10" s="66"/>
      <c r="AO10" s="66"/>
      <c r="AP10" s="66"/>
      <c r="AQ10" s="66"/>
      <c r="AR10" s="66"/>
      <c r="AS10" s="66"/>
      <c r="AT10" s="36">
        <f>データ!$V$6</f>
        <v>30.71</v>
      </c>
      <c r="AU10" s="37"/>
      <c r="AV10" s="37"/>
      <c r="AW10" s="37"/>
      <c r="AX10" s="37"/>
      <c r="AY10" s="37"/>
      <c r="AZ10" s="37"/>
      <c r="BA10" s="37"/>
      <c r="BB10" s="55">
        <f>データ!$W$6</f>
        <v>1069.1600000000001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114</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113</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ldR97icu+ILVoETUNQgseb8N+eYfWnyIC5mbA7Z4ci/f/s1f3b9Yx5XJjq8/+GNzBNLPkP9RslmWx3u9W2ZxA==" saltValue="7EcvH27+M9729ZYbVyOkj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382108</v>
      </c>
      <c r="D6" s="20">
        <f t="shared" si="3"/>
        <v>46</v>
      </c>
      <c r="E6" s="20">
        <f t="shared" si="3"/>
        <v>1</v>
      </c>
      <c r="F6" s="20">
        <f t="shared" si="3"/>
        <v>0</v>
      </c>
      <c r="G6" s="20">
        <f t="shared" si="3"/>
        <v>1</v>
      </c>
      <c r="H6" s="20" t="str">
        <f t="shared" si="3"/>
        <v>愛媛県　伊予市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69.12</v>
      </c>
      <c r="P6" s="21">
        <f t="shared" si="3"/>
        <v>93.83</v>
      </c>
      <c r="Q6" s="21">
        <f t="shared" si="3"/>
        <v>2820</v>
      </c>
      <c r="R6" s="21">
        <f t="shared" si="3"/>
        <v>35173</v>
      </c>
      <c r="S6" s="21">
        <f t="shared" si="3"/>
        <v>194.43</v>
      </c>
      <c r="T6" s="21">
        <f t="shared" si="3"/>
        <v>180.9</v>
      </c>
      <c r="U6" s="21">
        <f t="shared" si="3"/>
        <v>32834</v>
      </c>
      <c r="V6" s="21">
        <f t="shared" si="3"/>
        <v>30.71</v>
      </c>
      <c r="W6" s="21">
        <f t="shared" si="3"/>
        <v>1069.1600000000001</v>
      </c>
      <c r="X6" s="22">
        <f>IF(X7="",NA(),X7)</f>
        <v>112.5</v>
      </c>
      <c r="Y6" s="22">
        <f t="shared" ref="Y6:AG6" si="4">IF(Y7="",NA(),Y7)</f>
        <v>111.49</v>
      </c>
      <c r="Z6" s="22">
        <f t="shared" si="4"/>
        <v>112.78</v>
      </c>
      <c r="AA6" s="22">
        <f t="shared" si="4"/>
        <v>116.87</v>
      </c>
      <c r="AB6" s="22">
        <f t="shared" si="4"/>
        <v>110.71</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199.2</v>
      </c>
      <c r="AU6" s="22">
        <f t="shared" ref="AU6:BC6" si="6">IF(AU7="",NA(),AU7)</f>
        <v>207.92</v>
      </c>
      <c r="AV6" s="22">
        <f t="shared" si="6"/>
        <v>217.26</v>
      </c>
      <c r="AW6" s="22">
        <f t="shared" si="6"/>
        <v>243.74</v>
      </c>
      <c r="AX6" s="22">
        <f t="shared" si="6"/>
        <v>229.27</v>
      </c>
      <c r="AY6" s="22">
        <f t="shared" si="6"/>
        <v>327.77</v>
      </c>
      <c r="AZ6" s="22">
        <f t="shared" si="6"/>
        <v>338.02</v>
      </c>
      <c r="BA6" s="22">
        <f t="shared" si="6"/>
        <v>345.94</v>
      </c>
      <c r="BB6" s="22">
        <f t="shared" si="6"/>
        <v>329.7</v>
      </c>
      <c r="BC6" s="22">
        <f t="shared" si="6"/>
        <v>319.99</v>
      </c>
      <c r="BD6" s="21" t="str">
        <f>IF(BD7="","",IF(BD7="-","【-】","【"&amp;SUBSTITUTE(TEXT(BD7,"#,##0.00"),"-","△")&amp;"】"))</f>
        <v>【239.69】</v>
      </c>
      <c r="BE6" s="22">
        <f>IF(BE7="",NA(),BE7)</f>
        <v>587.91</v>
      </c>
      <c r="BF6" s="22">
        <f t="shared" ref="BF6:BN6" si="7">IF(BF7="",NA(),BF7)</f>
        <v>549.75</v>
      </c>
      <c r="BG6" s="22">
        <f t="shared" si="7"/>
        <v>566.9</v>
      </c>
      <c r="BH6" s="22">
        <f t="shared" si="7"/>
        <v>510.71</v>
      </c>
      <c r="BI6" s="22">
        <f t="shared" si="7"/>
        <v>453.89</v>
      </c>
      <c r="BJ6" s="22">
        <f t="shared" si="7"/>
        <v>397.1</v>
      </c>
      <c r="BK6" s="22">
        <f t="shared" si="7"/>
        <v>379.91</v>
      </c>
      <c r="BL6" s="22">
        <f t="shared" si="7"/>
        <v>386.61</v>
      </c>
      <c r="BM6" s="22">
        <f t="shared" si="7"/>
        <v>381.56</v>
      </c>
      <c r="BN6" s="22">
        <f t="shared" si="7"/>
        <v>365.55</v>
      </c>
      <c r="BO6" s="21" t="str">
        <f>IF(BO7="","",IF(BO7="-","【-】","【"&amp;SUBSTITUTE(TEXT(BO7,"#,##0.00"),"-","△")&amp;"】"))</f>
        <v>【264.86】</v>
      </c>
      <c r="BP6" s="22">
        <f>IF(BP7="",NA(),BP7)</f>
        <v>100.77</v>
      </c>
      <c r="BQ6" s="22">
        <f t="shared" ref="BQ6:BY6" si="8">IF(BQ7="",NA(),BQ7)</f>
        <v>101.66</v>
      </c>
      <c r="BR6" s="22">
        <f t="shared" si="8"/>
        <v>88.98</v>
      </c>
      <c r="BS6" s="22">
        <f t="shared" si="8"/>
        <v>97.66</v>
      </c>
      <c r="BT6" s="22">
        <f t="shared" si="8"/>
        <v>98.61</v>
      </c>
      <c r="BU6" s="22">
        <f t="shared" si="8"/>
        <v>95.79</v>
      </c>
      <c r="BV6" s="22">
        <f t="shared" si="8"/>
        <v>98.3</v>
      </c>
      <c r="BW6" s="22">
        <f t="shared" si="8"/>
        <v>93.82</v>
      </c>
      <c r="BX6" s="22">
        <f t="shared" si="8"/>
        <v>95.04</v>
      </c>
      <c r="BY6" s="22">
        <f t="shared" si="8"/>
        <v>95.42</v>
      </c>
      <c r="BZ6" s="21" t="str">
        <f>IF(BZ7="","",IF(BZ7="-","【-】","【"&amp;SUBSTITUTE(TEXT(BZ7,"#,##0.00"),"-","△")&amp;"】"))</f>
        <v>【97.59】</v>
      </c>
      <c r="CA6" s="22">
        <f>IF(CA7="",NA(),CA7)</f>
        <v>167.64</v>
      </c>
      <c r="CB6" s="22">
        <f t="shared" ref="CB6:CJ6" si="9">IF(CB7="",NA(),CB7)</f>
        <v>166.27</v>
      </c>
      <c r="CC6" s="22">
        <f t="shared" si="9"/>
        <v>170.78</v>
      </c>
      <c r="CD6" s="22">
        <f t="shared" si="9"/>
        <v>164.23</v>
      </c>
      <c r="CE6" s="22">
        <f t="shared" si="9"/>
        <v>172.77</v>
      </c>
      <c r="CF6" s="22">
        <f t="shared" si="9"/>
        <v>171.13</v>
      </c>
      <c r="CG6" s="22">
        <f t="shared" si="9"/>
        <v>173.7</v>
      </c>
      <c r="CH6" s="22">
        <f t="shared" si="9"/>
        <v>178.94</v>
      </c>
      <c r="CI6" s="22">
        <f t="shared" si="9"/>
        <v>180.19</v>
      </c>
      <c r="CJ6" s="22">
        <f t="shared" si="9"/>
        <v>184.25</v>
      </c>
      <c r="CK6" s="21" t="str">
        <f>IF(CK7="","",IF(CK7="-","【-】","【"&amp;SUBSTITUTE(TEXT(CK7,"#,##0.00"),"-","△")&amp;"】"))</f>
        <v>【181.66】</v>
      </c>
      <c r="CL6" s="22">
        <f>IF(CL7="",NA(),CL7)</f>
        <v>59.42</v>
      </c>
      <c r="CM6" s="22">
        <f t="shared" ref="CM6:CU6" si="10">IF(CM7="",NA(),CM7)</f>
        <v>58.43</v>
      </c>
      <c r="CN6" s="22">
        <f t="shared" si="10"/>
        <v>57.89</v>
      </c>
      <c r="CO6" s="22">
        <f t="shared" si="10"/>
        <v>58.57</v>
      </c>
      <c r="CP6" s="22">
        <f t="shared" si="10"/>
        <v>59.85</v>
      </c>
      <c r="CQ6" s="22">
        <f t="shared" si="10"/>
        <v>60.12</v>
      </c>
      <c r="CR6" s="22">
        <f t="shared" si="10"/>
        <v>60.34</v>
      </c>
      <c r="CS6" s="22">
        <f t="shared" si="10"/>
        <v>59.54</v>
      </c>
      <c r="CT6" s="22">
        <f t="shared" si="10"/>
        <v>59.26</v>
      </c>
      <c r="CU6" s="22">
        <f t="shared" si="10"/>
        <v>60.44</v>
      </c>
      <c r="CV6" s="21" t="str">
        <f>IF(CV7="","",IF(CV7="-","【-】","【"&amp;SUBSTITUTE(TEXT(CV7,"#,##0.00"),"-","△")&amp;"】"))</f>
        <v>【60.21】</v>
      </c>
      <c r="CW6" s="22">
        <f>IF(CW7="",NA(),CW7)</f>
        <v>87.85</v>
      </c>
      <c r="CX6" s="22">
        <f t="shared" ref="CX6:DF6" si="11">IF(CX7="",NA(),CX7)</f>
        <v>87.41</v>
      </c>
      <c r="CY6" s="22">
        <f t="shared" si="11"/>
        <v>88.04</v>
      </c>
      <c r="CZ6" s="22">
        <f t="shared" si="11"/>
        <v>85.47</v>
      </c>
      <c r="DA6" s="22">
        <f t="shared" si="11"/>
        <v>84.02</v>
      </c>
      <c r="DB6" s="22">
        <f t="shared" si="11"/>
        <v>84.24</v>
      </c>
      <c r="DC6" s="22">
        <f t="shared" si="11"/>
        <v>84.19</v>
      </c>
      <c r="DD6" s="22">
        <f t="shared" si="11"/>
        <v>83.93</v>
      </c>
      <c r="DE6" s="22">
        <f t="shared" si="11"/>
        <v>83.84</v>
      </c>
      <c r="DF6" s="22">
        <f t="shared" si="11"/>
        <v>83.39</v>
      </c>
      <c r="DG6" s="21" t="str">
        <f>IF(DG7="","",IF(DG7="-","【-】","【"&amp;SUBSTITUTE(TEXT(DG7,"#,##0.00"),"-","△")&amp;"】"))</f>
        <v>【89.21】</v>
      </c>
      <c r="DH6" s="22">
        <f>IF(DH7="",NA(),DH7)</f>
        <v>39.479999999999997</v>
      </c>
      <c r="DI6" s="22">
        <f t="shared" ref="DI6:DQ6" si="12">IF(DI7="",NA(),DI7)</f>
        <v>41.4</v>
      </c>
      <c r="DJ6" s="22">
        <f t="shared" si="12"/>
        <v>42.83</v>
      </c>
      <c r="DK6" s="22">
        <f t="shared" si="12"/>
        <v>44.52</v>
      </c>
      <c r="DL6" s="22">
        <f t="shared" si="12"/>
        <v>46.14</v>
      </c>
      <c r="DM6" s="22">
        <f t="shared" si="12"/>
        <v>48.83</v>
      </c>
      <c r="DN6" s="22">
        <f t="shared" si="12"/>
        <v>49.96</v>
      </c>
      <c r="DO6" s="22">
        <f t="shared" si="12"/>
        <v>50.82</v>
      </c>
      <c r="DP6" s="22">
        <f t="shared" si="12"/>
        <v>51.82</v>
      </c>
      <c r="DQ6" s="22">
        <f t="shared" si="12"/>
        <v>52.53</v>
      </c>
      <c r="DR6" s="21" t="str">
        <f>IF(DR7="","",IF(DR7="-","【-】","【"&amp;SUBSTITUTE(TEXT(DR7,"#,##0.00"),"-","△")&amp;"】"))</f>
        <v>【52.41】</v>
      </c>
      <c r="DS6" s="22">
        <f>IF(DS7="",NA(),DS7)</f>
        <v>7.16</v>
      </c>
      <c r="DT6" s="22">
        <f t="shared" ref="DT6:EB6" si="13">IF(DT7="",NA(),DT7)</f>
        <v>6.87</v>
      </c>
      <c r="DU6" s="22">
        <f t="shared" si="13"/>
        <v>6.88</v>
      </c>
      <c r="DV6" s="22">
        <f t="shared" si="13"/>
        <v>7.16</v>
      </c>
      <c r="DW6" s="22">
        <f t="shared" si="13"/>
        <v>7.12</v>
      </c>
      <c r="DX6" s="22">
        <f t="shared" si="13"/>
        <v>18.18</v>
      </c>
      <c r="DY6" s="22">
        <f t="shared" si="13"/>
        <v>19.32</v>
      </c>
      <c r="DZ6" s="22">
        <f t="shared" si="13"/>
        <v>21.16</v>
      </c>
      <c r="EA6" s="22">
        <f t="shared" si="13"/>
        <v>22.72</v>
      </c>
      <c r="EB6" s="22">
        <f t="shared" si="13"/>
        <v>24.16</v>
      </c>
      <c r="EC6" s="21" t="str">
        <f>IF(EC7="","",IF(EC7="-","【-】","【"&amp;SUBSTITUTE(TEXT(EC7,"#,##0.00"),"-","△")&amp;"】"))</f>
        <v>【26.78】</v>
      </c>
      <c r="ED6" s="22">
        <f>IF(ED7="",NA(),ED7)</f>
        <v>0.59</v>
      </c>
      <c r="EE6" s="22">
        <f t="shared" ref="EE6:EM6" si="14">IF(EE7="",NA(),EE7)</f>
        <v>0.57999999999999996</v>
      </c>
      <c r="EF6" s="22">
        <f t="shared" si="14"/>
        <v>0.86</v>
      </c>
      <c r="EG6" s="22">
        <f t="shared" si="14"/>
        <v>0.53</v>
      </c>
      <c r="EH6" s="22">
        <f t="shared" si="14"/>
        <v>0.5</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382108</v>
      </c>
      <c r="D7" s="24">
        <v>46</v>
      </c>
      <c r="E7" s="24">
        <v>1</v>
      </c>
      <c r="F7" s="24">
        <v>0</v>
      </c>
      <c r="G7" s="24">
        <v>1</v>
      </c>
      <c r="H7" s="24" t="s">
        <v>93</v>
      </c>
      <c r="I7" s="24" t="s">
        <v>94</v>
      </c>
      <c r="J7" s="24" t="s">
        <v>95</v>
      </c>
      <c r="K7" s="24" t="s">
        <v>96</v>
      </c>
      <c r="L7" s="24" t="s">
        <v>97</v>
      </c>
      <c r="M7" s="24" t="s">
        <v>98</v>
      </c>
      <c r="N7" s="25" t="s">
        <v>99</v>
      </c>
      <c r="O7" s="25">
        <v>69.12</v>
      </c>
      <c r="P7" s="25">
        <v>93.83</v>
      </c>
      <c r="Q7" s="25">
        <v>2820</v>
      </c>
      <c r="R7" s="25">
        <v>35173</v>
      </c>
      <c r="S7" s="25">
        <v>194.43</v>
      </c>
      <c r="T7" s="25">
        <v>180.9</v>
      </c>
      <c r="U7" s="25">
        <v>32834</v>
      </c>
      <c r="V7" s="25">
        <v>30.71</v>
      </c>
      <c r="W7" s="25">
        <v>1069.1600000000001</v>
      </c>
      <c r="X7" s="25">
        <v>112.5</v>
      </c>
      <c r="Y7" s="25">
        <v>111.49</v>
      </c>
      <c r="Z7" s="25">
        <v>112.78</v>
      </c>
      <c r="AA7" s="25">
        <v>116.87</v>
      </c>
      <c r="AB7" s="25">
        <v>110.71</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199.2</v>
      </c>
      <c r="AU7" s="25">
        <v>207.92</v>
      </c>
      <c r="AV7" s="25">
        <v>217.26</v>
      </c>
      <c r="AW7" s="25">
        <v>243.74</v>
      </c>
      <c r="AX7" s="25">
        <v>229.27</v>
      </c>
      <c r="AY7" s="25">
        <v>327.77</v>
      </c>
      <c r="AZ7" s="25">
        <v>338.02</v>
      </c>
      <c r="BA7" s="25">
        <v>345.94</v>
      </c>
      <c r="BB7" s="25">
        <v>329.7</v>
      </c>
      <c r="BC7" s="25">
        <v>319.99</v>
      </c>
      <c r="BD7" s="25">
        <v>239.69</v>
      </c>
      <c r="BE7" s="25">
        <v>587.91</v>
      </c>
      <c r="BF7" s="25">
        <v>549.75</v>
      </c>
      <c r="BG7" s="25">
        <v>566.9</v>
      </c>
      <c r="BH7" s="25">
        <v>510.71</v>
      </c>
      <c r="BI7" s="25">
        <v>453.89</v>
      </c>
      <c r="BJ7" s="25">
        <v>397.1</v>
      </c>
      <c r="BK7" s="25">
        <v>379.91</v>
      </c>
      <c r="BL7" s="25">
        <v>386.61</v>
      </c>
      <c r="BM7" s="25">
        <v>381.56</v>
      </c>
      <c r="BN7" s="25">
        <v>365.55</v>
      </c>
      <c r="BO7" s="25">
        <v>264.86</v>
      </c>
      <c r="BP7" s="25">
        <v>100.77</v>
      </c>
      <c r="BQ7" s="25">
        <v>101.66</v>
      </c>
      <c r="BR7" s="25">
        <v>88.98</v>
      </c>
      <c r="BS7" s="25">
        <v>97.66</v>
      </c>
      <c r="BT7" s="25">
        <v>98.61</v>
      </c>
      <c r="BU7" s="25">
        <v>95.79</v>
      </c>
      <c r="BV7" s="25">
        <v>98.3</v>
      </c>
      <c r="BW7" s="25">
        <v>93.82</v>
      </c>
      <c r="BX7" s="25">
        <v>95.04</v>
      </c>
      <c r="BY7" s="25">
        <v>95.42</v>
      </c>
      <c r="BZ7" s="25">
        <v>97.59</v>
      </c>
      <c r="CA7" s="25">
        <v>167.64</v>
      </c>
      <c r="CB7" s="25">
        <v>166.27</v>
      </c>
      <c r="CC7" s="25">
        <v>170.78</v>
      </c>
      <c r="CD7" s="25">
        <v>164.23</v>
      </c>
      <c r="CE7" s="25">
        <v>172.77</v>
      </c>
      <c r="CF7" s="25">
        <v>171.13</v>
      </c>
      <c r="CG7" s="25">
        <v>173.7</v>
      </c>
      <c r="CH7" s="25">
        <v>178.94</v>
      </c>
      <c r="CI7" s="25">
        <v>180.19</v>
      </c>
      <c r="CJ7" s="25">
        <v>184.25</v>
      </c>
      <c r="CK7" s="25">
        <v>181.66</v>
      </c>
      <c r="CL7" s="25">
        <v>59.42</v>
      </c>
      <c r="CM7" s="25">
        <v>58.43</v>
      </c>
      <c r="CN7" s="25">
        <v>57.89</v>
      </c>
      <c r="CO7" s="25">
        <v>58.57</v>
      </c>
      <c r="CP7" s="25">
        <v>59.85</v>
      </c>
      <c r="CQ7" s="25">
        <v>60.12</v>
      </c>
      <c r="CR7" s="25">
        <v>60.34</v>
      </c>
      <c r="CS7" s="25">
        <v>59.54</v>
      </c>
      <c r="CT7" s="25">
        <v>59.26</v>
      </c>
      <c r="CU7" s="25">
        <v>60.44</v>
      </c>
      <c r="CV7" s="25">
        <v>60.21</v>
      </c>
      <c r="CW7" s="25">
        <v>87.85</v>
      </c>
      <c r="CX7" s="25">
        <v>87.41</v>
      </c>
      <c r="CY7" s="25">
        <v>88.04</v>
      </c>
      <c r="CZ7" s="25">
        <v>85.47</v>
      </c>
      <c r="DA7" s="25">
        <v>84.02</v>
      </c>
      <c r="DB7" s="25">
        <v>84.24</v>
      </c>
      <c r="DC7" s="25">
        <v>84.19</v>
      </c>
      <c r="DD7" s="25">
        <v>83.93</v>
      </c>
      <c r="DE7" s="25">
        <v>83.84</v>
      </c>
      <c r="DF7" s="25">
        <v>83.39</v>
      </c>
      <c r="DG7" s="25">
        <v>89.21</v>
      </c>
      <c r="DH7" s="25">
        <v>39.479999999999997</v>
      </c>
      <c r="DI7" s="25">
        <v>41.4</v>
      </c>
      <c r="DJ7" s="25">
        <v>42.83</v>
      </c>
      <c r="DK7" s="25">
        <v>44.52</v>
      </c>
      <c r="DL7" s="25">
        <v>46.14</v>
      </c>
      <c r="DM7" s="25">
        <v>48.83</v>
      </c>
      <c r="DN7" s="25">
        <v>49.96</v>
      </c>
      <c r="DO7" s="25">
        <v>50.82</v>
      </c>
      <c r="DP7" s="25">
        <v>51.82</v>
      </c>
      <c r="DQ7" s="25">
        <v>52.53</v>
      </c>
      <c r="DR7" s="25">
        <v>52.41</v>
      </c>
      <c r="DS7" s="25">
        <v>7.16</v>
      </c>
      <c r="DT7" s="25">
        <v>6.87</v>
      </c>
      <c r="DU7" s="25">
        <v>6.88</v>
      </c>
      <c r="DV7" s="25">
        <v>7.16</v>
      </c>
      <c r="DW7" s="25">
        <v>7.12</v>
      </c>
      <c r="DX7" s="25">
        <v>18.18</v>
      </c>
      <c r="DY7" s="25">
        <v>19.32</v>
      </c>
      <c r="DZ7" s="25">
        <v>21.16</v>
      </c>
      <c r="EA7" s="25">
        <v>22.72</v>
      </c>
      <c r="EB7" s="25">
        <v>24.16</v>
      </c>
      <c r="EC7" s="25">
        <v>26.78</v>
      </c>
      <c r="ED7" s="25">
        <v>0.59</v>
      </c>
      <c r="EE7" s="25">
        <v>0.57999999999999996</v>
      </c>
      <c r="EF7" s="25">
        <v>0.86</v>
      </c>
      <c r="EG7" s="25">
        <v>0.53</v>
      </c>
      <c r="EH7" s="25">
        <v>0.5</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110</v>
      </c>
      <c r="F13" t="s">
        <v>108</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2026-01-22T23:22:20Z</cp:lastPrinted>
  <dcterms:created xsi:type="dcterms:W3CDTF">2025-12-12T09:22:29Z</dcterms:created>
  <dcterms:modified xsi:type="dcterms:W3CDTF">2026-01-22T23:24:17Z</dcterms:modified>
  <cp:category/>
</cp:coreProperties>
</file>