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ts3220d094\share\新データ保管\2-5 増田\77 調査・報告・通知・なんかの会関係\県より\（R07）2026.01.16.公営企業に係る「経営比較分析表（令和6年度決算）」の分析について\"/>
    </mc:Choice>
  </mc:AlternateContent>
  <xr:revisionPtr revIDLastSave="0" documentId="13_ncr:1_{87D6B27E-BC15-4DB8-9515-DCE37E412730}" xr6:coauthVersionLast="43" xr6:coauthVersionMax="43" xr10:uidLastSave="{00000000-0000-0000-0000-000000000000}"/>
  <workbookProtection workbookAlgorithmName="SHA-512" workbookHashValue="wvpBa9+2lemCf4VQ/ku9ghWsu3Ezytefo1xgHJizZrTLI7EUEZOstbaBM47DAbXAn+nnzsHoHnA+cIDmilvA1A==" workbookSaltValue="JMzXHnvtTi3SSOkflq9yTA==" workbookSpinCount="100000" lockStructure="1"/>
  <bookViews>
    <workbookView xWindow="345" yWindow="300" windowWidth="24540" windowHeight="2025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AL8" i="4" s="1"/>
  <c r="Q6" i="5"/>
  <c r="W10" i="4" s="1"/>
  <c r="P6" i="5"/>
  <c r="O6" i="5"/>
  <c r="N6" i="5"/>
  <c r="M6" i="5"/>
  <c r="L6" i="5"/>
  <c r="W8" i="4" s="1"/>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K85" i="4"/>
  <c r="J85" i="4"/>
  <c r="H85" i="4"/>
  <c r="G85" i="4"/>
  <c r="BB10" i="4"/>
  <c r="AT10" i="4"/>
  <c r="P10" i="4"/>
  <c r="I10" i="4"/>
  <c r="B10" i="4"/>
  <c r="BB8" i="4"/>
  <c r="AT8" i="4"/>
  <c r="AD8" i="4"/>
  <c r="P8" i="4"/>
  <c r="I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<sst xmlns="http://schemas.openxmlformats.org/spreadsheetml/2006/main" count="228" uniqueCount="113">
  <si>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</si>
  <si>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</si>
  <si>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</si>
  <si>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</si>
  <si>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</si>
  <si>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</si>
  <si>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</si>
  <si>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</si>
  <si>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</si>
  <si>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</si>
  <si>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</si>
  <si>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</si>
  <si>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</si>
  <si>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</si>
  <si>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</si>
  <si>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</si>
  <si>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</si>
  <si>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</si>
  <si>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</si>
  <si>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</si>
  <si>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</si>
  <si>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</si>
  <si>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</si>
  <si>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</si>
  <si>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</si>
  <si>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</si>
  <si>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</si>
  <si>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</si>
  <si>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</si>
  <si>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</si>
  <si>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</si>
  <si>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</si>
  <si>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</si>
  <si>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</si>
  <si>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</si>
  <si>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</si>
  <si>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</si>
  <si>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</si>
  <si>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</si>
  <si>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</si>
  <si>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</si>
  <si>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</si>
  <si>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</si>
  <si>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</si>
  <si>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</si>
  <si>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</si>
  <si>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</si>
  <si>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</si>
  <si>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</si>
  <si>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</si>
  <si>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</si>
  <si>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</si>
  <si>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</si>
  <si>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</si>
  <si>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</si>
  <si>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</si>
  <si>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</si>
  <si>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</si>
  <si>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</si>
  <si>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</si>
  <si>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</si>
  <si>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</si>
  <si>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</si>
  <si>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</si>
  <si>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</si>
  <si>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</si>
  <si>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</si>
  <si>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</si>
  <si>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</si>
  <si>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</si>
  <si>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</si>
  <si>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</si>
  <si>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</si>
  <si>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</si>
  <si>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</si>
  <si>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</si>
  <si>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</si>
  <si>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</si>
  <si>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</si>
  <si>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</si>
  <si>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</si>
  <si>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</si>
  <si>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</si>
  <si>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</si>
  <si>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</si>
  <si>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</si>
  <si>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</si>
  <si>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</si>
  <si>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</si>
  <si>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</si>
  <si>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</si>
  <si>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</si>
  <si>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</si>
  <si>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大洲市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</si>
  <si>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</si>
  <si>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</si>
  <si>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</si>
  <si>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</si>
  <si>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</si>
  <si>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</si>
  <si>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</si>
  <si>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</si>
  <si>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</si>
  <si>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</si>
  <si>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</si>
  <si>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</si>
  <si>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</si>
  <si>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</si>
  <si>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</si>
  <si>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</si>
  <si>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全国的に施設の老朽化が進む中、資産の老朽化度合いを表す『①有形固定資産減価償却率』は微増傾向にある。『②管路経年化率』については全国および類似団体平均を上回る水準にあるが、これに対し実使用年数に基づく独自の更新基準を設け、計画的な対応を継続している。
　また、『③管路更新率』についても平均を上回るペースを維持しているが、依然として施設全体の老朽化の進展を完全に抑制するまでには至っていない。限られた財源下では全域の一律更新は難しいため、資産情報を的確に分析し、リスクの高い箇所から重点的に更新を行うことで、今後も耐震性確保や有収率改善を見据えた、効率的かつ効果的なアセットマネジメントを推進していく。</t>
    <rPh sb="45" eb="47">
      <t>ケイコウ</t>
    </rPh>
    <phoneticPr fontId="4"/>
  </si>
  <si>
    <t>　当年度は料金改定の実施により、平成17年の合併以来の懸案であった市内料金の統一を実現し、収支構造の適正化に向けた大きな節目を迎えた。累積欠損金については解消に至ったものの、急速な人口減少に伴う収益減少は避けられず、今回の改定効果が中長期的な財源不足をすべて解消するものではない。今後も健全な経営を維持するためには、予断を許さない状況が続くことを認識し、さらなる経営基盤の強化に向けた施策を着実に進めていく必要がある。
　施設の老朽化対策についても、限られた財源下で、リスクの高い箇所から重点的に整備を進めるアセットマネジメントを実施し、不断の事務効率化と戦略的な施設管理を推進することで、将来にわたり持続可能な事業基盤の構築に取り組んでいく。</t>
    <rPh sb="265" eb="267">
      <t>ジッシ</t>
    </rPh>
    <rPh sb="314" eb="315">
      <t>ト</t>
    </rPh>
    <rPh sb="316" eb="317">
      <t>ク</t>
    </rPh>
    <phoneticPr fontId="4"/>
  </si>
  <si>
    <t xml:space="preserve">　当年度は料金改定の実施により、経営全体の収支が大幅に改善し、収益の確保につながった。その結果『①経常収支比率』、『③流動比率』及び『⑤料金回収率』が大きく上昇し、債務負担の度合いを示す『④企業債残高対給水収益比率』については低下した。昨年度は、一過性の要因により欠損金（『②累積欠損金比率』）が発生し、これに伴い『⑥給水原価』が約201％まで大きく上昇したが、欠損金の解消により同指標も186％まで低下した。
　『⑦施設利用率』については、当年度約45％と横ばいの推移が続いており、類似団体平均値（約60％）を大幅に下回る水準であるため、将来的な施設更新時における規模の適正化などが課題である。
　『⑧有収率』に関しては、山間部が多く簡易水道等の統合を進めてきた当市特有の事情もあり、約68％と類似団体平均（約83％）を大きく下回っている。漏水調査や老朽管更新を継続しているものの、指標は低下傾向にあり、今後もより一層の漏水防止対策と計画的な施設整備を推進していく必要がある。
</t>
    <rPh sb="24" eb="26">
      <t>オオハバ</t>
    </rPh>
    <rPh sb="45" eb="47">
      <t>ケッカ</t>
    </rPh>
    <rPh sb="78" eb="80">
      <t>ジョウショウ</t>
    </rPh>
    <rPh sb="113" eb="115">
      <t>テイカ</t>
    </rPh>
    <rPh sb="123" eb="126">
      <t>イッカセイ</t>
    </rPh>
    <rPh sb="127" eb="129">
      <t>ヨウイン</t>
    </rPh>
    <rPh sb="132" eb="135">
      <t>ケッソンキン</t>
    </rPh>
    <rPh sb="148" eb="150">
      <t>ハッセイ</t>
    </rPh>
    <rPh sb="155" eb="156">
      <t>トモナ</t>
    </rPh>
    <rPh sb="159" eb="161">
      <t>キュウスイ</t>
    </rPh>
    <rPh sb="161" eb="163">
      <t>ゲンカ</t>
    </rPh>
    <rPh sb="165" eb="166">
      <t>ヤク</t>
    </rPh>
    <rPh sb="172" eb="173">
      <t>オオ</t>
    </rPh>
    <rPh sb="175" eb="177">
      <t>ジョウショウ</t>
    </rPh>
    <rPh sb="181" eb="184">
      <t>ケッソンキン</t>
    </rPh>
    <rPh sb="185" eb="187">
      <t>カイショウ</t>
    </rPh>
    <rPh sb="190" eb="191">
      <t>ドウ</t>
    </rPh>
    <rPh sb="191" eb="193">
      <t>シヒョウ</t>
    </rPh>
    <rPh sb="200" eb="202">
      <t>テイカ</t>
    </rPh>
    <rPh sb="209" eb="211">
      <t>シセツ</t>
    </rPh>
    <rPh sb="211" eb="213">
      <t>リヨウ</t>
    </rPh>
    <rPh sb="213" eb="214">
      <t>リツ</t>
    </rPh>
    <rPh sb="221" eb="224">
      <t>トウネンド</t>
    </rPh>
    <rPh sb="224" eb="225">
      <t>ヤク</t>
    </rPh>
    <rPh sb="229" eb="230">
      <t>ヨコ</t>
    </rPh>
    <rPh sb="233" eb="235">
      <t>スイイ</t>
    </rPh>
    <rPh sb="236" eb="237">
      <t>ツヅ</t>
    </rPh>
    <rPh sb="244" eb="246">
      <t>ダンタイ</t>
    </rPh>
    <rPh sb="246" eb="249">
      <t>ヘイキンチ</t>
    </rPh>
    <rPh sb="250" eb="251">
      <t>ヤク</t>
    </rPh>
    <rPh sb="256" eb="258">
      <t>オオハバ</t>
    </rPh>
    <rPh sb="259" eb="261">
      <t>シタマワ</t>
    </rPh>
    <rPh sb="262" eb="264">
      <t>スイジュン</t>
    </rPh>
    <rPh sb="270" eb="273">
      <t>ショウライテキ</t>
    </rPh>
    <rPh sb="274" eb="276">
      <t>シセツ</t>
    </rPh>
    <rPh sb="276" eb="278">
      <t>コウシン</t>
    </rPh>
    <rPh sb="278" eb="279">
      <t>ジ</t>
    </rPh>
    <rPh sb="283" eb="285">
      <t>キボ</t>
    </rPh>
    <rPh sb="286" eb="289">
      <t>テキセイカ</t>
    </rPh>
    <rPh sb="292" eb="294">
      <t>カダイ</t>
    </rPh>
    <rPh sb="343" eb="344">
      <t>ヤク</t>
    </rPh>
    <rPh sb="355" eb="356">
      <t>ヤク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</si>
</sst>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0.36</c:v>
                </c:pt>
                <c:pt idx="1">
                  <c:v>0.76</c:v>
                </c:pt>
                <c:pt idx="2">
                  <c:v>0.76</c:v>
                </c:pt>
                <c:pt idx="3">
                  <c:v>0.96</c:v>
                </c:pt>
                <c:pt idx="4">
                  <c:v>0.97</c:v>
                </c:pt>
              </c:numCache>
            </c:numRef>
          </c:val>
          <c:extLst>
            <c:ext xmlns:c16="http://schemas.microsoft.com/office/drawing/2014/chart" uri="{C3380CC4-5D6E-409C-BE32-E72D297353CC}">
              <c16:uniqueId val="{00000000-C5C8-49AD-ACCD-D176A523A75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C5C8-49AD-ACCD-D176A523A75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46.65</c:v>
                </c:pt>
                <c:pt idx="1">
                  <c:v>44.22</c:v>
                </c:pt>
                <c:pt idx="2">
                  <c:v>43.24</c:v>
                </c:pt>
                <c:pt idx="3">
                  <c:v>44.98</c:v>
                </c:pt>
                <c:pt idx="4">
                  <c:v>45.16</c:v>
                </c:pt>
              </c:numCache>
            </c:numRef>
          </c:val>
          <c:extLst>
            <c:ext xmlns:c16="http://schemas.microsoft.com/office/drawing/2014/chart" uri="{C3380CC4-5D6E-409C-BE32-E72D297353CC}">
              <c16:uniqueId val="{00000000-2A99-435C-8490-E5ED64FAF3C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2A99-435C-8490-E5ED64FAF3C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75.81</c:v>
                </c:pt>
                <c:pt idx="1">
                  <c:v>73.86</c:v>
                </c:pt>
                <c:pt idx="2">
                  <c:v>74.14</c:v>
                </c:pt>
                <c:pt idx="3">
                  <c:v>70.41</c:v>
                </c:pt>
                <c:pt idx="4">
                  <c:v>68.97</c:v>
                </c:pt>
              </c:numCache>
            </c:numRef>
          </c:val>
          <c:extLst>
            <c:ext xmlns:c16="http://schemas.microsoft.com/office/drawing/2014/chart" uri="{C3380CC4-5D6E-409C-BE32-E72D297353CC}">
              <c16:uniqueId val="{00000000-9048-4AFB-836C-028E38570DD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9048-4AFB-836C-028E38570DD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100.15</c:v>
                </c:pt>
                <c:pt idx="1">
                  <c:v>103.85</c:v>
                </c:pt>
                <c:pt idx="2">
                  <c:v>105.19</c:v>
                </c:pt>
                <c:pt idx="3">
                  <c:v>94.17</c:v>
                </c:pt>
                <c:pt idx="4">
                  <c:v>110.2</c:v>
                </c:pt>
              </c:numCache>
            </c:numRef>
          </c:val>
          <c:extLst>
            <c:ext xmlns:c16="http://schemas.microsoft.com/office/drawing/2014/chart" uri="{C3380CC4-5D6E-409C-BE32-E72D297353CC}">
              <c16:uniqueId val="{00000000-043D-4C68-8CF2-BB2E860B7C8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043D-4C68-8CF2-BB2E860B7C8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46.26</c:v>
                </c:pt>
                <c:pt idx="1">
                  <c:v>46.68</c:v>
                </c:pt>
                <c:pt idx="2">
                  <c:v>46.62</c:v>
                </c:pt>
                <c:pt idx="3">
                  <c:v>47.03</c:v>
                </c:pt>
                <c:pt idx="4">
                  <c:v>47.61</c:v>
                </c:pt>
              </c:numCache>
            </c:numRef>
          </c:val>
          <c:extLst>
            <c:ext xmlns:c16="http://schemas.microsoft.com/office/drawing/2014/chart" uri="{C3380CC4-5D6E-409C-BE32-E72D297353CC}">
              <c16:uniqueId val="{00000000-E431-4E2E-9721-22DDDB6E029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E431-4E2E-9721-22DDDB6E029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28.4</c:v>
                </c:pt>
                <c:pt idx="1">
                  <c:v>28.04</c:v>
                </c:pt>
                <c:pt idx="2">
                  <c:v>28.32</c:v>
                </c:pt>
                <c:pt idx="3">
                  <c:v>28.09</c:v>
                </c:pt>
                <c:pt idx="4">
                  <c:v>29</c:v>
                </c:pt>
              </c:numCache>
            </c:numRef>
          </c:val>
          <c:extLst>
            <c:ext xmlns:c16="http://schemas.microsoft.com/office/drawing/2014/chart" uri="{C3380CC4-5D6E-409C-BE32-E72D297353CC}">
              <c16:uniqueId val="{00000000-C98B-4AB2-8132-3B48B29A175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C98B-4AB2-8132-3B48B29A175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quot;-&quot;">
                  <c:v>8.57</c:v>
                </c:pt>
                <c:pt idx="4">
                  <c:v>0</c:v>
                </c:pt>
              </c:numCache>
            </c:numRef>
          </c:val>
          <c:extLst>
            <c:ext xmlns:c16="http://schemas.microsoft.com/office/drawing/2014/chart" uri="{C3380CC4-5D6E-409C-BE32-E72D297353CC}">
              <c16:uniqueId val="{00000000-99AA-485B-92B7-7B0F76CEB06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99AA-485B-92B7-7B0F76CEB06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211.31</c:v>
                </c:pt>
                <c:pt idx="1">
                  <c:v>205.68</c:v>
                </c:pt>
                <c:pt idx="2">
                  <c:v>186.37</c:v>
                </c:pt>
                <c:pt idx="3">
                  <c:v>133.9</c:v>
                </c:pt>
                <c:pt idx="4">
                  <c:v>201.87</c:v>
                </c:pt>
              </c:numCache>
            </c:numRef>
          </c:val>
          <c:extLst>
            <c:ext xmlns:c16="http://schemas.microsoft.com/office/drawing/2014/chart" uri="{C3380CC4-5D6E-409C-BE32-E72D297353CC}">
              <c16:uniqueId val="{00000000-E628-4743-9652-86861A46D8A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E628-4743-9652-86861A46D8A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543.9</c:v>
                </c:pt>
                <c:pt idx="1">
                  <c:v>544.16</c:v>
                </c:pt>
                <c:pt idx="2">
                  <c:v>553.46</c:v>
                </c:pt>
                <c:pt idx="3">
                  <c:v>548.97</c:v>
                </c:pt>
                <c:pt idx="4">
                  <c:v>483.32</c:v>
                </c:pt>
              </c:numCache>
            </c:numRef>
          </c:val>
          <c:extLst>
            <c:ext xmlns:c16="http://schemas.microsoft.com/office/drawing/2014/chart" uri="{C3380CC4-5D6E-409C-BE32-E72D297353CC}">
              <c16:uniqueId val="{00000000-8AEF-4C12-853E-CB2B0D4D9D6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8AEF-4C12-853E-CB2B0D4D9D6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92.92</c:v>
                </c:pt>
                <c:pt idx="1">
                  <c:v>96.36</c:v>
                </c:pt>
                <c:pt idx="2">
                  <c:v>96.85</c:v>
                </c:pt>
                <c:pt idx="3">
                  <c:v>84.43</c:v>
                </c:pt>
                <c:pt idx="4">
                  <c:v>103.69</c:v>
                </c:pt>
              </c:numCache>
            </c:numRef>
          </c:val>
          <c:extLst>
            <c:ext xmlns:c16="http://schemas.microsoft.com/office/drawing/2014/chart" uri="{C3380CC4-5D6E-409C-BE32-E72D297353CC}">
              <c16:uniqueId val="{00000000-EEBF-4DDE-916C-A7B5345540E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EEBF-4DDE-916C-A7B5345540E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182.17</c:v>
                </c:pt>
                <c:pt idx="1">
                  <c:v>176.01</c:v>
                </c:pt>
                <c:pt idx="2">
                  <c:v>175.49</c:v>
                </c:pt>
                <c:pt idx="3">
                  <c:v>201.85</c:v>
                </c:pt>
                <c:pt idx="4">
                  <c:v>186</c:v>
                </c:pt>
              </c:numCache>
            </c:numRef>
          </c:val>
          <c:extLst>
            <c:ext xmlns:c16="http://schemas.microsoft.com/office/drawing/2014/chart" uri="{C3380CC4-5D6E-409C-BE32-E72D297353CC}">
              <c16:uniqueId val="{00000000-21F6-4A89-8484-499FB3C301E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21F6-4A89-8484-499FB3C301E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愛媛県　大洲市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39040</v>
      </c>
      <c r="AM8" s="44"/>
      <c r="AN8" s="44"/>
      <c r="AO8" s="44"/>
      <c r="AP8" s="44"/>
      <c r="AQ8" s="44"/>
      <c r="AR8" s="44"/>
      <c r="AS8" s="44"/>
      <c r="AT8" s="45">
        <f>データ!$S$6</f>
        <v>432.12</v>
      </c>
      <c r="AU8" s="46"/>
      <c r="AV8" s="46"/>
      <c r="AW8" s="46"/>
      <c r="AX8" s="46"/>
      <c r="AY8" s="46"/>
      <c r="AZ8" s="46"/>
      <c r="BA8" s="46"/>
      <c r="BB8" s="47">
        <f>データ!$T$6</f>
        <v>90.35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66.2</v>
      </c>
      <c r="J10" s="46"/>
      <c r="K10" s="46"/>
      <c r="L10" s="46"/>
      <c r="M10" s="46"/>
      <c r="N10" s="46"/>
      <c r="O10" s="80"/>
      <c r="P10" s="47">
        <f>データ!$P$6</f>
        <v>91.23</v>
      </c>
      <c r="Q10" s="47"/>
      <c r="R10" s="47"/>
      <c r="S10" s="47"/>
      <c r="T10" s="47"/>
      <c r="U10" s="47"/>
      <c r="V10" s="47"/>
      <c r="W10" s="44">
        <f>データ!$Q$6</f>
        <v>3652</v>
      </c>
      <c r="X10" s="44"/>
      <c r="Y10" s="44"/>
      <c r="Z10" s="44"/>
      <c r="AA10" s="44"/>
      <c r="AB10" s="44"/>
      <c r="AC10" s="44"/>
      <c r="AD10" s="2"/>
      <c r="AE10" s="2"/>
      <c r="AF10" s="2"/>
      <c r="AG10" s="2"/>
      <c r="AH10" s="2"/>
      <c r="AI10" s="2"/>
      <c r="AJ10" s="2"/>
      <c r="AK10" s="2"/>
      <c r="AL10" s="44">
        <f>データ!$U$6</f>
        <v>35298</v>
      </c>
      <c r="AM10" s="44"/>
      <c r="AN10" s="44"/>
      <c r="AO10" s="44"/>
      <c r="AP10" s="44"/>
      <c r="AQ10" s="44"/>
      <c r="AR10" s="44"/>
      <c r="AS10" s="44"/>
      <c r="AT10" s="45">
        <f>データ!$V$6</f>
        <v>87.63</v>
      </c>
      <c r="AU10" s="46"/>
      <c r="AV10" s="46"/>
      <c r="AW10" s="46"/>
      <c r="AX10" s="46"/>
      <c r="AY10" s="46"/>
      <c r="AZ10" s="46"/>
      <c r="BA10" s="46"/>
      <c r="BB10" s="47">
        <f>データ!$W$6</f>
        <v>402.81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B4yFCQNsBsb4CV7P0Ve3yp/8hYGrG4VZXQY1JvJPscYPxCbO/+veEG1tnoxb9P/qvUdbrkZ2c7w+T+C3cenPzw==" saltValue="KDPfJbrdCEwSxVmzlf1Q7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382078</v>
      </c>
      <c r="D6" s="20">
        <f t="shared" si="3"/>
        <v>46</v>
      </c>
      <c r="E6" s="20">
        <f t="shared" si="3"/>
        <v>1</v>
      </c>
      <c r="F6" s="20">
        <f t="shared" si="3"/>
        <v>0</v>
      </c>
      <c r="G6" s="20">
        <f t="shared" si="3"/>
        <v>1</v>
      </c>
      <c r="H6" s="20" t="str">
        <f t="shared" si="3"/>
        <v>愛媛県　大洲市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66.2</v>
      </c>
      <c r="P6" s="21">
        <f t="shared" si="3"/>
        <v>91.23</v>
      </c>
      <c r="Q6" s="21">
        <f t="shared" si="3"/>
        <v>3652</v>
      </c>
      <c r="R6" s="21">
        <f t="shared" si="3"/>
        <v>39040</v>
      </c>
      <c r="S6" s="21">
        <f t="shared" si="3"/>
        <v>432.12</v>
      </c>
      <c r="T6" s="21">
        <f t="shared" si="3"/>
        <v>90.35</v>
      </c>
      <c r="U6" s="21">
        <f t="shared" si="3"/>
        <v>35298</v>
      </c>
      <c r="V6" s="21">
        <f t="shared" si="3"/>
        <v>87.63</v>
      </c>
      <c r="W6" s="21">
        <f t="shared" si="3"/>
        <v>402.81</v>
      </c>
      <c r="X6" s="22">
        <f>IF(X7="",NA(),X7)</f>
        <v>100.15</v>
      </c>
      <c r="Y6" s="22">
        <f t="shared" ref="Y6:AG6" si="4">IF(Y7="",NA(),Y7)</f>
        <v>103.85</v>
      </c>
      <c r="Z6" s="22">
        <f t="shared" si="4"/>
        <v>105.19</v>
      </c>
      <c r="AA6" s="22">
        <f t="shared" si="4"/>
        <v>94.17</v>
      </c>
      <c r="AB6" s="22">
        <f t="shared" si="4"/>
        <v>110.2</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2">
        <f t="shared" si="5"/>
        <v>8.57</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211.31</v>
      </c>
      <c r="AU6" s="22">
        <f t="shared" ref="AU6:BC6" si="6">IF(AU7="",NA(),AU7)</f>
        <v>205.68</v>
      </c>
      <c r="AV6" s="22">
        <f t="shared" si="6"/>
        <v>186.37</v>
      </c>
      <c r="AW6" s="22">
        <f t="shared" si="6"/>
        <v>133.9</v>
      </c>
      <c r="AX6" s="22">
        <f t="shared" si="6"/>
        <v>201.87</v>
      </c>
      <c r="AY6" s="22">
        <f t="shared" si="6"/>
        <v>327.77</v>
      </c>
      <c r="AZ6" s="22">
        <f t="shared" si="6"/>
        <v>338.02</v>
      </c>
      <c r="BA6" s="22">
        <f t="shared" si="6"/>
        <v>345.94</v>
      </c>
      <c r="BB6" s="22">
        <f t="shared" si="6"/>
        <v>329.7</v>
      </c>
      <c r="BC6" s="22">
        <f t="shared" si="6"/>
        <v>319.99</v>
      </c>
      <c r="BD6" s="21" t="str">
        <f>IF(BD7="","",IF(BD7="-","【-】","【"&amp;SUBSTITUTE(TEXT(BD7,"#,##0.00"),"-","△")&amp;"】"))</f>
        <v>【239.69】</v>
      </c>
      <c r="BE6" s="22">
        <f>IF(BE7="",NA(),BE7)</f>
        <v>543.9</v>
      </c>
      <c r="BF6" s="22">
        <f t="shared" ref="BF6:BN6" si="7">IF(BF7="",NA(),BF7)</f>
        <v>544.16</v>
      </c>
      <c r="BG6" s="22">
        <f t="shared" si="7"/>
        <v>553.46</v>
      </c>
      <c r="BH6" s="22">
        <f t="shared" si="7"/>
        <v>548.97</v>
      </c>
      <c r="BI6" s="22">
        <f t="shared" si="7"/>
        <v>483.32</v>
      </c>
      <c r="BJ6" s="22">
        <f t="shared" si="7"/>
        <v>397.1</v>
      </c>
      <c r="BK6" s="22">
        <f t="shared" si="7"/>
        <v>379.91</v>
      </c>
      <c r="BL6" s="22">
        <f t="shared" si="7"/>
        <v>386.61</v>
      </c>
      <c r="BM6" s="22">
        <f t="shared" si="7"/>
        <v>381.56</v>
      </c>
      <c r="BN6" s="22">
        <f t="shared" si="7"/>
        <v>365.55</v>
      </c>
      <c r="BO6" s="21" t="str">
        <f>IF(BO7="","",IF(BO7="-","【-】","【"&amp;SUBSTITUTE(TEXT(BO7,"#,##0.00"),"-","△")&amp;"】"))</f>
        <v>【264.86】</v>
      </c>
      <c r="BP6" s="22">
        <f>IF(BP7="",NA(),BP7)</f>
        <v>92.92</v>
      </c>
      <c r="BQ6" s="22">
        <f t="shared" ref="BQ6:BY6" si="8">IF(BQ7="",NA(),BQ7)</f>
        <v>96.36</v>
      </c>
      <c r="BR6" s="22">
        <f t="shared" si="8"/>
        <v>96.85</v>
      </c>
      <c r="BS6" s="22">
        <f t="shared" si="8"/>
        <v>84.43</v>
      </c>
      <c r="BT6" s="22">
        <f t="shared" si="8"/>
        <v>103.69</v>
      </c>
      <c r="BU6" s="22">
        <f t="shared" si="8"/>
        <v>95.79</v>
      </c>
      <c r="BV6" s="22">
        <f t="shared" si="8"/>
        <v>98.3</v>
      </c>
      <c r="BW6" s="22">
        <f t="shared" si="8"/>
        <v>93.82</v>
      </c>
      <c r="BX6" s="22">
        <f t="shared" si="8"/>
        <v>95.04</v>
      </c>
      <c r="BY6" s="22">
        <f t="shared" si="8"/>
        <v>95.42</v>
      </c>
      <c r="BZ6" s="21" t="str">
        <f>IF(BZ7="","",IF(BZ7="-","【-】","【"&amp;SUBSTITUTE(TEXT(BZ7,"#,##0.00"),"-","△")&amp;"】"))</f>
        <v>【97.59】</v>
      </c>
      <c r="CA6" s="22">
        <f>IF(CA7="",NA(),CA7)</f>
        <v>182.17</v>
      </c>
      <c r="CB6" s="22">
        <f t="shared" ref="CB6:CJ6" si="9">IF(CB7="",NA(),CB7)</f>
        <v>176.01</v>
      </c>
      <c r="CC6" s="22">
        <f t="shared" si="9"/>
        <v>175.49</v>
      </c>
      <c r="CD6" s="22">
        <f t="shared" si="9"/>
        <v>201.85</v>
      </c>
      <c r="CE6" s="22">
        <f t="shared" si="9"/>
        <v>186</v>
      </c>
      <c r="CF6" s="22">
        <f t="shared" si="9"/>
        <v>171.13</v>
      </c>
      <c r="CG6" s="22">
        <f t="shared" si="9"/>
        <v>173.7</v>
      </c>
      <c r="CH6" s="22">
        <f t="shared" si="9"/>
        <v>178.94</v>
      </c>
      <c r="CI6" s="22">
        <f t="shared" si="9"/>
        <v>180.19</v>
      </c>
      <c r="CJ6" s="22">
        <f t="shared" si="9"/>
        <v>184.25</v>
      </c>
      <c r="CK6" s="21" t="str">
        <f>IF(CK7="","",IF(CK7="-","【-】","【"&amp;SUBSTITUTE(TEXT(CK7,"#,##0.00"),"-","△")&amp;"】"))</f>
        <v>【181.66】</v>
      </c>
      <c r="CL6" s="22">
        <f>IF(CL7="",NA(),CL7)</f>
        <v>46.65</v>
      </c>
      <c r="CM6" s="22">
        <f t="shared" ref="CM6:CU6" si="10">IF(CM7="",NA(),CM7)</f>
        <v>44.22</v>
      </c>
      <c r="CN6" s="22">
        <f t="shared" si="10"/>
        <v>43.24</v>
      </c>
      <c r="CO6" s="22">
        <f t="shared" si="10"/>
        <v>44.98</v>
      </c>
      <c r="CP6" s="22">
        <f t="shared" si="10"/>
        <v>45.16</v>
      </c>
      <c r="CQ6" s="22">
        <f t="shared" si="10"/>
        <v>60.12</v>
      </c>
      <c r="CR6" s="22">
        <f t="shared" si="10"/>
        <v>60.34</v>
      </c>
      <c r="CS6" s="22">
        <f t="shared" si="10"/>
        <v>59.54</v>
      </c>
      <c r="CT6" s="22">
        <f t="shared" si="10"/>
        <v>59.26</v>
      </c>
      <c r="CU6" s="22">
        <f t="shared" si="10"/>
        <v>60.44</v>
      </c>
      <c r="CV6" s="21" t="str">
        <f>IF(CV7="","",IF(CV7="-","【-】","【"&amp;SUBSTITUTE(TEXT(CV7,"#,##0.00"),"-","△")&amp;"】"))</f>
        <v>【60.21】</v>
      </c>
      <c r="CW6" s="22">
        <f>IF(CW7="",NA(),CW7)</f>
        <v>75.81</v>
      </c>
      <c r="CX6" s="22">
        <f t="shared" ref="CX6:DF6" si="11">IF(CX7="",NA(),CX7)</f>
        <v>73.86</v>
      </c>
      <c r="CY6" s="22">
        <f t="shared" si="11"/>
        <v>74.14</v>
      </c>
      <c r="CZ6" s="22">
        <f t="shared" si="11"/>
        <v>70.41</v>
      </c>
      <c r="DA6" s="22">
        <f t="shared" si="11"/>
        <v>68.97</v>
      </c>
      <c r="DB6" s="22">
        <f t="shared" si="11"/>
        <v>84.24</v>
      </c>
      <c r="DC6" s="22">
        <f t="shared" si="11"/>
        <v>84.19</v>
      </c>
      <c r="DD6" s="22">
        <f t="shared" si="11"/>
        <v>83.93</v>
      </c>
      <c r="DE6" s="22">
        <f t="shared" si="11"/>
        <v>83.84</v>
      </c>
      <c r="DF6" s="22">
        <f t="shared" si="11"/>
        <v>83.39</v>
      </c>
      <c r="DG6" s="21" t="str">
        <f>IF(DG7="","",IF(DG7="-","【-】","【"&amp;SUBSTITUTE(TEXT(DG7,"#,##0.00"),"-","△")&amp;"】"))</f>
        <v>【89.21】</v>
      </c>
      <c r="DH6" s="22">
        <f>IF(DH7="",NA(),DH7)</f>
        <v>46.26</v>
      </c>
      <c r="DI6" s="22">
        <f t="shared" ref="DI6:DQ6" si="12">IF(DI7="",NA(),DI7)</f>
        <v>46.68</v>
      </c>
      <c r="DJ6" s="22">
        <f t="shared" si="12"/>
        <v>46.62</v>
      </c>
      <c r="DK6" s="22">
        <f t="shared" si="12"/>
        <v>47.03</v>
      </c>
      <c r="DL6" s="22">
        <f t="shared" si="12"/>
        <v>47.61</v>
      </c>
      <c r="DM6" s="22">
        <f t="shared" si="12"/>
        <v>48.83</v>
      </c>
      <c r="DN6" s="22">
        <f t="shared" si="12"/>
        <v>49.96</v>
      </c>
      <c r="DO6" s="22">
        <f t="shared" si="12"/>
        <v>50.82</v>
      </c>
      <c r="DP6" s="22">
        <f t="shared" si="12"/>
        <v>51.82</v>
      </c>
      <c r="DQ6" s="22">
        <f t="shared" si="12"/>
        <v>52.53</v>
      </c>
      <c r="DR6" s="21" t="str">
        <f>IF(DR7="","",IF(DR7="-","【-】","【"&amp;SUBSTITUTE(TEXT(DR7,"#,##0.00"),"-","△")&amp;"】"))</f>
        <v>【52.41】</v>
      </c>
      <c r="DS6" s="22">
        <f>IF(DS7="",NA(),DS7)</f>
        <v>28.4</v>
      </c>
      <c r="DT6" s="22">
        <f t="shared" ref="DT6:EB6" si="13">IF(DT7="",NA(),DT7)</f>
        <v>28.04</v>
      </c>
      <c r="DU6" s="22">
        <f t="shared" si="13"/>
        <v>28.32</v>
      </c>
      <c r="DV6" s="22">
        <f t="shared" si="13"/>
        <v>28.09</v>
      </c>
      <c r="DW6" s="22">
        <f t="shared" si="13"/>
        <v>29</v>
      </c>
      <c r="DX6" s="22">
        <f t="shared" si="13"/>
        <v>18.18</v>
      </c>
      <c r="DY6" s="22">
        <f t="shared" si="13"/>
        <v>19.32</v>
      </c>
      <c r="DZ6" s="22">
        <f t="shared" si="13"/>
        <v>21.16</v>
      </c>
      <c r="EA6" s="22">
        <f t="shared" si="13"/>
        <v>22.72</v>
      </c>
      <c r="EB6" s="22">
        <f t="shared" si="13"/>
        <v>24.16</v>
      </c>
      <c r="EC6" s="21" t="str">
        <f>IF(EC7="","",IF(EC7="-","【-】","【"&amp;SUBSTITUTE(TEXT(EC7,"#,##0.00"),"-","△")&amp;"】"))</f>
        <v>【26.78】</v>
      </c>
      <c r="ED6" s="22">
        <f>IF(ED7="",NA(),ED7)</f>
        <v>0.36</v>
      </c>
      <c r="EE6" s="22">
        <f t="shared" ref="EE6:EM6" si="14">IF(EE7="",NA(),EE7)</f>
        <v>0.76</v>
      </c>
      <c r="EF6" s="22">
        <f t="shared" si="14"/>
        <v>0.76</v>
      </c>
      <c r="EG6" s="22">
        <f t="shared" si="14"/>
        <v>0.96</v>
      </c>
      <c r="EH6" s="22">
        <f t="shared" si="14"/>
        <v>0.97</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382078</v>
      </c>
      <c r="D7" s="24">
        <v>46</v>
      </c>
      <c r="E7" s="24">
        <v>1</v>
      </c>
      <c r="F7" s="24">
        <v>0</v>
      </c>
      <c r="G7" s="24">
        <v>1</v>
      </c>
      <c r="H7" s="24" t="s">
        <v>93</v>
      </c>
      <c r="I7" s="24" t="s">
        <v>94</v>
      </c>
      <c r="J7" s="24" t="s">
        <v>95</v>
      </c>
      <c r="K7" s="24" t="s">
        <v>96</v>
      </c>
      <c r="L7" s="24" t="s">
        <v>97</v>
      </c>
      <c r="M7" s="24" t="s">
        <v>98</v>
      </c>
      <c r="N7" s="25" t="s">
        <v>99</v>
      </c>
      <c r="O7" s="25">
        <v>66.2</v>
      </c>
      <c r="P7" s="25">
        <v>91.23</v>
      </c>
      <c r="Q7" s="25">
        <v>3652</v>
      </c>
      <c r="R7" s="25">
        <v>39040</v>
      </c>
      <c r="S7" s="25">
        <v>432.12</v>
      </c>
      <c r="T7" s="25">
        <v>90.35</v>
      </c>
      <c r="U7" s="25">
        <v>35298</v>
      </c>
      <c r="V7" s="25">
        <v>87.63</v>
      </c>
      <c r="W7" s="25">
        <v>402.81</v>
      </c>
      <c r="X7" s="25">
        <v>100.15</v>
      </c>
      <c r="Y7" s="25">
        <v>103.85</v>
      </c>
      <c r="Z7" s="25">
        <v>105.19</v>
      </c>
      <c r="AA7" s="25">
        <v>94.17</v>
      </c>
      <c r="AB7" s="25">
        <v>110.2</v>
      </c>
      <c r="AC7" s="25">
        <v>108.83</v>
      </c>
      <c r="AD7" s="25">
        <v>109.23</v>
      </c>
      <c r="AE7" s="25">
        <v>108.04</v>
      </c>
      <c r="AF7" s="25">
        <v>107.49</v>
      </c>
      <c r="AG7" s="25">
        <v>107.15</v>
      </c>
      <c r="AH7" s="25">
        <v>107.26</v>
      </c>
      <c r="AI7" s="25">
        <v>0</v>
      </c>
      <c r="AJ7" s="25">
        <v>0</v>
      </c>
      <c r="AK7" s="25">
        <v>0</v>
      </c>
      <c r="AL7" s="25">
        <v>8.57</v>
      </c>
      <c r="AM7" s="25">
        <v>0</v>
      </c>
      <c r="AN7" s="25">
        <v>4.34</v>
      </c>
      <c r="AO7" s="25">
        <v>4.6900000000000004</v>
      </c>
      <c r="AP7" s="25">
        <v>4.72</v>
      </c>
      <c r="AQ7" s="25">
        <v>5.76</v>
      </c>
      <c r="AR7" s="25">
        <v>4.74</v>
      </c>
      <c r="AS7" s="25">
        <v>1.61</v>
      </c>
      <c r="AT7" s="25">
        <v>211.31</v>
      </c>
      <c r="AU7" s="25">
        <v>205.68</v>
      </c>
      <c r="AV7" s="25">
        <v>186.37</v>
      </c>
      <c r="AW7" s="25">
        <v>133.9</v>
      </c>
      <c r="AX7" s="25">
        <v>201.87</v>
      </c>
      <c r="AY7" s="25">
        <v>327.77</v>
      </c>
      <c r="AZ7" s="25">
        <v>338.02</v>
      </c>
      <c r="BA7" s="25">
        <v>345.94</v>
      </c>
      <c r="BB7" s="25">
        <v>329.7</v>
      </c>
      <c r="BC7" s="25">
        <v>319.99</v>
      </c>
      <c r="BD7" s="25">
        <v>239.69</v>
      </c>
      <c r="BE7" s="25">
        <v>543.9</v>
      </c>
      <c r="BF7" s="25">
        <v>544.16</v>
      </c>
      <c r="BG7" s="25">
        <v>553.46</v>
      </c>
      <c r="BH7" s="25">
        <v>548.97</v>
      </c>
      <c r="BI7" s="25">
        <v>483.32</v>
      </c>
      <c r="BJ7" s="25">
        <v>397.1</v>
      </c>
      <c r="BK7" s="25">
        <v>379.91</v>
      </c>
      <c r="BL7" s="25">
        <v>386.61</v>
      </c>
      <c r="BM7" s="25">
        <v>381.56</v>
      </c>
      <c r="BN7" s="25">
        <v>365.55</v>
      </c>
      <c r="BO7" s="25">
        <v>264.86</v>
      </c>
      <c r="BP7" s="25">
        <v>92.92</v>
      </c>
      <c r="BQ7" s="25">
        <v>96.36</v>
      </c>
      <c r="BR7" s="25">
        <v>96.85</v>
      </c>
      <c r="BS7" s="25">
        <v>84.43</v>
      </c>
      <c r="BT7" s="25">
        <v>103.69</v>
      </c>
      <c r="BU7" s="25">
        <v>95.79</v>
      </c>
      <c r="BV7" s="25">
        <v>98.3</v>
      </c>
      <c r="BW7" s="25">
        <v>93.82</v>
      </c>
      <c r="BX7" s="25">
        <v>95.04</v>
      </c>
      <c r="BY7" s="25">
        <v>95.42</v>
      </c>
      <c r="BZ7" s="25">
        <v>97.59</v>
      </c>
      <c r="CA7" s="25">
        <v>182.17</v>
      </c>
      <c r="CB7" s="25">
        <v>176.01</v>
      </c>
      <c r="CC7" s="25">
        <v>175.49</v>
      </c>
      <c r="CD7" s="25">
        <v>201.85</v>
      </c>
      <c r="CE7" s="25">
        <v>186</v>
      </c>
      <c r="CF7" s="25">
        <v>171.13</v>
      </c>
      <c r="CG7" s="25">
        <v>173.7</v>
      </c>
      <c r="CH7" s="25">
        <v>178.94</v>
      </c>
      <c r="CI7" s="25">
        <v>180.19</v>
      </c>
      <c r="CJ7" s="25">
        <v>184.25</v>
      </c>
      <c r="CK7" s="25">
        <v>181.66</v>
      </c>
      <c r="CL7" s="25">
        <v>46.65</v>
      </c>
      <c r="CM7" s="25">
        <v>44.22</v>
      </c>
      <c r="CN7" s="25">
        <v>43.24</v>
      </c>
      <c r="CO7" s="25">
        <v>44.98</v>
      </c>
      <c r="CP7" s="25">
        <v>45.16</v>
      </c>
      <c r="CQ7" s="25">
        <v>60.12</v>
      </c>
      <c r="CR7" s="25">
        <v>60.34</v>
      </c>
      <c r="CS7" s="25">
        <v>59.54</v>
      </c>
      <c r="CT7" s="25">
        <v>59.26</v>
      </c>
      <c r="CU7" s="25">
        <v>60.44</v>
      </c>
      <c r="CV7" s="25">
        <v>60.21</v>
      </c>
      <c r="CW7" s="25">
        <v>75.81</v>
      </c>
      <c r="CX7" s="25">
        <v>73.86</v>
      </c>
      <c r="CY7" s="25">
        <v>74.14</v>
      </c>
      <c r="CZ7" s="25">
        <v>70.41</v>
      </c>
      <c r="DA7" s="25">
        <v>68.97</v>
      </c>
      <c r="DB7" s="25">
        <v>84.24</v>
      </c>
      <c r="DC7" s="25">
        <v>84.19</v>
      </c>
      <c r="DD7" s="25">
        <v>83.93</v>
      </c>
      <c r="DE7" s="25">
        <v>83.84</v>
      </c>
      <c r="DF7" s="25">
        <v>83.39</v>
      </c>
      <c r="DG7" s="25">
        <v>89.21</v>
      </c>
      <c r="DH7" s="25">
        <v>46.26</v>
      </c>
      <c r="DI7" s="25">
        <v>46.68</v>
      </c>
      <c r="DJ7" s="25">
        <v>46.62</v>
      </c>
      <c r="DK7" s="25">
        <v>47.03</v>
      </c>
      <c r="DL7" s="25">
        <v>47.61</v>
      </c>
      <c r="DM7" s="25">
        <v>48.83</v>
      </c>
      <c r="DN7" s="25">
        <v>49.96</v>
      </c>
      <c r="DO7" s="25">
        <v>50.82</v>
      </c>
      <c r="DP7" s="25">
        <v>51.82</v>
      </c>
      <c r="DQ7" s="25">
        <v>52.53</v>
      </c>
      <c r="DR7" s="25">
        <v>52.41</v>
      </c>
      <c r="DS7" s="25">
        <v>28.4</v>
      </c>
      <c r="DT7" s="25">
        <v>28.04</v>
      </c>
      <c r="DU7" s="25">
        <v>28.32</v>
      </c>
      <c r="DV7" s="25">
        <v>28.09</v>
      </c>
      <c r="DW7" s="25">
        <v>29</v>
      </c>
      <c r="DX7" s="25">
        <v>18.18</v>
      </c>
      <c r="DY7" s="25">
        <v>19.32</v>
      </c>
      <c r="DZ7" s="25">
        <v>21.16</v>
      </c>
      <c r="EA7" s="25">
        <v>22.72</v>
      </c>
      <c r="EB7" s="25">
        <v>24.16</v>
      </c>
      <c r="EC7" s="25">
        <v>26.78</v>
      </c>
      <c r="ED7" s="25">
        <v>0.36</v>
      </c>
      <c r="EE7" s="25">
        <v>0.76</v>
      </c>
      <c r="EF7" s="25">
        <v>0.76</v>
      </c>
      <c r="EG7" s="25">
        <v>0.96</v>
      </c>
      <c r="EH7" s="25">
        <v>0.97</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2026-02-02T01:58:44Z</cp:lastPrinted>
  <dcterms:created xsi:type="dcterms:W3CDTF">2025-12-12T09:22:28Z</dcterms:created>
  <dcterms:modified xsi:type="dcterms:W3CDTF">2026-02-03T06:48:13Z</dcterms:modified>
  <cp:category/>
</cp:coreProperties>
</file>