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jcoels406\100097$\3.施設経営係\（旧→新）\本谷・小松地域交流事業特別会計\R7年度\20260202〆　公営企業に係る経営比較分析表（令和6年度決算）の分析等について（照会）\回答\"/>
    </mc:Choice>
  </mc:AlternateContent>
  <xr:revisionPtr revIDLastSave="0" documentId="13_ncr:1_{0B3D4546-55B2-43D6-92EA-CB6A8C64966F}" xr6:coauthVersionLast="47" xr6:coauthVersionMax="47" xr10:uidLastSave="{00000000-0000-0000-0000-000000000000}"/>
  <workbookProtection workbookAlgorithmName="SHA-512" workbookHashValue="t8TdJ2HrmaGHDoLByUYkYev7rjZ1KF6rt1bnhyOL6q6C56smsvh9CNv8GlqtyOd8Z0WjZ3V8Cj2qbpQTiItnOA==" workbookSaltValue="VCOur8mCtZZY2bD/TYUY7Q==" workbookSpinCount="100000" lockStructure="1"/>
  <bookViews>
    <workbookView xWindow="-12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LJ54" i="4" s="1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AF53" i="4" s="1"/>
  <c r="BF7" i="5"/>
  <c r="BD7" i="5"/>
  <c r="BC7" i="5"/>
  <c r="BB7" i="5"/>
  <c r="HV32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BH31" i="4" s="1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R53" i="4"/>
  <c r="IX32" i="4"/>
  <c r="IJ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AT31" i="4"/>
  <c r="AF31" i="4"/>
  <c r="R31" i="4"/>
  <c r="LO10" i="4"/>
  <c r="JV10" i="4"/>
  <c r="IC10" i="4"/>
  <c r="DU10" i="4"/>
  <c r="CF10" i="4"/>
  <c r="B10" i="4"/>
  <c r="LO8" i="4"/>
  <c r="JV8" i="4"/>
  <c r="IC8" i="4"/>
  <c r="FJ8" i="4"/>
  <c r="DU8" i="4"/>
  <c r="CF8" i="4"/>
  <c r="B8" i="4"/>
  <c r="B6" i="4" l="1"/>
  <c r="BV76" i="4"/>
  <c r="FJ52" i="4"/>
  <c r="IX30" i="4"/>
  <c r="ML76" i="4"/>
  <c r="BV52" i="4"/>
  <c r="FJ30" i="4"/>
  <c r="IX76" i="4"/>
  <c r="ML52" i="4"/>
  <c r="BV30" i="4"/>
  <c r="IX52" i="4"/>
  <c r="M88" i="4"/>
  <c r="C11" i="5"/>
  <c r="D11" i="5"/>
  <c r="E11" i="5"/>
  <c r="B11" i="5"/>
  <c r="R76" i="4" l="1"/>
  <c r="DF52" i="4"/>
  <c r="GT30" i="4"/>
  <c r="KH76" i="4"/>
  <c r="R52" i="4"/>
  <c r="DF30" i="4"/>
  <c r="GT76" i="4"/>
  <c r="KH52" i="4"/>
  <c r="R30" i="4"/>
  <c r="GT52" i="4"/>
  <c r="IJ52" i="4"/>
  <c r="BH76" i="4"/>
  <c r="EV52" i="4"/>
  <c r="IJ30" i="4"/>
  <c r="LX76" i="4"/>
  <c r="BH52" i="4"/>
  <c r="EV30" i="4"/>
  <c r="IJ76" i="4"/>
  <c r="LX52" i="4"/>
  <c r="BH30" i="4"/>
  <c r="HV76" i="4"/>
  <c r="LJ52" i="4"/>
  <c r="AT30" i="4"/>
  <c r="HV52" i="4"/>
  <c r="AT76" i="4"/>
  <c r="EH52" i="4"/>
  <c r="HV30" i="4"/>
  <c r="LJ76" i="4"/>
  <c r="AT52" i="4"/>
  <c r="EH30" i="4"/>
  <c r="KV76" i="4"/>
  <c r="AF52" i="4"/>
  <c r="DT30" i="4"/>
  <c r="HH76" i="4"/>
  <c r="KV52" i="4"/>
  <c r="AF30" i="4"/>
  <c r="HH52" i="4"/>
  <c r="AF76" i="4"/>
  <c r="DT52" i="4"/>
  <c r="HH30" i="4"/>
</calcChain>
</file>

<file path=xl/sharedStrings.xml><?xml version="1.0" encoding="utf-8"?>
<sst xmlns="http://schemas.openxmlformats.org/spreadsheetml/2006/main" count="303" uniqueCount="138">
  <si>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</si>
  <si>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</si>
  <si>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</si>
  <si>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</si>
  <si>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</si>
  <si>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</si>
  <si>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</si>
  <si>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</si>
  <si>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</si>
  <si>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</si>
  <si>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</si>
  <si>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</si>
  <si>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</si>
  <si>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</si>
  <si>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</si>
  <si>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</si>
  <si>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</si>
  <si>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</si>
  <si>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</si>
  <si>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</si>
  <si>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</si>
  <si>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</si>
  <si>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</si>
  <si>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</si>
  <si>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</si>
  <si>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</si>
  <si>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</si>
  <si>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</si>
  <si>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</si>
  <si>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</si>
  <si>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</si>
  <si>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</si>
  <si>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</si>
  <si>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</si>
  <si>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</si>
  <si>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</si>
  <si>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</si>
  <si>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</si>
  <si>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</si>
  <si>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</si>
  <si>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</si>
  <si>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</si>
  <si>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</si>
  <si>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</si>
  <si>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</si>
  <si>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</si>
  <si>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</si>
  <si>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</si>
  <si>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</si>
  <si>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</si>
  <si>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</si>
  <si>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</si>
  <si>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</si>
  <si>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</si>
  <si>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</si>
  <si>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</si>
  <si>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</si>
  <si>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</si>
  <si>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</si>
  <si>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</si>
  <si>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</si>
  <si>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</si>
  <si>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</si>
  <si>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</si>
  <si>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</si>
  <si>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</si>
  <si>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</si>
  <si>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</si>
  <si>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</si>
  <si>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</si>
  <si>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</si>
  <si>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</si>
  <si>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</si>
  <si>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</si>
  <si>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</si>
  <si>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</si>
  <si>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</si>
  <si>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</si>
  <si>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</si>
  <si>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</si>
  <si>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</si>
  <si>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</si>
  <si>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</si>
  <si>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</si>
  <si>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</si>
  <si>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</si>
  <si>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</si>
  <si>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</si>
  <si>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</si>
  <si>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</si>
  <si>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</si>
  <si>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</si>
  <si>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</si>
  <si>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</si>
  <si>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</si>
  <si>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</si>
  <si>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</si>
  <si>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</si>
  <si>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</si>
  <si>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</si>
  <si>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</si>
  <si>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</si>
  <si>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当該値(N-2)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</si>
  <si>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</si>
  <si>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</si>
  <si>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</si>
  <si>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</si>
  <si>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</si>
  <si>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</si>
  <si>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</si>
  <si>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</si>
  <si>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</si>
  <si>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</si>
  <si>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</si>
  <si>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</si>
  <si>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</si>
  <si>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</si>
  <si>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</si>
  <si>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西条市</t>
  </si>
  <si>
    <t>本谷温泉館</t>
  </si>
  <si>
    <t>法非適用</t>
  </si>
  <si>
    <t>観光施設事業</t>
  </si>
  <si>
    <t>休養宿泊施設</t>
  </si>
  <si>
    <t>Ａ１Ｂ１</t>
  </si>
  <si>
    <t>非設置</t>
  </si>
  <si>
    <t>該当数値なし</t>
  </si>
  <si>
    <t>-</t>
  </si>
  <si>
    <t>利用料金制</t>
  </si>
  <si>
    <t>有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</si>
  <si>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</si>
  <si>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</si>
  <si>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</si>
  <si>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</si>
  <si>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</si>
  <si>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平成28年度に大規模な改修を行い、⑫企業債残高対料金収入比率が平均値よりも高くなっている。</t>
    <rPh sb="1" eb="3">
      <t>ヘイセイ</t>
    </rPh>
    <rPh sb="5" eb="7">
      <t>ネンド</t>
    </rPh>
    <rPh sb="8" eb="11">
      <t>ダイキボ</t>
    </rPh>
    <rPh sb="12" eb="14">
      <t>カイシュウ</t>
    </rPh>
    <rPh sb="15" eb="16">
      <t>オコナ</t>
    </rPh>
    <rPh sb="19" eb="22">
      <t>キギョウサイ</t>
    </rPh>
    <rPh sb="22" eb="24">
      <t>ザンダカ</t>
    </rPh>
    <rPh sb="24" eb="25">
      <t>タイ</t>
    </rPh>
    <rPh sb="25" eb="27">
      <t>リョウキン</t>
    </rPh>
    <rPh sb="27" eb="31">
      <t>シュウニュウヒリツ</t>
    </rPh>
    <rPh sb="32" eb="35">
      <t>ヘイキンチ</t>
    </rPh>
    <rPh sb="38" eb="39">
      <t>タカ</t>
    </rPh>
    <phoneticPr fontId="5"/>
  </si>
  <si>
    <t>　⑬施設と周辺地域の宿泊客数動向について、所在市町村の数値が、令和4年度以降増加傾向にあり、アフターコロナによるものと推察される。</t>
    <rPh sb="2" eb="4">
      <t>シセツ</t>
    </rPh>
    <rPh sb="5" eb="9">
      <t>シュウヘンチイキ</t>
    </rPh>
    <rPh sb="10" eb="14">
      <t>シュクハクキャクスウ</t>
    </rPh>
    <rPh sb="14" eb="16">
      <t>ドウコウ</t>
    </rPh>
    <rPh sb="21" eb="26">
      <t>ショザイシチョウソン</t>
    </rPh>
    <rPh sb="27" eb="29">
      <t>スウチ</t>
    </rPh>
    <rPh sb="31" eb="33">
      <t>レイワ</t>
    </rPh>
    <rPh sb="34" eb="36">
      <t>ネンド</t>
    </rPh>
    <rPh sb="36" eb="38">
      <t>イコウ</t>
    </rPh>
    <rPh sb="38" eb="42">
      <t>ゾウカケイコウ</t>
    </rPh>
    <rPh sb="59" eb="61">
      <t>スイサツ</t>
    </rPh>
    <phoneticPr fontId="5"/>
  </si>
  <si>
    <t>　施設の収益性は昨年度と同等の水準であった。安定的に施設を運営するため、利用料金収入の増加を軸とし、自主事業の更なる展開を行うなど、引き続き経営改善を進める必要がある。
　施設の維持・継続及び安定経営を行うため、一般会計からの繰り入れを行っていくこととするが、経費の適正化を進めること等により、繰入金の抑制にも努める。
 今後も民間活力の活用を基本とし、現状の事業規模や採算性を踏まえて、令和8年4月より民間譲渡することになった。</t>
    <rPh sb="12" eb="14">
      <t>ドウトウ</t>
    </rPh>
    <rPh sb="15" eb="17">
      <t>スイジュン</t>
    </rPh>
    <rPh sb="194" eb="196">
      <t>レイワ</t>
    </rPh>
    <rPh sb="197" eb="198">
      <t>ネン</t>
    </rPh>
    <rPh sb="199" eb="200">
      <t>ガツ</t>
    </rPh>
    <rPh sb="202" eb="206">
      <t>ミンカンジョウト</t>
    </rPh>
    <phoneticPr fontId="5"/>
  </si>
  <si>
    <t>　⑥売上高GOP比率、⑦EBITDAの数値から、施設の収益性は昨年度よりも低下している。温泉使用料（収入）は昨年度と比べ増加したものの、配湯施設等の修繕費（支出）が、収入以上の増加であったためである。
　⑤売上高人件費比率については、平均値を下回る数値で推移しており、人件費の抑制に努めている。
　③、④、⑬については、宿泊事業を休止しているため、数値は0である。</t>
    <rPh sb="2" eb="5">
      <t>ウリアゲダカ</t>
    </rPh>
    <rPh sb="8" eb="10">
      <t>ヒリツ</t>
    </rPh>
    <rPh sb="19" eb="21">
      <t>スウチ</t>
    </rPh>
    <rPh sb="24" eb="26">
      <t>シセツ</t>
    </rPh>
    <rPh sb="27" eb="30">
      <t>シュウエキセイ</t>
    </rPh>
    <rPh sb="31" eb="34">
      <t>サクネンド</t>
    </rPh>
    <rPh sb="37" eb="39">
      <t>テイカ</t>
    </rPh>
    <rPh sb="44" eb="49">
      <t>オンセンシヨウリョウ</t>
    </rPh>
    <rPh sb="50" eb="52">
      <t>シュウニュウ</t>
    </rPh>
    <rPh sb="54" eb="57">
      <t>サクネンド</t>
    </rPh>
    <rPh sb="58" eb="59">
      <t>クラ</t>
    </rPh>
    <rPh sb="60" eb="62">
      <t>ゾウカ</t>
    </rPh>
    <rPh sb="68" eb="73">
      <t>ハイトウシセツトウ</t>
    </rPh>
    <rPh sb="74" eb="77">
      <t>シュウゼンヒ</t>
    </rPh>
    <rPh sb="78" eb="80">
      <t>シシュツ</t>
    </rPh>
    <rPh sb="83" eb="85">
      <t>シュウニュウ</t>
    </rPh>
    <rPh sb="85" eb="87">
      <t>イジョウ</t>
    </rPh>
    <rPh sb="88" eb="90">
      <t>ゾウカ</t>
    </rPh>
    <rPh sb="103" eb="106">
      <t>ウリアゲダカ</t>
    </rPh>
    <rPh sb="106" eb="111">
      <t>ジンケンヒヒリツ</t>
    </rPh>
    <rPh sb="117" eb="120">
      <t>ヘイキンチ</t>
    </rPh>
    <rPh sb="121" eb="123">
      <t>シタマワ</t>
    </rPh>
    <rPh sb="124" eb="126">
      <t>スウチ</t>
    </rPh>
    <rPh sb="127" eb="129">
      <t>スイイ</t>
    </rPh>
    <rPh sb="134" eb="137">
      <t>ジンケンヒ</t>
    </rPh>
    <rPh sb="138" eb="140">
      <t>ヨクセイ</t>
    </rPh>
    <rPh sb="141" eb="142">
      <t>ツト</t>
    </rPh>
    <rPh sb="160" eb="164">
      <t>シュクハクジギョウ</t>
    </rPh>
    <rPh sb="165" eb="167">
      <t>キュウシ</t>
    </rPh>
    <rPh sb="174" eb="176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</si>
</sst>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A-4C72-95DB-A208D438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161674</c:v>
                </c:pt>
                <c:pt idx="2">
                  <c:v>7750</c:v>
                </c:pt>
                <c:pt idx="3">
                  <c:v>5278</c:v>
                </c:pt>
                <c:pt idx="4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A-4C72-95DB-A208D438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C45-44FA-9050-73BC4F29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4FA-9050-73BC4F29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4.24E-2</c:v>
                </c:pt>
                <c:pt idx="1">
                  <c:v>6.2899999999999998E-2</c:v>
                </c:pt>
                <c:pt idx="2">
                  <c:v>0.03</c:v>
                </c:pt>
                <c:pt idx="3">
                  <c:v>6.4299999999999996E-2</c:v>
                </c:pt>
                <c:pt idx="4">
                  <c:v>5.7299999999999997E-2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1-4E6A-8966-021ADE33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1-4E6A-8966-021ADE335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25.2</c:v>
                </c:pt>
                <c:pt idx="1">
                  <c:v>13.4</c:v>
                </c:pt>
                <c:pt idx="2">
                  <c:v>14.2</c:v>
                </c:pt>
                <c:pt idx="3">
                  <c:v>25.5</c:v>
                </c:pt>
                <c:pt idx="4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5-448E-8A53-43A49F6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37.9</c:v>
                </c:pt>
                <c:pt idx="3">
                  <c:v>32.799999999999997</c:v>
                </c:pt>
                <c:pt idx="4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48E-8A53-43A49F6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59.8</c:v>
                </c:pt>
                <c:pt idx="2">
                  <c:v>63</c:v>
                </c:pt>
                <c:pt idx="3">
                  <c:v>72.7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7-4FF3-8E38-991CA9A3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92.8</c:v>
                </c:pt>
                <c:pt idx="2">
                  <c:v>90.5</c:v>
                </c:pt>
                <c:pt idx="3">
                  <c:v>83.8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7-4FF3-8E38-991CA9A3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-15199</c:v>
                </c:pt>
                <c:pt idx="1">
                  <c:v>-21415</c:v>
                </c:pt>
                <c:pt idx="2">
                  <c:v>-16620</c:v>
                </c:pt>
                <c:pt idx="3">
                  <c:v>-32751</c:v>
                </c:pt>
                <c:pt idx="4">
                  <c:v>-45884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D-4C2C-B27E-BCEB25F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-15708</c:v>
                </c:pt>
                <c:pt idx="2">
                  <c:v>-15228</c:v>
                </c:pt>
                <c:pt idx="3">
                  <c:v>-13757</c:v>
                </c:pt>
                <c:pt idx="4">
                  <c:v>-18140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D-4C2C-B27E-BCEB25F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-110</c:v>
                </c:pt>
                <c:pt idx="1">
                  <c:v>-40.9</c:v>
                </c:pt>
                <c:pt idx="2">
                  <c:v>-31.4</c:v>
                </c:pt>
                <c:pt idx="3">
                  <c:v>-51.1</c:v>
                </c:pt>
                <c:pt idx="4">
                  <c:v>-73.7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3-42F8-B803-2B9280CA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-61.8</c:v>
                </c:pt>
                <c:pt idx="2">
                  <c:v>-25.8</c:v>
                </c:pt>
                <c:pt idx="3">
                  <c:v>-15.7</c:v>
                </c:pt>
                <c:pt idx="4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2F8-B803-2B9280CA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38.6</c:v>
                </c:pt>
                <c:pt idx="1">
                  <c:v>40.4</c:v>
                </c:pt>
                <c:pt idx="2">
                  <c:v>33.5</c:v>
                </c:pt>
                <c:pt idx="3">
                  <c:v>36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C-45A3-9FE1-8726F1E6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58.5</c:v>
                </c:pt>
                <c:pt idx="2">
                  <c:v>42.5</c:v>
                </c:pt>
                <c:pt idx="3">
                  <c:v>44.7</c:v>
                </c:pt>
                <c:pt idx="4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C-45A3-9FE1-8726F1E6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4-41A5-9A63-96D80ABE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6.4</c:v>
                </c:pt>
                <c:pt idx="2">
                  <c:v>9.4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1A5-9A63-96D80ABE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2789</c:v>
                </c:pt>
                <c:pt idx="1">
                  <c:v>602.5</c:v>
                </c:pt>
                <c:pt idx="2">
                  <c:v>380.9</c:v>
                </c:pt>
                <c:pt idx="3">
                  <c:v>267</c:v>
                </c:pt>
                <c:pt idx="4">
                  <c:v>185.9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7-432D-893F-136FC590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92.9</c:v>
                </c:pt>
                <c:pt idx="2">
                  <c:v>51.5</c:v>
                </c:pt>
                <c:pt idx="3">
                  <c:v>41.4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32D-893F-136FC590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E8D-430A-8D22-A862BC7E1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30A-8D22-A862BC7E1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CC1" zoomScaleNormal="100" zoomScaleSheetLayoutView="70" workbookViewId="0">
      <selection activeCell="NI15" sqref="NI15:NW30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</row>
    <row r="3" spans="1:387" ht="9.75" customHeight="1" x14ac:dyDescent="0.15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</row>
    <row r="4" spans="1:387" ht="9.75" customHeight="1" x14ac:dyDescent="0.15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3" t="str">
        <f>データ!H6&amp;"　"&amp;データ!I6</f>
        <v>愛媛県西条市　本谷温泉館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24" t="s">
        <v>9</v>
      </c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6"/>
    </row>
    <row r="8" spans="1:387" ht="18.75" customHeight="1" x14ac:dyDescent="0.15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観光施設事業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休養宿泊施設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 t="str">
        <f>データ!S7</f>
        <v>-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 t="str">
        <f>データ!U7</f>
        <v>-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0" t="s">
        <v>10</v>
      </c>
      <c r="NJ8" s="121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1503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20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有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100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137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45.5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59.8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63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72.7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72.7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25.2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13.4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14.2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25.5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30.4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0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0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0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0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0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96.8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92.8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90.5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83.8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82.7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47.8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42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37.9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32.799999999999997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39.200000000000003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63431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161674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7750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5278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5706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134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135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0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0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0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0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0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38.6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40.4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33.5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36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34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-110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-40.9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-31.4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-51.1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-73.7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-15199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-21415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-16620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-32751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-45884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5.0999999999999996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6.4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9.4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10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9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100.4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58.5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42.5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44.7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59.7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-152.6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-61.8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-25.8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-15.7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-183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583147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-15708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-15228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-13757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-18140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136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170665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8000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2789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602.5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380.9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267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185.9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330.8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92.9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51.5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41.4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40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taAWAUH2rMFzbdpN86av4XuSjwGev6LWVT2Bq7tsbW+BmAgVg5GzXOoWcjx2kCnwcqzoaix9PM3ep9ZOvDdXjQ==" saltValue="6NGlAAcjJdklkkEOezPGEw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66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70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71</v>
      </c>
      <c r="DJ4" s="132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90</v>
      </c>
      <c r="AK5" s="42" t="s">
        <v>91</v>
      </c>
      <c r="AL5" s="42" t="s">
        <v>92</v>
      </c>
      <c r="AM5" s="42" t="s">
        <v>101</v>
      </c>
      <c r="AN5" s="42" t="s">
        <v>94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91</v>
      </c>
      <c r="AW5" s="42" t="s">
        <v>102</v>
      </c>
      <c r="AX5" s="42" t="s">
        <v>93</v>
      </c>
      <c r="AY5" s="42" t="s">
        <v>94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91</v>
      </c>
      <c r="BH5" s="42" t="s">
        <v>102</v>
      </c>
      <c r="BI5" s="42" t="s">
        <v>93</v>
      </c>
      <c r="BJ5" s="42" t="s">
        <v>103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91</v>
      </c>
      <c r="BS5" s="42" t="s">
        <v>92</v>
      </c>
      <c r="BT5" s="42" t="s">
        <v>93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90</v>
      </c>
      <c r="CC5" s="42" t="s">
        <v>91</v>
      </c>
      <c r="CD5" s="42" t="s">
        <v>92</v>
      </c>
      <c r="CE5" s="42" t="s">
        <v>93</v>
      </c>
      <c r="CF5" s="42" t="s">
        <v>94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91</v>
      </c>
      <c r="CO5" s="42" t="s">
        <v>92</v>
      </c>
      <c r="CP5" s="42" t="s">
        <v>93</v>
      </c>
      <c r="CQ5" s="42" t="s">
        <v>103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91</v>
      </c>
      <c r="CZ5" s="42" t="s">
        <v>92</v>
      </c>
      <c r="DA5" s="42" t="s">
        <v>93</v>
      </c>
      <c r="DB5" s="42" t="s">
        <v>94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3"/>
      <c r="DJ5" s="133"/>
      <c r="DK5" s="42" t="s">
        <v>90</v>
      </c>
      <c r="DL5" s="42" t="s">
        <v>91</v>
      </c>
      <c r="DM5" s="42" t="s">
        <v>92</v>
      </c>
      <c r="DN5" s="42" t="s">
        <v>93</v>
      </c>
      <c r="DO5" s="42" t="s">
        <v>94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90</v>
      </c>
      <c r="DW5" s="42" t="s">
        <v>91</v>
      </c>
      <c r="DX5" s="42" t="s">
        <v>92</v>
      </c>
      <c r="DY5" s="42" t="s">
        <v>101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104</v>
      </c>
      <c r="EH5" s="42" t="s">
        <v>105</v>
      </c>
      <c r="EI5" s="42" t="s">
        <v>106</v>
      </c>
      <c r="EJ5" s="42" t="s">
        <v>107</v>
      </c>
      <c r="EK5" s="42" t="s">
        <v>108</v>
      </c>
      <c r="EL5" s="42" t="s">
        <v>109</v>
      </c>
      <c r="EM5" s="42" t="s">
        <v>110</v>
      </c>
      <c r="EN5" s="42" t="s">
        <v>111</v>
      </c>
      <c r="EO5" s="42" t="s">
        <v>112</v>
      </c>
      <c r="EP5" s="42" t="s">
        <v>113</v>
      </c>
    </row>
    <row r="6" spans="1:146" s="52" customFormat="1" x14ac:dyDescent="0.15">
      <c r="A6" s="28" t="s">
        <v>114</v>
      </c>
      <c r="B6" s="43">
        <f>B8</f>
        <v>2024</v>
      </c>
      <c r="C6" s="43">
        <f t="shared" ref="C6:X6" si="2">C8</f>
        <v>382060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愛媛県西条市</v>
      </c>
      <c r="I6" s="43" t="str">
        <f t="shared" si="2"/>
        <v>本谷温泉館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1503</v>
      </c>
      <c r="R6" s="46">
        <f t="shared" si="2"/>
        <v>20</v>
      </c>
      <c r="S6" s="47" t="str">
        <f t="shared" si="2"/>
        <v>-</v>
      </c>
      <c r="T6" s="48" t="str">
        <f t="shared" si="2"/>
        <v>利用料金制</v>
      </c>
      <c r="U6" s="44" t="str">
        <f t="shared" si="2"/>
        <v>-</v>
      </c>
      <c r="V6" s="48" t="str">
        <f t="shared" si="2"/>
        <v>有</v>
      </c>
      <c r="W6" s="49">
        <f t="shared" si="2"/>
        <v>100</v>
      </c>
      <c r="X6" s="48" t="str">
        <f t="shared" si="2"/>
        <v>有</v>
      </c>
      <c r="Y6" s="50">
        <f>IF(Y8="-",NA(),Y8)</f>
        <v>45.5</v>
      </c>
      <c r="Z6" s="50">
        <f t="shared" ref="Z6:AH6" si="3">IF(Z8="-",NA(),Z8)</f>
        <v>59.8</v>
      </c>
      <c r="AA6" s="50">
        <f t="shared" si="3"/>
        <v>63</v>
      </c>
      <c r="AB6" s="50">
        <f t="shared" si="3"/>
        <v>72.7</v>
      </c>
      <c r="AC6" s="50">
        <f t="shared" si="3"/>
        <v>72.7</v>
      </c>
      <c r="AD6" s="50">
        <f t="shared" si="3"/>
        <v>96.8</v>
      </c>
      <c r="AE6" s="50">
        <f t="shared" si="3"/>
        <v>92.8</v>
      </c>
      <c r="AF6" s="50">
        <f t="shared" si="3"/>
        <v>90.5</v>
      </c>
      <c r="AG6" s="50">
        <f t="shared" si="3"/>
        <v>83.8</v>
      </c>
      <c r="AH6" s="50">
        <f t="shared" si="3"/>
        <v>82.7</v>
      </c>
      <c r="AI6" s="50" t="str">
        <f>IF(AI8="-","【-】","【"&amp;SUBSTITUTE(TEXT(AI8,"#,##0.0"),"-","△")&amp;"】")</f>
        <v>【142.4】</v>
      </c>
      <c r="AJ6" s="50">
        <f>IF(AJ8="-",NA(),AJ8)</f>
        <v>25.2</v>
      </c>
      <c r="AK6" s="50">
        <f t="shared" ref="AK6:AS6" si="4">IF(AK8="-",NA(),AK8)</f>
        <v>13.4</v>
      </c>
      <c r="AL6" s="50">
        <f t="shared" si="4"/>
        <v>14.2</v>
      </c>
      <c r="AM6" s="50">
        <f t="shared" si="4"/>
        <v>25.5</v>
      </c>
      <c r="AN6" s="50">
        <f t="shared" si="4"/>
        <v>30.4</v>
      </c>
      <c r="AO6" s="50">
        <f t="shared" si="4"/>
        <v>47.8</v>
      </c>
      <c r="AP6" s="50">
        <f t="shared" si="4"/>
        <v>42</v>
      </c>
      <c r="AQ6" s="50">
        <f t="shared" si="4"/>
        <v>37.9</v>
      </c>
      <c r="AR6" s="50">
        <f t="shared" si="4"/>
        <v>32.799999999999997</v>
      </c>
      <c r="AS6" s="50">
        <f t="shared" si="4"/>
        <v>39.200000000000003</v>
      </c>
      <c r="AT6" s="50" t="str">
        <f>IF(AT8="-","【-】","【"&amp;SUBSTITUTE(TEXT(AT8,"#,##0.0"),"-","△")&amp;"】")</f>
        <v>【74.3】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63431</v>
      </c>
      <c r="BA6" s="45">
        <f t="shared" si="5"/>
        <v>161674</v>
      </c>
      <c r="BB6" s="45">
        <f t="shared" si="5"/>
        <v>7750</v>
      </c>
      <c r="BC6" s="45">
        <f t="shared" si="5"/>
        <v>5278</v>
      </c>
      <c r="BD6" s="45">
        <f t="shared" si="5"/>
        <v>5706</v>
      </c>
      <c r="BE6" s="45" t="str">
        <f>IF(BE8="-","【-】","【"&amp;SUBSTITUTE(TEXT(BE8,"#,##0"),"-","△")&amp;"】")</f>
        <v>【39,956】</v>
      </c>
      <c r="BF6" s="50">
        <f>IF(BF8="-",NA(),BF8)</f>
        <v>0</v>
      </c>
      <c r="BG6" s="50">
        <f t="shared" ref="BG6:BO6" si="6">IF(BG8="-",NA(),BG8)</f>
        <v>0</v>
      </c>
      <c r="BH6" s="50">
        <f t="shared" si="6"/>
        <v>0</v>
      </c>
      <c r="BI6" s="50">
        <f t="shared" si="6"/>
        <v>0</v>
      </c>
      <c r="BJ6" s="50">
        <f t="shared" si="6"/>
        <v>0</v>
      </c>
      <c r="BK6" s="50">
        <f t="shared" si="6"/>
        <v>5.0999999999999996</v>
      </c>
      <c r="BL6" s="50">
        <f t="shared" si="6"/>
        <v>6.4</v>
      </c>
      <c r="BM6" s="50">
        <f t="shared" si="6"/>
        <v>9.4</v>
      </c>
      <c r="BN6" s="50">
        <f t="shared" si="6"/>
        <v>10</v>
      </c>
      <c r="BO6" s="50">
        <f t="shared" si="6"/>
        <v>9</v>
      </c>
      <c r="BP6" s="50" t="str">
        <f>IF(BP8="-","【-】","【"&amp;SUBSTITUTE(TEXT(BP8,"#,##0.0"),"-","△")&amp;"】")</f>
        <v>【17.7】</v>
      </c>
      <c r="BQ6" s="50">
        <f>IF(BQ8="-",NA(),BQ8)</f>
        <v>38.6</v>
      </c>
      <c r="BR6" s="50">
        <f t="shared" ref="BR6:BZ6" si="7">IF(BR8="-",NA(),BR8)</f>
        <v>40.4</v>
      </c>
      <c r="BS6" s="50">
        <f t="shared" si="7"/>
        <v>33.5</v>
      </c>
      <c r="BT6" s="50">
        <f t="shared" si="7"/>
        <v>36</v>
      </c>
      <c r="BU6" s="50">
        <f t="shared" si="7"/>
        <v>34</v>
      </c>
      <c r="BV6" s="50">
        <f t="shared" si="7"/>
        <v>100.4</v>
      </c>
      <c r="BW6" s="50">
        <f t="shared" si="7"/>
        <v>58.5</v>
      </c>
      <c r="BX6" s="50">
        <f t="shared" si="7"/>
        <v>42.5</v>
      </c>
      <c r="BY6" s="50">
        <f t="shared" si="7"/>
        <v>44.7</v>
      </c>
      <c r="BZ6" s="50">
        <f t="shared" si="7"/>
        <v>59.7</v>
      </c>
      <c r="CA6" s="50" t="str">
        <f>IF(CA8="-","【-】","【"&amp;SUBSTITUTE(TEXT(CA8,"#,##0.0"),"-","△")&amp;"】")</f>
        <v>【43.6】</v>
      </c>
      <c r="CB6" s="50">
        <f>IF(CB8="-",NA(),CB8)</f>
        <v>-110</v>
      </c>
      <c r="CC6" s="50">
        <f t="shared" ref="CC6:CK6" si="8">IF(CC8="-",NA(),CC8)</f>
        <v>-40.9</v>
      </c>
      <c r="CD6" s="50">
        <f t="shared" si="8"/>
        <v>-31.4</v>
      </c>
      <c r="CE6" s="50">
        <f t="shared" si="8"/>
        <v>-51.1</v>
      </c>
      <c r="CF6" s="50">
        <f t="shared" si="8"/>
        <v>-73.7</v>
      </c>
      <c r="CG6" s="50">
        <f t="shared" si="8"/>
        <v>-152.6</v>
      </c>
      <c r="CH6" s="50">
        <f t="shared" si="8"/>
        <v>-61.8</v>
      </c>
      <c r="CI6" s="50">
        <f t="shared" si="8"/>
        <v>-25.8</v>
      </c>
      <c r="CJ6" s="50">
        <f t="shared" si="8"/>
        <v>-15.7</v>
      </c>
      <c r="CK6" s="50">
        <f t="shared" si="8"/>
        <v>-183</v>
      </c>
      <c r="CL6" s="50" t="str">
        <f>IF(CL8="-","【-】","【"&amp;SUBSTITUTE(TEXT(CL8,"#,##0.0"),"-","△")&amp;"】")</f>
        <v>【△78.9】</v>
      </c>
      <c r="CM6" s="45">
        <f>IF(CM8="-",NA(),CM8)</f>
        <v>-15199</v>
      </c>
      <c r="CN6" s="45">
        <f t="shared" ref="CN6:CV6" si="9">IF(CN8="-",NA(),CN8)</f>
        <v>-21415</v>
      </c>
      <c r="CO6" s="45">
        <f t="shared" si="9"/>
        <v>-16620</v>
      </c>
      <c r="CP6" s="45">
        <f t="shared" si="9"/>
        <v>-32751</v>
      </c>
      <c r="CQ6" s="45">
        <f t="shared" si="9"/>
        <v>-45884</v>
      </c>
      <c r="CR6" s="45">
        <f t="shared" si="9"/>
        <v>583147</v>
      </c>
      <c r="CS6" s="45">
        <f t="shared" si="9"/>
        <v>-15708</v>
      </c>
      <c r="CT6" s="45">
        <f t="shared" si="9"/>
        <v>-15228</v>
      </c>
      <c r="CU6" s="45">
        <f t="shared" si="9"/>
        <v>-13757</v>
      </c>
      <c r="CV6" s="45">
        <f t="shared" si="9"/>
        <v>-18140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115</v>
      </c>
      <c r="DI6" s="46">
        <f t="shared" ref="DI6:DJ6" si="10">DI8</f>
        <v>170665</v>
      </c>
      <c r="DJ6" s="46">
        <f t="shared" si="10"/>
        <v>8000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115</v>
      </c>
      <c r="DV6" s="50">
        <f>IF(DV8="-",NA(),DV8)</f>
        <v>2789</v>
      </c>
      <c r="DW6" s="50">
        <f t="shared" ref="DW6:EE6" si="11">IF(DW8="-",NA(),DW8)</f>
        <v>602.5</v>
      </c>
      <c r="DX6" s="50">
        <f t="shared" si="11"/>
        <v>380.9</v>
      </c>
      <c r="DY6" s="50">
        <f t="shared" si="11"/>
        <v>267</v>
      </c>
      <c r="DZ6" s="50">
        <f t="shared" si="11"/>
        <v>185.9</v>
      </c>
      <c r="EA6" s="50">
        <f t="shared" si="11"/>
        <v>330.8</v>
      </c>
      <c r="EB6" s="50">
        <f t="shared" si="11"/>
        <v>92.9</v>
      </c>
      <c r="EC6" s="50">
        <f t="shared" si="11"/>
        <v>51.5</v>
      </c>
      <c r="ED6" s="50">
        <f t="shared" si="11"/>
        <v>41.4</v>
      </c>
      <c r="EE6" s="50">
        <f t="shared" si="11"/>
        <v>40</v>
      </c>
      <c r="EF6" s="50" t="str">
        <f>IF(EF8="-","【-】","【"&amp;SUBSTITUTE(TEXT(EF8,"#,##0.0"),"-","△")&amp;"】")</f>
        <v>【22.3】</v>
      </c>
      <c r="EG6" s="51">
        <f>IF(EG8="-",NA(),EG8)</f>
        <v>0</v>
      </c>
      <c r="EH6" s="51">
        <f t="shared" ref="EH6:EP6" si="12">IF(EH8="-",NA(),EH8)</f>
        <v>0</v>
      </c>
      <c r="EI6" s="51">
        <f t="shared" si="12"/>
        <v>0</v>
      </c>
      <c r="EJ6" s="51">
        <f t="shared" si="12"/>
        <v>0</v>
      </c>
      <c r="EK6" s="51">
        <f t="shared" si="12"/>
        <v>0</v>
      </c>
      <c r="EL6" s="51">
        <f t="shared" si="12"/>
        <v>4.24E-2</v>
      </c>
      <c r="EM6" s="51">
        <f t="shared" si="12"/>
        <v>6.2899999999999998E-2</v>
      </c>
      <c r="EN6" s="51">
        <f t="shared" si="12"/>
        <v>0.03</v>
      </c>
      <c r="EO6" s="51">
        <f t="shared" si="12"/>
        <v>6.4299999999999996E-2</v>
      </c>
      <c r="EP6" s="51">
        <f t="shared" si="12"/>
        <v>5.7299999999999997E-2</v>
      </c>
    </row>
    <row r="7" spans="1:146" s="52" customFormat="1" x14ac:dyDescent="0.15">
      <c r="A7" s="28" t="s">
        <v>116</v>
      </c>
      <c r="B7" s="43">
        <f t="shared" ref="B7:X7" si="13">B8</f>
        <v>2024</v>
      </c>
      <c r="C7" s="43">
        <f t="shared" si="13"/>
        <v>382060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愛媛県　西条市</v>
      </c>
      <c r="I7" s="43" t="str">
        <f t="shared" si="13"/>
        <v>本谷温泉館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1503</v>
      </c>
      <c r="R7" s="46">
        <f t="shared" si="13"/>
        <v>20</v>
      </c>
      <c r="S7" s="47" t="str">
        <f t="shared" si="13"/>
        <v>-</v>
      </c>
      <c r="T7" s="48" t="str">
        <f t="shared" si="13"/>
        <v>利用料金制</v>
      </c>
      <c r="U7" s="44" t="str">
        <f t="shared" si="13"/>
        <v>-</v>
      </c>
      <c r="V7" s="48" t="str">
        <f t="shared" si="13"/>
        <v>有</v>
      </c>
      <c r="W7" s="49">
        <f t="shared" si="13"/>
        <v>100</v>
      </c>
      <c r="X7" s="48" t="str">
        <f t="shared" si="13"/>
        <v>有</v>
      </c>
      <c r="Y7" s="50">
        <f>Y8</f>
        <v>45.5</v>
      </c>
      <c r="Z7" s="50">
        <f t="shared" ref="Z7:AH7" si="14">Z8</f>
        <v>59.8</v>
      </c>
      <c r="AA7" s="50">
        <f t="shared" si="14"/>
        <v>63</v>
      </c>
      <c r="AB7" s="50">
        <f t="shared" si="14"/>
        <v>72.7</v>
      </c>
      <c r="AC7" s="50">
        <f t="shared" si="14"/>
        <v>72.7</v>
      </c>
      <c r="AD7" s="50">
        <f t="shared" si="14"/>
        <v>96.8</v>
      </c>
      <c r="AE7" s="50">
        <f t="shared" si="14"/>
        <v>92.8</v>
      </c>
      <c r="AF7" s="50">
        <f t="shared" si="14"/>
        <v>90.5</v>
      </c>
      <c r="AG7" s="50">
        <f t="shared" si="14"/>
        <v>83.8</v>
      </c>
      <c r="AH7" s="50">
        <f t="shared" si="14"/>
        <v>82.7</v>
      </c>
      <c r="AI7" s="50"/>
      <c r="AJ7" s="50">
        <f>AJ8</f>
        <v>25.2</v>
      </c>
      <c r="AK7" s="50">
        <f t="shared" ref="AK7:AS7" si="15">AK8</f>
        <v>13.4</v>
      </c>
      <c r="AL7" s="50">
        <f t="shared" si="15"/>
        <v>14.2</v>
      </c>
      <c r="AM7" s="50">
        <f t="shared" si="15"/>
        <v>25.5</v>
      </c>
      <c r="AN7" s="50">
        <f t="shared" si="15"/>
        <v>30.4</v>
      </c>
      <c r="AO7" s="50">
        <f t="shared" si="15"/>
        <v>47.8</v>
      </c>
      <c r="AP7" s="50">
        <f t="shared" si="15"/>
        <v>42</v>
      </c>
      <c r="AQ7" s="50">
        <f t="shared" si="15"/>
        <v>37.9</v>
      </c>
      <c r="AR7" s="50">
        <f t="shared" si="15"/>
        <v>32.799999999999997</v>
      </c>
      <c r="AS7" s="50">
        <f t="shared" si="15"/>
        <v>39.200000000000003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63431</v>
      </c>
      <c r="BA7" s="45">
        <f t="shared" si="16"/>
        <v>161674</v>
      </c>
      <c r="BB7" s="45">
        <f t="shared" si="16"/>
        <v>7750</v>
      </c>
      <c r="BC7" s="45">
        <f t="shared" si="16"/>
        <v>5278</v>
      </c>
      <c r="BD7" s="45">
        <f t="shared" si="16"/>
        <v>5706</v>
      </c>
      <c r="BE7" s="45"/>
      <c r="BF7" s="50">
        <f>BF8</f>
        <v>0</v>
      </c>
      <c r="BG7" s="50">
        <f t="shared" ref="BG7:BO7" si="17">BG8</f>
        <v>0</v>
      </c>
      <c r="BH7" s="50">
        <f t="shared" si="17"/>
        <v>0</v>
      </c>
      <c r="BI7" s="50">
        <f t="shared" si="17"/>
        <v>0</v>
      </c>
      <c r="BJ7" s="50">
        <f t="shared" si="17"/>
        <v>0</v>
      </c>
      <c r="BK7" s="50">
        <f t="shared" si="17"/>
        <v>5.0999999999999996</v>
      </c>
      <c r="BL7" s="50">
        <f t="shared" si="17"/>
        <v>6.4</v>
      </c>
      <c r="BM7" s="50">
        <f t="shared" si="17"/>
        <v>9.4</v>
      </c>
      <c r="BN7" s="50">
        <f t="shared" si="17"/>
        <v>10</v>
      </c>
      <c r="BO7" s="50">
        <f t="shared" si="17"/>
        <v>9</v>
      </c>
      <c r="BP7" s="50"/>
      <c r="BQ7" s="50">
        <f>BQ8</f>
        <v>38.6</v>
      </c>
      <c r="BR7" s="50">
        <f t="shared" ref="BR7:BZ7" si="18">BR8</f>
        <v>40.4</v>
      </c>
      <c r="BS7" s="50">
        <f t="shared" si="18"/>
        <v>33.5</v>
      </c>
      <c r="BT7" s="50">
        <f t="shared" si="18"/>
        <v>36</v>
      </c>
      <c r="BU7" s="50">
        <f t="shared" si="18"/>
        <v>34</v>
      </c>
      <c r="BV7" s="50">
        <f t="shared" si="18"/>
        <v>100.4</v>
      </c>
      <c r="BW7" s="50">
        <f t="shared" si="18"/>
        <v>58.5</v>
      </c>
      <c r="BX7" s="50">
        <f t="shared" si="18"/>
        <v>42.5</v>
      </c>
      <c r="BY7" s="50">
        <f t="shared" si="18"/>
        <v>44.7</v>
      </c>
      <c r="BZ7" s="50">
        <f t="shared" si="18"/>
        <v>59.7</v>
      </c>
      <c r="CA7" s="50"/>
      <c r="CB7" s="50">
        <f>CB8</f>
        <v>-110</v>
      </c>
      <c r="CC7" s="50">
        <f t="shared" ref="CC7:CK7" si="19">CC8</f>
        <v>-40.9</v>
      </c>
      <c r="CD7" s="50">
        <f t="shared" si="19"/>
        <v>-31.4</v>
      </c>
      <c r="CE7" s="50">
        <f t="shared" si="19"/>
        <v>-51.1</v>
      </c>
      <c r="CF7" s="50">
        <f t="shared" si="19"/>
        <v>-73.7</v>
      </c>
      <c r="CG7" s="50">
        <f t="shared" si="19"/>
        <v>-152.6</v>
      </c>
      <c r="CH7" s="50">
        <f t="shared" si="19"/>
        <v>-61.8</v>
      </c>
      <c r="CI7" s="50">
        <f t="shared" si="19"/>
        <v>-25.8</v>
      </c>
      <c r="CJ7" s="50">
        <f t="shared" si="19"/>
        <v>-15.7</v>
      </c>
      <c r="CK7" s="50">
        <f t="shared" si="19"/>
        <v>-183</v>
      </c>
      <c r="CL7" s="50"/>
      <c r="CM7" s="45">
        <f>CM8</f>
        <v>-15199</v>
      </c>
      <c r="CN7" s="45">
        <f t="shared" ref="CN7:CV7" si="20">CN8</f>
        <v>-21415</v>
      </c>
      <c r="CO7" s="45">
        <f t="shared" si="20"/>
        <v>-16620</v>
      </c>
      <c r="CP7" s="45">
        <f t="shared" si="20"/>
        <v>-32751</v>
      </c>
      <c r="CQ7" s="45">
        <f t="shared" si="20"/>
        <v>-45884</v>
      </c>
      <c r="CR7" s="45">
        <f t="shared" si="20"/>
        <v>583147</v>
      </c>
      <c r="CS7" s="45">
        <f t="shared" si="20"/>
        <v>-15708</v>
      </c>
      <c r="CT7" s="45">
        <f t="shared" si="20"/>
        <v>-15228</v>
      </c>
      <c r="CU7" s="45">
        <f t="shared" si="20"/>
        <v>-13757</v>
      </c>
      <c r="CV7" s="45">
        <f t="shared" si="20"/>
        <v>-18140</v>
      </c>
      <c r="CW7" s="45"/>
      <c r="CX7" s="50" t="s">
        <v>117</v>
      </c>
      <c r="CY7" s="50" t="s">
        <v>117</v>
      </c>
      <c r="CZ7" s="50" t="s">
        <v>117</v>
      </c>
      <c r="DA7" s="50" t="s">
        <v>117</v>
      </c>
      <c r="DB7" s="50" t="s">
        <v>117</v>
      </c>
      <c r="DC7" s="50" t="s">
        <v>117</v>
      </c>
      <c r="DD7" s="50" t="s">
        <v>117</v>
      </c>
      <c r="DE7" s="50" t="s">
        <v>117</v>
      </c>
      <c r="DF7" s="50" t="s">
        <v>117</v>
      </c>
      <c r="DG7" s="50" t="s">
        <v>115</v>
      </c>
      <c r="DH7" s="50"/>
      <c r="DI7" s="46">
        <f>DI8</f>
        <v>170665</v>
      </c>
      <c r="DJ7" s="46">
        <f>DJ8</f>
        <v>8000</v>
      </c>
      <c r="DK7" s="50" t="s">
        <v>117</v>
      </c>
      <c r="DL7" s="50" t="s">
        <v>117</v>
      </c>
      <c r="DM7" s="50" t="s">
        <v>117</v>
      </c>
      <c r="DN7" s="50" t="s">
        <v>117</v>
      </c>
      <c r="DO7" s="50" t="s">
        <v>117</v>
      </c>
      <c r="DP7" s="50" t="s">
        <v>117</v>
      </c>
      <c r="DQ7" s="50" t="s">
        <v>117</v>
      </c>
      <c r="DR7" s="50" t="s">
        <v>117</v>
      </c>
      <c r="DS7" s="50" t="s">
        <v>117</v>
      </c>
      <c r="DT7" s="50" t="s">
        <v>115</v>
      </c>
      <c r="DU7" s="50"/>
      <c r="DV7" s="50">
        <f>DV8</f>
        <v>2789</v>
      </c>
      <c r="DW7" s="50">
        <f t="shared" ref="DW7:EE7" si="21">DW8</f>
        <v>602.5</v>
      </c>
      <c r="DX7" s="50">
        <f t="shared" si="21"/>
        <v>380.9</v>
      </c>
      <c r="DY7" s="50">
        <f t="shared" si="21"/>
        <v>267</v>
      </c>
      <c r="DZ7" s="50">
        <f t="shared" si="21"/>
        <v>185.9</v>
      </c>
      <c r="EA7" s="50">
        <f t="shared" si="21"/>
        <v>330.8</v>
      </c>
      <c r="EB7" s="50">
        <f t="shared" si="21"/>
        <v>92.9</v>
      </c>
      <c r="EC7" s="50">
        <f t="shared" si="21"/>
        <v>51.5</v>
      </c>
      <c r="ED7" s="50">
        <f t="shared" si="21"/>
        <v>41.4</v>
      </c>
      <c r="EE7" s="50">
        <f t="shared" si="21"/>
        <v>40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382060</v>
      </c>
      <c r="D8" s="53">
        <v>47</v>
      </c>
      <c r="E8" s="53">
        <v>11</v>
      </c>
      <c r="F8" s="53">
        <v>1</v>
      </c>
      <c r="G8" s="53">
        <v>1</v>
      </c>
      <c r="H8" s="53" t="s">
        <v>118</v>
      </c>
      <c r="I8" s="53" t="s">
        <v>119</v>
      </c>
      <c r="J8" s="53" t="s">
        <v>120</v>
      </c>
      <c r="K8" s="53" t="s">
        <v>121</v>
      </c>
      <c r="L8" s="53" t="s">
        <v>122</v>
      </c>
      <c r="M8" s="53" t="s">
        <v>123</v>
      </c>
      <c r="N8" s="53" t="s">
        <v>124</v>
      </c>
      <c r="O8" s="54" t="s">
        <v>125</v>
      </c>
      <c r="P8" s="54" t="s">
        <v>125</v>
      </c>
      <c r="Q8" s="55">
        <v>1503</v>
      </c>
      <c r="R8" s="55">
        <v>20</v>
      </c>
      <c r="S8" s="56" t="s">
        <v>126</v>
      </c>
      <c r="T8" s="57" t="s">
        <v>127</v>
      </c>
      <c r="U8" s="54" t="s">
        <v>126</v>
      </c>
      <c r="V8" s="57" t="s">
        <v>128</v>
      </c>
      <c r="W8" s="58">
        <v>100</v>
      </c>
      <c r="X8" s="57" t="s">
        <v>128</v>
      </c>
      <c r="Y8" s="59">
        <v>45.5</v>
      </c>
      <c r="Z8" s="59">
        <v>59.8</v>
      </c>
      <c r="AA8" s="59">
        <v>63</v>
      </c>
      <c r="AB8" s="59">
        <v>72.7</v>
      </c>
      <c r="AC8" s="59">
        <v>72.7</v>
      </c>
      <c r="AD8" s="59">
        <v>96.8</v>
      </c>
      <c r="AE8" s="59">
        <v>92.8</v>
      </c>
      <c r="AF8" s="59">
        <v>90.5</v>
      </c>
      <c r="AG8" s="59">
        <v>83.8</v>
      </c>
      <c r="AH8" s="59">
        <v>82.7</v>
      </c>
      <c r="AI8" s="59">
        <v>142.4</v>
      </c>
      <c r="AJ8" s="59">
        <v>25.2</v>
      </c>
      <c r="AK8" s="59">
        <v>13.4</v>
      </c>
      <c r="AL8" s="59">
        <v>14.2</v>
      </c>
      <c r="AM8" s="59">
        <v>25.5</v>
      </c>
      <c r="AN8" s="59">
        <v>30.4</v>
      </c>
      <c r="AO8" s="59">
        <v>47.8</v>
      </c>
      <c r="AP8" s="59">
        <v>42</v>
      </c>
      <c r="AQ8" s="59">
        <v>37.9</v>
      </c>
      <c r="AR8" s="59">
        <v>32.799999999999997</v>
      </c>
      <c r="AS8" s="59">
        <v>39.200000000000003</v>
      </c>
      <c r="AT8" s="59">
        <v>74.3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63431</v>
      </c>
      <c r="BA8" s="60">
        <v>161674</v>
      </c>
      <c r="BB8" s="60">
        <v>7750</v>
      </c>
      <c r="BC8" s="60">
        <v>5278</v>
      </c>
      <c r="BD8" s="60">
        <v>5706</v>
      </c>
      <c r="BE8" s="60">
        <v>39956</v>
      </c>
      <c r="BF8" s="59">
        <v>0</v>
      </c>
      <c r="BG8" s="59">
        <v>0</v>
      </c>
      <c r="BH8" s="59">
        <v>0</v>
      </c>
      <c r="BI8" s="59">
        <v>0</v>
      </c>
      <c r="BJ8" s="59">
        <v>0</v>
      </c>
      <c r="BK8" s="59">
        <v>5.0999999999999996</v>
      </c>
      <c r="BL8" s="59">
        <v>6.4</v>
      </c>
      <c r="BM8" s="59">
        <v>9.4</v>
      </c>
      <c r="BN8" s="59">
        <v>10</v>
      </c>
      <c r="BO8" s="59">
        <v>9</v>
      </c>
      <c r="BP8" s="59">
        <v>17.7</v>
      </c>
      <c r="BQ8" s="59">
        <v>38.6</v>
      </c>
      <c r="BR8" s="59">
        <v>40.4</v>
      </c>
      <c r="BS8" s="59">
        <v>33.5</v>
      </c>
      <c r="BT8" s="59">
        <v>36</v>
      </c>
      <c r="BU8" s="59">
        <v>34</v>
      </c>
      <c r="BV8" s="59">
        <v>100.4</v>
      </c>
      <c r="BW8" s="59">
        <v>58.5</v>
      </c>
      <c r="BX8" s="59">
        <v>42.5</v>
      </c>
      <c r="BY8" s="59">
        <v>44.7</v>
      </c>
      <c r="BZ8" s="59">
        <v>59.7</v>
      </c>
      <c r="CA8" s="59">
        <v>43.6</v>
      </c>
      <c r="CB8" s="59">
        <v>-110</v>
      </c>
      <c r="CC8" s="59">
        <v>-40.9</v>
      </c>
      <c r="CD8" s="59">
        <v>-31.4</v>
      </c>
      <c r="CE8" s="61">
        <v>-51.1</v>
      </c>
      <c r="CF8" s="61">
        <v>-73.7</v>
      </c>
      <c r="CG8" s="59">
        <v>-152.6</v>
      </c>
      <c r="CH8" s="59">
        <v>-61.8</v>
      </c>
      <c r="CI8" s="59">
        <v>-25.8</v>
      </c>
      <c r="CJ8" s="59">
        <v>-15.7</v>
      </c>
      <c r="CK8" s="59">
        <v>-183</v>
      </c>
      <c r="CL8" s="59">
        <v>-78.900000000000006</v>
      </c>
      <c r="CM8" s="60">
        <v>-15199</v>
      </c>
      <c r="CN8" s="60">
        <v>-21415</v>
      </c>
      <c r="CO8" s="60">
        <v>-16620</v>
      </c>
      <c r="CP8" s="60">
        <v>-32751</v>
      </c>
      <c r="CQ8" s="60">
        <v>-45884</v>
      </c>
      <c r="CR8" s="60">
        <v>583147</v>
      </c>
      <c r="CS8" s="60">
        <v>-15708</v>
      </c>
      <c r="CT8" s="60">
        <v>-15228</v>
      </c>
      <c r="CU8" s="60">
        <v>-13757</v>
      </c>
      <c r="CV8" s="60">
        <v>-18140</v>
      </c>
      <c r="CW8" s="60">
        <v>-15622</v>
      </c>
      <c r="CX8" s="59" t="s">
        <v>126</v>
      </c>
      <c r="CY8" s="59" t="s">
        <v>126</v>
      </c>
      <c r="CZ8" s="59" t="s">
        <v>126</v>
      </c>
      <c r="DA8" s="59" t="s">
        <v>126</v>
      </c>
      <c r="DB8" s="59" t="s">
        <v>126</v>
      </c>
      <c r="DC8" s="59" t="s">
        <v>126</v>
      </c>
      <c r="DD8" s="59" t="s">
        <v>126</v>
      </c>
      <c r="DE8" s="59" t="s">
        <v>126</v>
      </c>
      <c r="DF8" s="59" t="s">
        <v>126</v>
      </c>
      <c r="DG8" s="59" t="s">
        <v>126</v>
      </c>
      <c r="DH8" s="59" t="s">
        <v>126</v>
      </c>
      <c r="DI8" s="55">
        <v>170665</v>
      </c>
      <c r="DJ8" s="55">
        <v>8000</v>
      </c>
      <c r="DK8" s="59" t="s">
        <v>126</v>
      </c>
      <c r="DL8" s="59" t="s">
        <v>126</v>
      </c>
      <c r="DM8" s="59" t="s">
        <v>126</v>
      </c>
      <c r="DN8" s="59" t="s">
        <v>126</v>
      </c>
      <c r="DO8" s="59" t="s">
        <v>126</v>
      </c>
      <c r="DP8" s="59" t="s">
        <v>126</v>
      </c>
      <c r="DQ8" s="59" t="s">
        <v>126</v>
      </c>
      <c r="DR8" s="59" t="s">
        <v>126</v>
      </c>
      <c r="DS8" s="59" t="s">
        <v>126</v>
      </c>
      <c r="DT8" s="59" t="s">
        <v>126</v>
      </c>
      <c r="DU8" s="59" t="s">
        <v>126</v>
      </c>
      <c r="DV8" s="59">
        <v>2789</v>
      </c>
      <c r="DW8" s="59">
        <v>602.5</v>
      </c>
      <c r="DX8" s="59">
        <v>380.9</v>
      </c>
      <c r="DY8" s="59">
        <v>267</v>
      </c>
      <c r="DZ8" s="59">
        <v>185.9</v>
      </c>
      <c r="EA8" s="59">
        <v>330.8</v>
      </c>
      <c r="EB8" s="59">
        <v>92.9</v>
      </c>
      <c r="EC8" s="59">
        <v>51.5</v>
      </c>
      <c r="ED8" s="59">
        <v>41.4</v>
      </c>
      <c r="EE8" s="59">
        <v>40</v>
      </c>
      <c r="EF8" s="59">
        <v>22.3</v>
      </c>
      <c r="EG8" s="62">
        <v>0</v>
      </c>
      <c r="EH8" s="62">
        <v>0</v>
      </c>
      <c r="EI8" s="62">
        <v>0</v>
      </c>
      <c r="EJ8" s="62">
        <v>0</v>
      </c>
      <c r="EK8" s="62">
        <v>0</v>
      </c>
      <c r="EL8" s="62">
        <v>4.24E-2</v>
      </c>
      <c r="EM8" s="62">
        <v>6.2899999999999998E-2</v>
      </c>
      <c r="EN8" s="62">
        <v>0.03</v>
      </c>
      <c r="EO8" s="62">
        <v>6.4299999999999996E-2</v>
      </c>
      <c r="EP8" s="62">
        <v>5.7299999999999997E-2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129</v>
      </c>
      <c r="C10" s="65" t="s">
        <v>130</v>
      </c>
      <c r="D10" s="65" t="s">
        <v>131</v>
      </c>
      <c r="E10" s="65" t="s">
        <v>132</v>
      </c>
      <c r="F10" s="65" t="s">
        <v>133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lastPrinted>2026-01-30T02:34:17Z</cp:lastPrinted>
  <dcterms:created xsi:type="dcterms:W3CDTF">2025-12-22T09:32:49Z</dcterms:created>
  <dcterms:modified xsi:type="dcterms:W3CDTF">2025-12-22T09:32:49Z</dcterms:modified>
  <cp:category/>
</cp:coreProperties>
</file>