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jcoels406\生活環境部-水道業務課$\○水道総務係\2決算関係\経営比較分析\R6年度分\2_回答\"/>
    </mc:Choice>
  </mc:AlternateContent>
  <xr:revisionPtr revIDLastSave="0" documentId="13_ncr:1_{63EE8F05-8F67-4419-98B8-B33EC47E8520}" xr6:coauthVersionLast="47" xr6:coauthVersionMax="47" xr10:uidLastSave="{00000000-0000-0000-0000-000000000000}"/>
  <workbookProtection workbookAlgorithmName="SHA-512" workbookHashValue="cDKEv8+L8BlFFPGgKLRwDEaV2lxldT+cRGKehjLTfY37gYIW7JvHDEEfT4pE7CPs7qbfGG6/2RodCb5RSC8zfQ==" workbookSaltValue="EoWvkVnvlUnMGZFZfRone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E85" i="4"/>
  <c r="BB10" i="4"/>
  <c r="W10" i="4"/>
  <c r="P10" i="4"/>
  <c r="B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<sst xmlns="http://schemas.openxmlformats.org/spreadsheetml/2006/main" count="228" uniqueCount="113">
  <si>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</si>
  <si>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</si>
  <si>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</si>
  <si>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</si>
  <si>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</si>
  <si>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</si>
  <si>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</si>
  <si>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</si>
  <si>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</si>
  <si>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</si>
  <si>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</si>
  <si>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</si>
  <si>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</si>
  <si>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</si>
  <si>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</si>
  <si>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</si>
  <si>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</si>
  <si>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</si>
  <si>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</si>
  <si>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</si>
  <si>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</si>
  <si>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</si>
  <si>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</si>
  <si>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</si>
  <si>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</si>
  <si>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</si>
  <si>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</si>
  <si>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</si>
  <si>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</si>
  <si>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</si>
  <si>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</si>
  <si>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</si>
  <si>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</si>
  <si>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</si>
  <si>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</si>
  <si>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</si>
  <si>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</si>
  <si>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</si>
  <si>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</si>
  <si>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</si>
  <si>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</si>
  <si>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</si>
  <si>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</si>
  <si>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</si>
  <si>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</si>
  <si>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</si>
  <si>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</si>
  <si>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</si>
  <si>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</si>
  <si>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</si>
  <si>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</si>
  <si>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</si>
  <si>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</si>
  <si>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</si>
  <si>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</si>
  <si>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</si>
  <si>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</si>
  <si>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</si>
  <si>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</si>
  <si>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</si>
  <si>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</si>
  <si>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</si>
  <si>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</si>
  <si>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</si>
  <si>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</si>
  <si>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</si>
  <si>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</si>
  <si>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</si>
  <si>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</si>
  <si>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</si>
  <si>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</si>
  <si>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</si>
  <si>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</si>
  <si>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</si>
  <si>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</si>
  <si>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</si>
  <si>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</si>
  <si>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</si>
  <si>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</si>
  <si>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</si>
  <si>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</si>
  <si>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</si>
  <si>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</si>
  <si>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</si>
  <si>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</si>
  <si>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</si>
  <si>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</si>
  <si>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</si>
  <si>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</si>
  <si>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</si>
  <si>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</si>
  <si>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</si>
  <si>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</si>
  <si>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</si>
  <si>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</si>
  <si>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</si>
  <si>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</si>
  <si>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</si>
  <si>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</si>
  <si>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</si>
  <si>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</si>
  <si>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</si>
  <si>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</si>
  <si>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</si>
  <si>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</si>
  <si>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</si>
  <si>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</si>
  <si>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</si>
  <si>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</si>
  <si>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</si>
  <si>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給水人口の減少等に伴う料金収入の減少及び物価上昇等に伴う維持管理費の増加により低下した。低下傾向が続いている点については注視が必要であるものの、100％以上を維持しており、類似団体平均値を上回っている。
　③流動比率は、類似団体平均値を下回っているものの、100％を大きく上回っており、短期的な支払能力に問題はない。この低下は、④企業債残高対給水収益比率の改善を目的とした財源見直しによるものである。
　⑤料金回収率は、維持管理費の増加による⑥給水原価の上昇により低下しているが、類似団体と比較すると高い水準を維持している。これは、良質な地下水が豊富であり、高度な浄水施設等が不要である当市の特性によるものである。
　⑦施設利用率は、類似団体と比較して低い水準にある。今後、さらに低下が見られる場合には、ダウンサイジング等の検討が必要である。
　⑧有収率は、類似団体平均値に近づいてきているが、引き続き漏水調査等を実施し、原因の特定及び改善に取り組む必要がある。
※類似団体平均の大きな変動は、事業統合により令和3年度に類似団体区分がA5からA4へ変更されたこと、及び人口減少により令和6年度に再びA5へ戻ったことによるものである。</t>
    <phoneticPr fontId="4"/>
  </si>
  <si>
    <t>　①有形固定資産減価償却率は、類似団体平均値を上回っており、今後も上昇傾向が続くものと見込まれる。
　②管路経年化率は類似団体と概ね同水準にあるが、今後も上昇が見込まれている。一方、③管路更新率は類似団体と比較して低い水準にとどまっている。創設期及び拡張期に布設された管路が順次耐用年数を迎える中、効率的な施設利用を図るためにも、中長期的な視点に立った計画的な更新等が求められる。
※管路経年化率が令和3年度に減少しているのは、令和3年度に統合した簡易水道及び専用水道の大半が比較的新しく創設された事業であり、耐用年数を迎えていない管路が多いためである。</t>
    <rPh sb="155" eb="157">
      <t>リヨウ</t>
    </rPh>
    <rPh sb="192" eb="194">
      <t>カンロ</t>
    </rPh>
    <phoneticPr fontId="4"/>
  </si>
  <si>
    <t>　西条市では、令和3年度の事業統合をはじめ、これまでさまざまな経営基盤強化の取組を進めてきた。
　しかし、人口減少等に伴う収益の減少や物価高騰等による費用の増加により利益は減少しており、水道事業の運営は厳しい状況にある。また、良質な地下水が豊富であることから水道普及率が低く効率性に課題があるほか、老朽化が進む施設については、耐震化を含めた計画的な更新とそのための財源確保が必要である。
　将来にわたり安全で安心な水道水を供給するため、令和7年度に使用料等審議会を開催し、令和8年度6月請求分から料金改定を行うこととしている。
　今後も、適切な時期・水準での料金改定や費用削減に取り組み、健全経営の維持を図っていく。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</si>
</sst>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0.31</c:v>
                </c:pt>
                <c:pt idx="2">
                  <c:v>0.18</c:v>
                </c:pt>
                <c:pt idx="3">
                  <c:v>0.18</c:v>
                </c:pt>
                <c:pt idx="4">
                  <c:v>0.12</c:v>
                </c:pt>
              </c:numCache>
            </c:numRef>
          </c:val>
          <c:extLst>
            <c:ext xmlns:c16="http://schemas.microsoft.com/office/drawing/2014/chart" uri="{C3380CC4-5D6E-409C-BE32-E72D297353CC}">
              <c16:uniqueId val="{00000000-D323-45CB-A504-CFFC3466CE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0.56000000000000005</c:v>
                </c:pt>
                <c:pt idx="2">
                  <c:v>0.6</c:v>
                </c:pt>
                <c:pt idx="3">
                  <c:v>0.53</c:v>
                </c:pt>
                <c:pt idx="4">
                  <c:v>0.46</c:v>
                </c:pt>
              </c:numCache>
            </c:numRef>
          </c:val>
          <c:smooth val="0"/>
          <c:extLst>
            <c:ext xmlns:c16="http://schemas.microsoft.com/office/drawing/2014/chart" uri="{C3380CC4-5D6E-409C-BE32-E72D297353CC}">
              <c16:uniqueId val="{00000001-D323-45CB-A504-CFFC3466CE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46.04</c:v>
                </c:pt>
                <c:pt idx="1">
                  <c:v>40.93</c:v>
                </c:pt>
                <c:pt idx="2">
                  <c:v>40.049999999999997</c:v>
                </c:pt>
                <c:pt idx="3">
                  <c:v>39.17</c:v>
                </c:pt>
                <c:pt idx="4">
                  <c:v>39.03</c:v>
                </c:pt>
              </c:numCache>
            </c:numRef>
          </c:val>
          <c:extLst>
            <c:ext xmlns:c16="http://schemas.microsoft.com/office/drawing/2014/chart" uri="{C3380CC4-5D6E-409C-BE32-E72D297353CC}">
              <c16:uniqueId val="{00000000-FBC4-4C4E-8776-3E10C901EE7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59.4</c:v>
                </c:pt>
                <c:pt idx="2">
                  <c:v>59.24</c:v>
                </c:pt>
                <c:pt idx="3">
                  <c:v>58.77</c:v>
                </c:pt>
                <c:pt idx="4">
                  <c:v>60.44</c:v>
                </c:pt>
              </c:numCache>
            </c:numRef>
          </c:val>
          <c:smooth val="0"/>
          <c:extLst>
            <c:ext xmlns:c16="http://schemas.microsoft.com/office/drawing/2014/chart" uri="{C3380CC4-5D6E-409C-BE32-E72D297353CC}">
              <c16:uniqueId val="{00000001-FBC4-4C4E-8776-3E10C901EE7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81.64</c:v>
                </c:pt>
                <c:pt idx="1">
                  <c:v>82.91</c:v>
                </c:pt>
                <c:pt idx="2">
                  <c:v>83.15</c:v>
                </c:pt>
                <c:pt idx="3">
                  <c:v>83.24</c:v>
                </c:pt>
                <c:pt idx="4">
                  <c:v>83.22</c:v>
                </c:pt>
              </c:numCache>
            </c:numRef>
          </c:val>
          <c:extLst>
            <c:ext xmlns:c16="http://schemas.microsoft.com/office/drawing/2014/chart" uri="{C3380CC4-5D6E-409C-BE32-E72D297353CC}">
              <c16:uniqueId val="{00000000-45FD-4039-96C3-C5AB885325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87.57</c:v>
                </c:pt>
                <c:pt idx="2">
                  <c:v>87.26</c:v>
                </c:pt>
                <c:pt idx="3">
                  <c:v>86.95</c:v>
                </c:pt>
                <c:pt idx="4">
                  <c:v>83.39</c:v>
                </c:pt>
              </c:numCache>
            </c:numRef>
          </c:val>
          <c:smooth val="0"/>
          <c:extLst>
            <c:ext xmlns:c16="http://schemas.microsoft.com/office/drawing/2014/chart" uri="{C3380CC4-5D6E-409C-BE32-E72D297353CC}">
              <c16:uniqueId val="{00000001-45FD-4039-96C3-C5AB885325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111.39</c:v>
                </c:pt>
                <c:pt idx="1">
                  <c:v>112.31</c:v>
                </c:pt>
                <c:pt idx="2">
                  <c:v>111.73</c:v>
                </c:pt>
                <c:pt idx="3">
                  <c:v>110.87</c:v>
                </c:pt>
                <c:pt idx="4">
                  <c:v>108.4</c:v>
                </c:pt>
              </c:numCache>
            </c:numRef>
          </c:val>
          <c:extLst>
            <c:ext xmlns:c16="http://schemas.microsoft.com/office/drawing/2014/chart" uri="{C3380CC4-5D6E-409C-BE32-E72D297353CC}">
              <c16:uniqueId val="{00000000-174B-4271-87BD-DE6D1270F1D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111.49</c:v>
                </c:pt>
                <c:pt idx="2">
                  <c:v>109.09</c:v>
                </c:pt>
                <c:pt idx="3">
                  <c:v>109.05</c:v>
                </c:pt>
                <c:pt idx="4">
                  <c:v>107.15</c:v>
                </c:pt>
              </c:numCache>
            </c:numRef>
          </c:val>
          <c:smooth val="0"/>
          <c:extLst>
            <c:ext xmlns:c16="http://schemas.microsoft.com/office/drawing/2014/chart" uri="{C3380CC4-5D6E-409C-BE32-E72D297353CC}">
              <c16:uniqueId val="{00000001-174B-4271-87BD-DE6D1270F1D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48.65</c:v>
                </c:pt>
                <c:pt idx="1">
                  <c:v>50.52</c:v>
                </c:pt>
                <c:pt idx="2">
                  <c:v>50.95</c:v>
                </c:pt>
                <c:pt idx="3">
                  <c:v>52.34</c:v>
                </c:pt>
                <c:pt idx="4">
                  <c:v>53.99</c:v>
                </c:pt>
              </c:numCache>
            </c:numRef>
          </c:val>
          <c:extLst>
            <c:ext xmlns:c16="http://schemas.microsoft.com/office/drawing/2014/chart" uri="{C3380CC4-5D6E-409C-BE32-E72D297353CC}">
              <c16:uniqueId val="{00000000-DBA4-4201-B194-0B78240692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50.01</c:v>
                </c:pt>
                <c:pt idx="2">
                  <c:v>50.99</c:v>
                </c:pt>
                <c:pt idx="3">
                  <c:v>51.79</c:v>
                </c:pt>
                <c:pt idx="4">
                  <c:v>52.53</c:v>
                </c:pt>
              </c:numCache>
            </c:numRef>
          </c:val>
          <c:smooth val="0"/>
          <c:extLst>
            <c:ext xmlns:c16="http://schemas.microsoft.com/office/drawing/2014/chart" uri="{C3380CC4-5D6E-409C-BE32-E72D297353CC}">
              <c16:uniqueId val="{00000001-DBA4-4201-B194-0B78240692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24.45</c:v>
                </c:pt>
                <c:pt idx="1">
                  <c:v>21.69</c:v>
                </c:pt>
                <c:pt idx="2">
                  <c:v>23.35</c:v>
                </c:pt>
                <c:pt idx="3">
                  <c:v>23.37</c:v>
                </c:pt>
                <c:pt idx="4">
                  <c:v>24.32</c:v>
                </c:pt>
              </c:numCache>
            </c:numRef>
          </c:val>
          <c:extLst>
            <c:ext xmlns:c16="http://schemas.microsoft.com/office/drawing/2014/chart" uri="{C3380CC4-5D6E-409C-BE32-E72D297353CC}">
              <c16:uniqueId val="{00000000-5B00-45FD-9ADB-87FD6E4B4B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20.27</c:v>
                </c:pt>
                <c:pt idx="2">
                  <c:v>21.69</c:v>
                </c:pt>
                <c:pt idx="3">
                  <c:v>23.19</c:v>
                </c:pt>
                <c:pt idx="4">
                  <c:v>24.16</c:v>
                </c:pt>
              </c:numCache>
            </c:numRef>
          </c:val>
          <c:smooth val="0"/>
          <c:extLst>
            <c:ext xmlns:c16="http://schemas.microsoft.com/office/drawing/2014/chart" uri="{C3380CC4-5D6E-409C-BE32-E72D297353CC}">
              <c16:uniqueId val="{00000001-5B00-45FD-9ADB-87FD6E4B4B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81-4C4C-A2BC-EC113F3C07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0.87</c:v>
                </c:pt>
                <c:pt idx="2">
                  <c:v>0.93</c:v>
                </c:pt>
                <c:pt idx="3">
                  <c:v>1.02</c:v>
                </c:pt>
                <c:pt idx="4">
                  <c:v>4.74</c:v>
                </c:pt>
              </c:numCache>
            </c:numRef>
          </c:val>
          <c:smooth val="0"/>
          <c:extLst>
            <c:ext xmlns:c16="http://schemas.microsoft.com/office/drawing/2014/chart" uri="{C3380CC4-5D6E-409C-BE32-E72D297353CC}">
              <c16:uniqueId val="{00000001-F981-4C4C-A2BC-EC113F3C07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325.17</c:v>
                </c:pt>
                <c:pt idx="1">
                  <c:v>295.13</c:v>
                </c:pt>
                <c:pt idx="2">
                  <c:v>241.36</c:v>
                </c:pt>
                <c:pt idx="3">
                  <c:v>237.61</c:v>
                </c:pt>
                <c:pt idx="4">
                  <c:v>212.64</c:v>
                </c:pt>
              </c:numCache>
            </c:numRef>
          </c:val>
          <c:extLst>
            <c:ext xmlns:c16="http://schemas.microsoft.com/office/drawing/2014/chart" uri="{C3380CC4-5D6E-409C-BE32-E72D297353CC}">
              <c16:uniqueId val="{00000000-2E12-4898-99B8-CA5DF816AC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354.57</c:v>
                </c:pt>
                <c:pt idx="2">
                  <c:v>357.74</c:v>
                </c:pt>
                <c:pt idx="3">
                  <c:v>344.88</c:v>
                </c:pt>
                <c:pt idx="4">
                  <c:v>319.99</c:v>
                </c:pt>
              </c:numCache>
            </c:numRef>
          </c:val>
          <c:smooth val="0"/>
          <c:extLst>
            <c:ext xmlns:c16="http://schemas.microsoft.com/office/drawing/2014/chart" uri="{C3380CC4-5D6E-409C-BE32-E72D297353CC}">
              <c16:uniqueId val="{00000001-2E12-4898-99B8-CA5DF816AC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666.36</c:v>
                </c:pt>
                <c:pt idx="1">
                  <c:v>619.62</c:v>
                </c:pt>
                <c:pt idx="2">
                  <c:v>605.73</c:v>
                </c:pt>
                <c:pt idx="3">
                  <c:v>575.16</c:v>
                </c:pt>
                <c:pt idx="4">
                  <c:v>550.41</c:v>
                </c:pt>
              </c:numCache>
            </c:numRef>
          </c:val>
          <c:extLst>
            <c:ext xmlns:c16="http://schemas.microsoft.com/office/drawing/2014/chart" uri="{C3380CC4-5D6E-409C-BE32-E72D297353CC}">
              <c16:uniqueId val="{00000000-453C-48C8-B5DA-EAC1C8D2BF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303.45999999999998</c:v>
                </c:pt>
                <c:pt idx="2">
                  <c:v>307.27999999999997</c:v>
                </c:pt>
                <c:pt idx="3">
                  <c:v>304.02</c:v>
                </c:pt>
                <c:pt idx="4">
                  <c:v>365.55</c:v>
                </c:pt>
              </c:numCache>
            </c:numRef>
          </c:val>
          <c:smooth val="0"/>
          <c:extLst>
            <c:ext xmlns:c16="http://schemas.microsoft.com/office/drawing/2014/chart" uri="{C3380CC4-5D6E-409C-BE32-E72D297353CC}">
              <c16:uniqueId val="{00000001-453C-48C8-B5DA-EAC1C8D2BF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109.88</c:v>
                </c:pt>
                <c:pt idx="1">
                  <c:v>111.34</c:v>
                </c:pt>
                <c:pt idx="2">
                  <c:v>110.99</c:v>
                </c:pt>
                <c:pt idx="3">
                  <c:v>110.43</c:v>
                </c:pt>
                <c:pt idx="4">
                  <c:v>107.82</c:v>
                </c:pt>
              </c:numCache>
            </c:numRef>
          </c:val>
          <c:extLst>
            <c:ext xmlns:c16="http://schemas.microsoft.com/office/drawing/2014/chart" uri="{C3380CC4-5D6E-409C-BE32-E72D297353CC}">
              <c16:uniqueId val="{00000000-BACE-4F17-A1CA-2AB26B9A2F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103.79</c:v>
                </c:pt>
                <c:pt idx="2">
                  <c:v>98.3</c:v>
                </c:pt>
                <c:pt idx="3">
                  <c:v>98.89</c:v>
                </c:pt>
                <c:pt idx="4">
                  <c:v>95.42</c:v>
                </c:pt>
              </c:numCache>
            </c:numRef>
          </c:val>
          <c:smooth val="0"/>
          <c:extLst>
            <c:ext xmlns:c16="http://schemas.microsoft.com/office/drawing/2014/chart" uri="{C3380CC4-5D6E-409C-BE32-E72D297353CC}">
              <c16:uniqueId val="{00000001-BACE-4F17-A1CA-2AB26B9A2F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134.41999999999999</c:v>
                </c:pt>
                <c:pt idx="1">
                  <c:v>131.66999999999999</c:v>
                </c:pt>
                <c:pt idx="2">
                  <c:v>134.62</c:v>
                </c:pt>
                <c:pt idx="3">
                  <c:v>135.78</c:v>
                </c:pt>
                <c:pt idx="4">
                  <c:v>139.33000000000001</c:v>
                </c:pt>
              </c:numCache>
            </c:numRef>
          </c:val>
          <c:extLst>
            <c:ext xmlns:c16="http://schemas.microsoft.com/office/drawing/2014/chart" uri="{C3380CC4-5D6E-409C-BE32-E72D297353CC}">
              <c16:uniqueId val="{00000000-8601-4DB9-BAF2-683EC1F4AD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167.86</c:v>
                </c:pt>
                <c:pt idx="2">
                  <c:v>173.68</c:v>
                </c:pt>
                <c:pt idx="3">
                  <c:v>174.52</c:v>
                </c:pt>
                <c:pt idx="4">
                  <c:v>184.25</c:v>
                </c:pt>
              </c:numCache>
            </c:numRef>
          </c:val>
          <c:smooth val="0"/>
          <c:extLst>
            <c:ext xmlns:c16="http://schemas.microsoft.com/office/drawing/2014/chart" uri="{C3380CC4-5D6E-409C-BE32-E72D297353CC}">
              <c16:uniqueId val="{00000001-8601-4DB9-BAF2-683EC1F4AD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1" zoomScaleNormal="100" workbookViewId="0">
      <selection activeCell="BO87" sqref="BO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西条市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103413</v>
      </c>
      <c r="AM8" s="44"/>
      <c r="AN8" s="44"/>
      <c r="AO8" s="44"/>
      <c r="AP8" s="44"/>
      <c r="AQ8" s="44"/>
      <c r="AR8" s="44"/>
      <c r="AS8" s="44"/>
      <c r="AT8" s="45">
        <f>データ!$S$6</f>
        <v>510.04</v>
      </c>
      <c r="AU8" s="46"/>
      <c r="AV8" s="46"/>
      <c r="AW8" s="46"/>
      <c r="AX8" s="46"/>
      <c r="AY8" s="46"/>
      <c r="AZ8" s="46"/>
      <c r="BA8" s="46"/>
      <c r="BB8" s="47">
        <f>データ!$T$6</f>
        <v>202.75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61.56</v>
      </c>
      <c r="J10" s="46"/>
      <c r="K10" s="46"/>
      <c r="L10" s="46"/>
      <c r="M10" s="46"/>
      <c r="N10" s="46"/>
      <c r="O10" s="80"/>
      <c r="P10" s="47">
        <f>データ!$P$6</f>
        <v>47.94</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49339</v>
      </c>
      <c r="AM10" s="44"/>
      <c r="AN10" s="44"/>
      <c r="AO10" s="44"/>
      <c r="AP10" s="44"/>
      <c r="AQ10" s="44"/>
      <c r="AR10" s="44"/>
      <c r="AS10" s="44"/>
      <c r="AT10" s="45">
        <f>データ!$V$6</f>
        <v>105.61</v>
      </c>
      <c r="AU10" s="46"/>
      <c r="AV10" s="46"/>
      <c r="AW10" s="46"/>
      <c r="AX10" s="46"/>
      <c r="AY10" s="46"/>
      <c r="AZ10" s="46"/>
      <c r="BA10" s="46"/>
      <c r="BB10" s="47">
        <f>データ!$W$6</f>
        <v>467.18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klfLv3MeuPxBFjcFrgDsLHVuWLRZG7ABvCf385gimI2owiekxBiAB7x5l5eGGLYZ4xxZgL5PlmLbQwsQ06P9w==" saltValue="cBkg8QsoI4HmPIH7qGH8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382060</v>
      </c>
      <c r="D6" s="20">
        <f t="shared" si="3"/>
        <v>46</v>
      </c>
      <c r="E6" s="20">
        <f t="shared" si="3"/>
        <v>1</v>
      </c>
      <c r="F6" s="20">
        <f t="shared" si="3"/>
        <v>0</v>
      </c>
      <c r="G6" s="20">
        <f t="shared" si="3"/>
        <v>1</v>
      </c>
      <c r="H6" s="20" t="str">
        <f t="shared" si="3"/>
        <v>愛媛県　西条市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61.56</v>
      </c>
      <c r="P6" s="21">
        <f t="shared" si="3"/>
        <v>47.94</v>
      </c>
      <c r="Q6" s="21">
        <f t="shared" si="3"/>
        <v>2970</v>
      </c>
      <c r="R6" s="21">
        <f t="shared" si="3"/>
        <v>103413</v>
      </c>
      <c r="S6" s="21">
        <f t="shared" si="3"/>
        <v>510.04</v>
      </c>
      <c r="T6" s="21">
        <f t="shared" si="3"/>
        <v>202.75</v>
      </c>
      <c r="U6" s="21">
        <f t="shared" si="3"/>
        <v>49339</v>
      </c>
      <c r="V6" s="21">
        <f t="shared" si="3"/>
        <v>105.61</v>
      </c>
      <c r="W6" s="21">
        <f t="shared" si="3"/>
        <v>467.18</v>
      </c>
      <c r="X6" s="22">
        <f>IF(X7="",NA(),X7)</f>
        <v>111.39</v>
      </c>
      <c r="Y6" s="22">
        <f t="shared" ref="Y6:AG6" si="4">IF(Y7="",NA(),Y7)</f>
        <v>112.31</v>
      </c>
      <c r="Z6" s="22">
        <f t="shared" si="4"/>
        <v>111.73</v>
      </c>
      <c r="AA6" s="22">
        <f t="shared" si="4"/>
        <v>110.87</v>
      </c>
      <c r="AB6" s="22">
        <f t="shared" si="4"/>
        <v>108.4</v>
      </c>
      <c r="AC6" s="22">
        <f t="shared" si="4"/>
        <v>108.83</v>
      </c>
      <c r="AD6" s="22">
        <f t="shared" si="4"/>
        <v>111.49</v>
      </c>
      <c r="AE6" s="22">
        <f t="shared" si="4"/>
        <v>109.09</v>
      </c>
      <c r="AF6" s="22">
        <f t="shared" si="4"/>
        <v>109.05</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0.87</v>
      </c>
      <c r="AP6" s="22">
        <f t="shared" si="5"/>
        <v>0.93</v>
      </c>
      <c r="AQ6" s="22">
        <f t="shared" si="5"/>
        <v>1.02</v>
      </c>
      <c r="AR6" s="22">
        <f t="shared" si="5"/>
        <v>4.74</v>
      </c>
      <c r="AS6" s="21" t="str">
        <f>IF(AS7="","",IF(AS7="-","【-】","【"&amp;SUBSTITUTE(TEXT(AS7,"#,##0.00"),"-","△")&amp;"】"))</f>
        <v>【1.61】</v>
      </c>
      <c r="AT6" s="22">
        <f>IF(AT7="",NA(),AT7)</f>
        <v>325.17</v>
      </c>
      <c r="AU6" s="22">
        <f t="shared" ref="AU6:BC6" si="6">IF(AU7="",NA(),AU7)</f>
        <v>295.13</v>
      </c>
      <c r="AV6" s="22">
        <f t="shared" si="6"/>
        <v>241.36</v>
      </c>
      <c r="AW6" s="22">
        <f t="shared" si="6"/>
        <v>237.61</v>
      </c>
      <c r="AX6" s="22">
        <f t="shared" si="6"/>
        <v>212.64</v>
      </c>
      <c r="AY6" s="22">
        <f t="shared" si="6"/>
        <v>327.77</v>
      </c>
      <c r="AZ6" s="22">
        <f t="shared" si="6"/>
        <v>354.57</v>
      </c>
      <c r="BA6" s="22">
        <f t="shared" si="6"/>
        <v>357.74</v>
      </c>
      <c r="BB6" s="22">
        <f t="shared" si="6"/>
        <v>344.88</v>
      </c>
      <c r="BC6" s="22">
        <f t="shared" si="6"/>
        <v>319.99</v>
      </c>
      <c r="BD6" s="21" t="str">
        <f>IF(BD7="","",IF(BD7="-","【-】","【"&amp;SUBSTITUTE(TEXT(BD7,"#,##0.00"),"-","△")&amp;"】"))</f>
        <v>【239.69】</v>
      </c>
      <c r="BE6" s="22">
        <f>IF(BE7="",NA(),BE7)</f>
        <v>666.36</v>
      </c>
      <c r="BF6" s="22">
        <f t="shared" ref="BF6:BN6" si="7">IF(BF7="",NA(),BF7)</f>
        <v>619.62</v>
      </c>
      <c r="BG6" s="22">
        <f t="shared" si="7"/>
        <v>605.73</v>
      </c>
      <c r="BH6" s="22">
        <f t="shared" si="7"/>
        <v>575.16</v>
      </c>
      <c r="BI6" s="22">
        <f t="shared" si="7"/>
        <v>550.41</v>
      </c>
      <c r="BJ6" s="22">
        <f t="shared" si="7"/>
        <v>397.1</v>
      </c>
      <c r="BK6" s="22">
        <f t="shared" si="7"/>
        <v>303.45999999999998</v>
      </c>
      <c r="BL6" s="22">
        <f t="shared" si="7"/>
        <v>307.27999999999997</v>
      </c>
      <c r="BM6" s="22">
        <f t="shared" si="7"/>
        <v>304.02</v>
      </c>
      <c r="BN6" s="22">
        <f t="shared" si="7"/>
        <v>365.55</v>
      </c>
      <c r="BO6" s="21" t="str">
        <f>IF(BO7="","",IF(BO7="-","【-】","【"&amp;SUBSTITUTE(TEXT(BO7,"#,##0.00"),"-","△")&amp;"】"))</f>
        <v>【264.86】</v>
      </c>
      <c r="BP6" s="22">
        <f>IF(BP7="",NA(),BP7)</f>
        <v>109.88</v>
      </c>
      <c r="BQ6" s="22">
        <f t="shared" ref="BQ6:BY6" si="8">IF(BQ7="",NA(),BQ7)</f>
        <v>111.34</v>
      </c>
      <c r="BR6" s="22">
        <f t="shared" si="8"/>
        <v>110.99</v>
      </c>
      <c r="BS6" s="22">
        <f t="shared" si="8"/>
        <v>110.43</v>
      </c>
      <c r="BT6" s="22">
        <f t="shared" si="8"/>
        <v>107.82</v>
      </c>
      <c r="BU6" s="22">
        <f t="shared" si="8"/>
        <v>95.79</v>
      </c>
      <c r="BV6" s="22">
        <f t="shared" si="8"/>
        <v>103.79</v>
      </c>
      <c r="BW6" s="22">
        <f t="shared" si="8"/>
        <v>98.3</v>
      </c>
      <c r="BX6" s="22">
        <f t="shared" si="8"/>
        <v>98.89</v>
      </c>
      <c r="BY6" s="22">
        <f t="shared" si="8"/>
        <v>95.42</v>
      </c>
      <c r="BZ6" s="21" t="str">
        <f>IF(BZ7="","",IF(BZ7="-","【-】","【"&amp;SUBSTITUTE(TEXT(BZ7,"#,##0.00"),"-","△")&amp;"】"))</f>
        <v>【97.59】</v>
      </c>
      <c r="CA6" s="22">
        <f>IF(CA7="",NA(),CA7)</f>
        <v>134.41999999999999</v>
      </c>
      <c r="CB6" s="22">
        <f t="shared" ref="CB6:CJ6" si="9">IF(CB7="",NA(),CB7)</f>
        <v>131.66999999999999</v>
      </c>
      <c r="CC6" s="22">
        <f t="shared" si="9"/>
        <v>134.62</v>
      </c>
      <c r="CD6" s="22">
        <f t="shared" si="9"/>
        <v>135.78</v>
      </c>
      <c r="CE6" s="22">
        <f t="shared" si="9"/>
        <v>139.33000000000001</v>
      </c>
      <c r="CF6" s="22">
        <f t="shared" si="9"/>
        <v>171.13</v>
      </c>
      <c r="CG6" s="22">
        <f t="shared" si="9"/>
        <v>167.86</v>
      </c>
      <c r="CH6" s="22">
        <f t="shared" si="9"/>
        <v>173.68</v>
      </c>
      <c r="CI6" s="22">
        <f t="shared" si="9"/>
        <v>174.52</v>
      </c>
      <c r="CJ6" s="22">
        <f t="shared" si="9"/>
        <v>184.25</v>
      </c>
      <c r="CK6" s="21" t="str">
        <f>IF(CK7="","",IF(CK7="-","【-】","【"&amp;SUBSTITUTE(TEXT(CK7,"#,##0.00"),"-","△")&amp;"】"))</f>
        <v>【181.66】</v>
      </c>
      <c r="CL6" s="22">
        <f>IF(CL7="",NA(),CL7)</f>
        <v>46.04</v>
      </c>
      <c r="CM6" s="22">
        <f t="shared" ref="CM6:CU6" si="10">IF(CM7="",NA(),CM7)</f>
        <v>40.93</v>
      </c>
      <c r="CN6" s="22">
        <f t="shared" si="10"/>
        <v>40.049999999999997</v>
      </c>
      <c r="CO6" s="22">
        <f t="shared" si="10"/>
        <v>39.17</v>
      </c>
      <c r="CP6" s="22">
        <f t="shared" si="10"/>
        <v>39.03</v>
      </c>
      <c r="CQ6" s="22">
        <f t="shared" si="10"/>
        <v>60.12</v>
      </c>
      <c r="CR6" s="22">
        <f t="shared" si="10"/>
        <v>59.4</v>
      </c>
      <c r="CS6" s="22">
        <f t="shared" si="10"/>
        <v>59.24</v>
      </c>
      <c r="CT6" s="22">
        <f t="shared" si="10"/>
        <v>58.77</v>
      </c>
      <c r="CU6" s="22">
        <f t="shared" si="10"/>
        <v>60.44</v>
      </c>
      <c r="CV6" s="21" t="str">
        <f>IF(CV7="","",IF(CV7="-","【-】","【"&amp;SUBSTITUTE(TEXT(CV7,"#,##0.00"),"-","△")&amp;"】"))</f>
        <v>【60.21】</v>
      </c>
      <c r="CW6" s="22">
        <f>IF(CW7="",NA(),CW7)</f>
        <v>81.64</v>
      </c>
      <c r="CX6" s="22">
        <f t="shared" ref="CX6:DF6" si="11">IF(CX7="",NA(),CX7)</f>
        <v>82.91</v>
      </c>
      <c r="CY6" s="22">
        <f t="shared" si="11"/>
        <v>83.15</v>
      </c>
      <c r="CZ6" s="22">
        <f t="shared" si="11"/>
        <v>83.24</v>
      </c>
      <c r="DA6" s="22">
        <f t="shared" si="11"/>
        <v>83.22</v>
      </c>
      <c r="DB6" s="22">
        <f t="shared" si="11"/>
        <v>84.24</v>
      </c>
      <c r="DC6" s="22">
        <f t="shared" si="11"/>
        <v>87.57</v>
      </c>
      <c r="DD6" s="22">
        <f t="shared" si="11"/>
        <v>87.26</v>
      </c>
      <c r="DE6" s="22">
        <f t="shared" si="11"/>
        <v>86.95</v>
      </c>
      <c r="DF6" s="22">
        <f t="shared" si="11"/>
        <v>83.39</v>
      </c>
      <c r="DG6" s="21" t="str">
        <f>IF(DG7="","",IF(DG7="-","【-】","【"&amp;SUBSTITUTE(TEXT(DG7,"#,##0.00"),"-","△")&amp;"】"))</f>
        <v>【89.21】</v>
      </c>
      <c r="DH6" s="22">
        <f>IF(DH7="",NA(),DH7)</f>
        <v>48.65</v>
      </c>
      <c r="DI6" s="22">
        <f t="shared" ref="DI6:DQ6" si="12">IF(DI7="",NA(),DI7)</f>
        <v>50.52</v>
      </c>
      <c r="DJ6" s="22">
        <f t="shared" si="12"/>
        <v>50.95</v>
      </c>
      <c r="DK6" s="22">
        <f t="shared" si="12"/>
        <v>52.34</v>
      </c>
      <c r="DL6" s="22">
        <f t="shared" si="12"/>
        <v>53.99</v>
      </c>
      <c r="DM6" s="22">
        <f t="shared" si="12"/>
        <v>48.83</v>
      </c>
      <c r="DN6" s="22">
        <f t="shared" si="12"/>
        <v>50.01</v>
      </c>
      <c r="DO6" s="22">
        <f t="shared" si="12"/>
        <v>50.99</v>
      </c>
      <c r="DP6" s="22">
        <f t="shared" si="12"/>
        <v>51.79</v>
      </c>
      <c r="DQ6" s="22">
        <f t="shared" si="12"/>
        <v>52.53</v>
      </c>
      <c r="DR6" s="21" t="str">
        <f>IF(DR7="","",IF(DR7="-","【-】","【"&amp;SUBSTITUTE(TEXT(DR7,"#,##0.00"),"-","△")&amp;"】"))</f>
        <v>【52.41】</v>
      </c>
      <c r="DS6" s="22">
        <f>IF(DS7="",NA(),DS7)</f>
        <v>24.45</v>
      </c>
      <c r="DT6" s="22">
        <f t="shared" ref="DT6:EB6" si="13">IF(DT7="",NA(),DT7)</f>
        <v>21.69</v>
      </c>
      <c r="DU6" s="22">
        <f t="shared" si="13"/>
        <v>23.35</v>
      </c>
      <c r="DV6" s="22">
        <f t="shared" si="13"/>
        <v>23.37</v>
      </c>
      <c r="DW6" s="22">
        <f t="shared" si="13"/>
        <v>24.32</v>
      </c>
      <c r="DX6" s="22">
        <f t="shared" si="13"/>
        <v>18.18</v>
      </c>
      <c r="DY6" s="22">
        <f t="shared" si="13"/>
        <v>20.27</v>
      </c>
      <c r="DZ6" s="22">
        <f t="shared" si="13"/>
        <v>21.69</v>
      </c>
      <c r="EA6" s="22">
        <f t="shared" si="13"/>
        <v>23.19</v>
      </c>
      <c r="EB6" s="22">
        <f t="shared" si="13"/>
        <v>24.16</v>
      </c>
      <c r="EC6" s="21" t="str">
        <f>IF(EC7="","",IF(EC7="-","【-】","【"&amp;SUBSTITUTE(TEXT(EC7,"#,##0.00"),"-","△")&amp;"】"))</f>
        <v>【26.78】</v>
      </c>
      <c r="ED6" s="22">
        <f>IF(ED7="",NA(),ED7)</f>
        <v>0.32</v>
      </c>
      <c r="EE6" s="22">
        <f t="shared" ref="EE6:EM6" si="14">IF(EE7="",NA(),EE7)</f>
        <v>0.31</v>
      </c>
      <c r="EF6" s="22">
        <f t="shared" si="14"/>
        <v>0.18</v>
      </c>
      <c r="EG6" s="22">
        <f t="shared" si="14"/>
        <v>0.18</v>
      </c>
      <c r="EH6" s="22">
        <f t="shared" si="14"/>
        <v>0.12</v>
      </c>
      <c r="EI6" s="22">
        <f t="shared" si="14"/>
        <v>0.56999999999999995</v>
      </c>
      <c r="EJ6" s="22">
        <f t="shared" si="14"/>
        <v>0.56000000000000005</v>
      </c>
      <c r="EK6" s="22">
        <f t="shared" si="14"/>
        <v>0.6</v>
      </c>
      <c r="EL6" s="22">
        <f t="shared" si="14"/>
        <v>0.53</v>
      </c>
      <c r="EM6" s="22">
        <f t="shared" si="14"/>
        <v>0.46</v>
      </c>
      <c r="EN6" s="21" t="str">
        <f>IF(EN7="","",IF(EN7="-","【-】","【"&amp;SUBSTITUTE(TEXT(EN7,"#,##0.00"),"-","△")&amp;"】"))</f>
        <v>【0.59】</v>
      </c>
    </row>
    <row r="7" spans="1:144" s="23" customFormat="1" x14ac:dyDescent="0.2">
      <c r="A7" s="15"/>
      <c r="B7" s="24">
        <v>2024</v>
      </c>
      <c r="C7" s="24">
        <v>382060</v>
      </c>
      <c r="D7" s="24">
        <v>46</v>
      </c>
      <c r="E7" s="24">
        <v>1</v>
      </c>
      <c r="F7" s="24">
        <v>0</v>
      </c>
      <c r="G7" s="24">
        <v>1</v>
      </c>
      <c r="H7" s="24" t="s">
        <v>93</v>
      </c>
      <c r="I7" s="24" t="s">
        <v>94</v>
      </c>
      <c r="J7" s="24" t="s">
        <v>95</v>
      </c>
      <c r="K7" s="24" t="s">
        <v>96</v>
      </c>
      <c r="L7" s="24" t="s">
        <v>97</v>
      </c>
      <c r="M7" s="24" t="s">
        <v>98</v>
      </c>
      <c r="N7" s="25" t="s">
        <v>99</v>
      </c>
      <c r="O7" s="25">
        <v>61.56</v>
      </c>
      <c r="P7" s="25">
        <v>47.94</v>
      </c>
      <c r="Q7" s="25">
        <v>2970</v>
      </c>
      <c r="R7" s="25">
        <v>103413</v>
      </c>
      <c r="S7" s="25">
        <v>510.04</v>
      </c>
      <c r="T7" s="25">
        <v>202.75</v>
      </c>
      <c r="U7" s="25">
        <v>49339</v>
      </c>
      <c r="V7" s="25">
        <v>105.61</v>
      </c>
      <c r="W7" s="25">
        <v>467.18</v>
      </c>
      <c r="X7" s="25">
        <v>111.39</v>
      </c>
      <c r="Y7" s="25">
        <v>112.31</v>
      </c>
      <c r="Z7" s="25">
        <v>111.73</v>
      </c>
      <c r="AA7" s="25">
        <v>110.87</v>
      </c>
      <c r="AB7" s="25">
        <v>108.4</v>
      </c>
      <c r="AC7" s="25">
        <v>108.83</v>
      </c>
      <c r="AD7" s="25">
        <v>111.49</v>
      </c>
      <c r="AE7" s="25">
        <v>109.09</v>
      </c>
      <c r="AF7" s="25">
        <v>109.05</v>
      </c>
      <c r="AG7" s="25">
        <v>107.15</v>
      </c>
      <c r="AH7" s="25">
        <v>107.26</v>
      </c>
      <c r="AI7" s="25">
        <v>0</v>
      </c>
      <c r="AJ7" s="25">
        <v>0</v>
      </c>
      <c r="AK7" s="25">
        <v>0</v>
      </c>
      <c r="AL7" s="25">
        <v>0</v>
      </c>
      <c r="AM7" s="25">
        <v>0</v>
      </c>
      <c r="AN7" s="25">
        <v>4.34</v>
      </c>
      <c r="AO7" s="25">
        <v>0.87</v>
      </c>
      <c r="AP7" s="25">
        <v>0.93</v>
      </c>
      <c r="AQ7" s="25">
        <v>1.02</v>
      </c>
      <c r="AR7" s="25">
        <v>4.74</v>
      </c>
      <c r="AS7" s="25">
        <v>1.61</v>
      </c>
      <c r="AT7" s="25">
        <v>325.17</v>
      </c>
      <c r="AU7" s="25">
        <v>295.13</v>
      </c>
      <c r="AV7" s="25">
        <v>241.36</v>
      </c>
      <c r="AW7" s="25">
        <v>237.61</v>
      </c>
      <c r="AX7" s="25">
        <v>212.64</v>
      </c>
      <c r="AY7" s="25">
        <v>327.77</v>
      </c>
      <c r="AZ7" s="25">
        <v>354.57</v>
      </c>
      <c r="BA7" s="25">
        <v>357.74</v>
      </c>
      <c r="BB7" s="25">
        <v>344.88</v>
      </c>
      <c r="BC7" s="25">
        <v>319.99</v>
      </c>
      <c r="BD7" s="25">
        <v>239.69</v>
      </c>
      <c r="BE7" s="25">
        <v>666.36</v>
      </c>
      <c r="BF7" s="25">
        <v>619.62</v>
      </c>
      <c r="BG7" s="25">
        <v>605.73</v>
      </c>
      <c r="BH7" s="25">
        <v>575.16</v>
      </c>
      <c r="BI7" s="25">
        <v>550.41</v>
      </c>
      <c r="BJ7" s="25">
        <v>397.1</v>
      </c>
      <c r="BK7" s="25">
        <v>303.45999999999998</v>
      </c>
      <c r="BL7" s="25">
        <v>307.27999999999997</v>
      </c>
      <c r="BM7" s="25">
        <v>304.02</v>
      </c>
      <c r="BN7" s="25">
        <v>365.55</v>
      </c>
      <c r="BO7" s="25">
        <v>264.86</v>
      </c>
      <c r="BP7" s="25">
        <v>109.88</v>
      </c>
      <c r="BQ7" s="25">
        <v>111.34</v>
      </c>
      <c r="BR7" s="25">
        <v>110.99</v>
      </c>
      <c r="BS7" s="25">
        <v>110.43</v>
      </c>
      <c r="BT7" s="25">
        <v>107.82</v>
      </c>
      <c r="BU7" s="25">
        <v>95.79</v>
      </c>
      <c r="BV7" s="25">
        <v>103.79</v>
      </c>
      <c r="BW7" s="25">
        <v>98.3</v>
      </c>
      <c r="BX7" s="25">
        <v>98.89</v>
      </c>
      <c r="BY7" s="25">
        <v>95.42</v>
      </c>
      <c r="BZ7" s="25">
        <v>97.59</v>
      </c>
      <c r="CA7" s="25">
        <v>134.41999999999999</v>
      </c>
      <c r="CB7" s="25">
        <v>131.66999999999999</v>
      </c>
      <c r="CC7" s="25">
        <v>134.62</v>
      </c>
      <c r="CD7" s="25">
        <v>135.78</v>
      </c>
      <c r="CE7" s="25">
        <v>139.33000000000001</v>
      </c>
      <c r="CF7" s="25">
        <v>171.13</v>
      </c>
      <c r="CG7" s="25">
        <v>167.86</v>
      </c>
      <c r="CH7" s="25">
        <v>173.68</v>
      </c>
      <c r="CI7" s="25">
        <v>174.52</v>
      </c>
      <c r="CJ7" s="25">
        <v>184.25</v>
      </c>
      <c r="CK7" s="25">
        <v>181.66</v>
      </c>
      <c r="CL7" s="25">
        <v>46.04</v>
      </c>
      <c r="CM7" s="25">
        <v>40.93</v>
      </c>
      <c r="CN7" s="25">
        <v>40.049999999999997</v>
      </c>
      <c r="CO7" s="25">
        <v>39.17</v>
      </c>
      <c r="CP7" s="25">
        <v>39.03</v>
      </c>
      <c r="CQ7" s="25">
        <v>60.12</v>
      </c>
      <c r="CR7" s="25">
        <v>59.4</v>
      </c>
      <c r="CS7" s="25">
        <v>59.24</v>
      </c>
      <c r="CT7" s="25">
        <v>58.77</v>
      </c>
      <c r="CU7" s="25">
        <v>60.44</v>
      </c>
      <c r="CV7" s="25">
        <v>60.21</v>
      </c>
      <c r="CW7" s="25">
        <v>81.64</v>
      </c>
      <c r="CX7" s="25">
        <v>82.91</v>
      </c>
      <c r="CY7" s="25">
        <v>83.15</v>
      </c>
      <c r="CZ7" s="25">
        <v>83.24</v>
      </c>
      <c r="DA7" s="25">
        <v>83.22</v>
      </c>
      <c r="DB7" s="25">
        <v>84.24</v>
      </c>
      <c r="DC7" s="25">
        <v>87.57</v>
      </c>
      <c r="DD7" s="25">
        <v>87.26</v>
      </c>
      <c r="DE7" s="25">
        <v>86.95</v>
      </c>
      <c r="DF7" s="25">
        <v>83.39</v>
      </c>
      <c r="DG7" s="25">
        <v>89.21</v>
      </c>
      <c r="DH7" s="25">
        <v>48.65</v>
      </c>
      <c r="DI7" s="25">
        <v>50.52</v>
      </c>
      <c r="DJ7" s="25">
        <v>50.95</v>
      </c>
      <c r="DK7" s="25">
        <v>52.34</v>
      </c>
      <c r="DL7" s="25">
        <v>53.99</v>
      </c>
      <c r="DM7" s="25">
        <v>48.83</v>
      </c>
      <c r="DN7" s="25">
        <v>50.01</v>
      </c>
      <c r="DO7" s="25">
        <v>50.99</v>
      </c>
      <c r="DP7" s="25">
        <v>51.79</v>
      </c>
      <c r="DQ7" s="25">
        <v>52.53</v>
      </c>
      <c r="DR7" s="25">
        <v>52.41</v>
      </c>
      <c r="DS7" s="25">
        <v>24.45</v>
      </c>
      <c r="DT7" s="25">
        <v>21.69</v>
      </c>
      <c r="DU7" s="25">
        <v>23.35</v>
      </c>
      <c r="DV7" s="25">
        <v>23.37</v>
      </c>
      <c r="DW7" s="25">
        <v>24.32</v>
      </c>
      <c r="DX7" s="25">
        <v>18.18</v>
      </c>
      <c r="DY7" s="25">
        <v>20.27</v>
      </c>
      <c r="DZ7" s="25">
        <v>21.69</v>
      </c>
      <c r="EA7" s="25">
        <v>23.19</v>
      </c>
      <c r="EB7" s="25">
        <v>24.16</v>
      </c>
      <c r="EC7" s="25">
        <v>26.78</v>
      </c>
      <c r="ED7" s="25">
        <v>0.32</v>
      </c>
      <c r="EE7" s="25">
        <v>0.31</v>
      </c>
      <c r="EF7" s="25">
        <v>0.18</v>
      </c>
      <c r="EG7" s="25">
        <v>0.18</v>
      </c>
      <c r="EH7" s="25">
        <v>0.12</v>
      </c>
      <c r="EI7" s="25">
        <v>0.56999999999999995</v>
      </c>
      <c r="EJ7" s="25">
        <v>0.56000000000000005</v>
      </c>
      <c r="EK7" s="25">
        <v>0.6</v>
      </c>
      <c r="EL7" s="25">
        <v>0.53</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2026-01-20T02:10:53Z</cp:lastPrinted>
  <dcterms:created xsi:type="dcterms:W3CDTF">2025-12-12T09:22:27Z</dcterms:created>
  <dcterms:modified xsi:type="dcterms:W3CDTF">2025-12-12T09:22:27Z</dcterms:modified>
  <cp:category/>
</cp:coreProperties>
</file>