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5\00_共通\20260119FW 【210〆】公営企業に係る経営比較分析表（令和６年度決算）の分析等について（照会）\提出用\常に最新\"/>
    </mc:Choice>
  </mc:AlternateContent>
  <workbookProtection workbookAlgorithmName="SHA-512" workbookHashValue="bRBwJy4dvObIqSydKZZYDxamWNywhye6lF8hS/eYYiPTfoKGhI53YpVoceystP/pNmB9FQ6TG67UIGOseUgN9g==" workbookSaltValue="nOwarZGJc8nSuz78nsvm9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AL10" i="4"/>
  <c r="AD10" i="4"/>
  <c r="B10" i="4"/>
  <c r="AD8"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<sst xmlns="http://schemas.openxmlformats.org/spreadsheetml/2006/main" count="231" uniqueCount="115">
  <si>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</si>
  <si>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</si>
  <si>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</si>
  <si>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</si>
  <si>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</si>
  <si>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</si>
  <si>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</si>
  <si>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</si>
  <si>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</si>
  <si>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</si>
  <si>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</si>
  <si>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</si>
  <si>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</si>
  <si>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</si>
  <si>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</si>
  <si>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</si>
  <si>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</si>
  <si>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</si>
  <si>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</si>
  <si>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</si>
  <si>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</si>
  <si>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</si>
  <si>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</si>
  <si>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</si>
  <si>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</si>
  <si>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</si>
  <si>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</si>
  <si>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</si>
  <si>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</si>
  <si>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</si>
  <si>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</si>
  <si>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</si>
  <si>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</si>
  <si>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</si>
  <si>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</si>
  <si>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</si>
  <si>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</si>
  <si>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</si>
  <si>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</si>
  <si>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</si>
  <si>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</si>
  <si>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</si>
  <si>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</si>
  <si>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</si>
  <si>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</si>
  <si>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</si>
  <si>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</si>
  <si>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</si>
  <si>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</si>
  <si>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</si>
  <si>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</si>
  <si>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</si>
  <si>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</si>
  <si>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</si>
  <si>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</si>
  <si>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</si>
  <si>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</si>
  <si>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</si>
  <si>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</si>
  <si>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</si>
  <si>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</si>
  <si>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</si>
  <si>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</si>
  <si>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</si>
  <si>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</si>
  <si>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</si>
  <si>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</si>
  <si>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</si>
  <si>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</si>
  <si>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</si>
  <si>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</si>
  <si>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</si>
  <si>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</si>
  <si>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</si>
  <si>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</si>
  <si>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</si>
  <si>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</si>
  <si>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</si>
  <si>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</si>
  <si>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</si>
  <si>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</si>
  <si>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</si>
  <si>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</si>
  <si>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</si>
  <si>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</si>
  <si>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</si>
  <si>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</si>
  <si>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</si>
  <si>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</si>
  <si>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</si>
  <si>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</si>
  <si>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</si>
  <si>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</si>
  <si>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</si>
  <si>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</si>
  <si>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</si>
  <si>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</si>
  <si>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</si>
  <si>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</si>
  <si>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</si>
  <si>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</si>
  <si>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</si>
  <si>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</si>
  <si>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</si>
  <si>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</si>
  <si>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</si>
  <si>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</si>
  <si>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</si>
  <si>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</si>
  <si>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</si>
  <si>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</si>
  <si>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</si>
  <si>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公営企業会計の移行にあたり、減価償却累計額はゼロから始まっていることから、有形固定資産減価償却率は低い数値となっている。
　ただし、実施設である下水処理場と雨水ポンプ場は、供用開始後、相当の年数が経過し、施設の老朽化が進んでいるため、ストックマネジメント計画を策定し、優先順位をつけて改築工事を実施している。
　管渠は、供用開始後、50年経過してる老朽管が現在は少ないため、管渠老朽化率が0.48となっているが、近い将来、老朽管が大量に発生することが見込まれることから、管渠の調査を行い、改築工事に着手している。
　このような施設の老朽化の状況を踏まえると既存施設の改築・更新に今後多額の費用が必要と見込まれるが、限られた財源の中で、下水道施設の改築・更新を効率的に行っていく必要がある。</t>
    <rPh sb="93" eb="95">
      <t>ソウトウ</t>
    </rPh>
    <rPh sb="103" eb="105">
      <t>シセツ</t>
    </rPh>
    <rPh sb="106" eb="109">
      <t>ロウキュウカ</t>
    </rPh>
    <rPh sb="110" eb="111">
      <t>スス</t>
    </rPh>
    <rPh sb="179" eb="181">
      <t>ゲンザイ</t>
    </rPh>
    <rPh sb="264" eb="266">
      <t>シセツ</t>
    </rPh>
    <rPh sb="267" eb="270">
      <t>ロウキュウカ</t>
    </rPh>
    <rPh sb="271" eb="273">
      <t>ジョウキョウ</t>
    </rPh>
    <rPh sb="274" eb="275">
      <t>フ</t>
    </rPh>
    <rPh sb="279" eb="283">
      <t>キゾンシセツ</t>
    </rPh>
    <rPh sb="284" eb="286">
      <t>カイチク</t>
    </rPh>
    <rPh sb="287" eb="289">
      <t>コウシン</t>
    </rPh>
    <rPh sb="290" eb="292">
      <t>コンゴ</t>
    </rPh>
    <rPh sb="292" eb="294">
      <t>タガク</t>
    </rPh>
    <rPh sb="295" eb="297">
      <t>ヒヨウ</t>
    </rPh>
    <rPh sb="298" eb="300">
      <t>ヒツヨウ</t>
    </rPh>
    <rPh sb="301" eb="303">
      <t>ミコ</t>
    </rPh>
    <rPh sb="308" eb="309">
      <t>カギ</t>
    </rPh>
    <rPh sb="312" eb="314">
      <t>ザイゲン</t>
    </rPh>
    <rPh sb="315" eb="316">
      <t>ナカ</t>
    </rPh>
    <rPh sb="318" eb="321">
      <t>ゲスイドウ</t>
    </rPh>
    <rPh sb="321" eb="323">
      <t>シセツ</t>
    </rPh>
    <rPh sb="330" eb="333">
      <t>コウリツテキ</t>
    </rPh>
    <rPh sb="334" eb="335">
      <t>オコナ</t>
    </rPh>
    <rPh sb="339" eb="341">
      <t>ヒツヨウ</t>
    </rPh>
    <phoneticPr fontId="4"/>
  </si>
  <si>
    <t>　令和６年度決算において、一定の純利益を確保し、経常収支比率は100％以上、累積欠損金比率は0となっている。しかしながら、これまで施設整備の財源として借入を行った企業債の残高が多額にのぼることから、企業債残高対事業規模比率は類似団体に比べ高く、将来世代に過大な負担を残さないよう削減していく必要がある。また、流動負債となる次年度の企業債元金償還予定額が多額となることから、流動比率は類似団体に比べ低く、支払能力を高めるための経営改善が必要となっている。
　施設利用率については、前年度から上昇しているが、有収率の低下によるところが大きいことから、誤接続による雨水や地下水の汚水管への流入を防ぐために、今後も不明水の調査及び対策を行っていく。
　令和４年10月分から下水道使用料の改定を行い、以降経費回収率は上昇したが、依然として一般会計からの繰入に依存した事業運営であることに加え、人口減少による使用料収入の減少や物価高騰等による事業コストの増大により経営状況は厳しさを増しており、更なる経営基盤の安定のため、令和7年度には「持続可能な公共下水道事業を支えるための下水道使用料の在り方」について検討を行った。
　さらにヒト・モノ・カネといった限られた経営資源を効率的に活用するため、令和9年4月から上下水道・工業用水道を一体化したウォーターＰＰＰの導入を目指しており、持続可能な経営体制の構築に向けた取り組みを進めている。</t>
    <rPh sb="1" eb="3">
      <t>レイワ</t>
    </rPh>
    <rPh sb="4" eb="6">
      <t>ネンド</t>
    </rPh>
    <rPh sb="122" eb="124">
      <t>ショウライ</t>
    </rPh>
    <rPh sb="124" eb="126">
      <t>セダイ</t>
    </rPh>
    <rPh sb="127" eb="129">
      <t>カダイ</t>
    </rPh>
    <rPh sb="130" eb="132">
      <t>フタン</t>
    </rPh>
    <rPh sb="133" eb="134">
      <t>ノコ</t>
    </rPh>
    <rPh sb="139" eb="141">
      <t>サクゲン</t>
    </rPh>
    <rPh sb="145" eb="147">
      <t>ヒツヨウ</t>
    </rPh>
    <rPh sb="201" eb="203">
      <t>シハラ</t>
    </rPh>
    <rPh sb="203" eb="205">
      <t>ノウリョク</t>
    </rPh>
    <rPh sb="206" eb="207">
      <t>タカ</t>
    </rPh>
    <rPh sb="212" eb="214">
      <t>ケイエイ</t>
    </rPh>
    <rPh sb="214" eb="216">
      <t>カイゼン</t>
    </rPh>
    <rPh sb="217" eb="219">
      <t>ヒツヨウ</t>
    </rPh>
    <rPh sb="239" eb="242">
      <t>ゼンネンド</t>
    </rPh>
    <rPh sb="244" eb="246">
      <t>ジョウショウ</t>
    </rPh>
    <rPh sb="252" eb="255">
      <t>ユウシュウリツ</t>
    </rPh>
    <rPh sb="256" eb="258">
      <t>テイカ</t>
    </rPh>
    <rPh sb="265" eb="266">
      <t>オオ</t>
    </rPh>
    <rPh sb="345" eb="347">
      <t>イコウ</t>
    </rPh>
    <rPh sb="347" eb="352">
      <t>ケイヒカイシュウリツ</t>
    </rPh>
    <rPh sb="353" eb="355">
      <t>ジョウショウ</t>
    </rPh>
    <rPh sb="359" eb="361">
      <t>イゼン</t>
    </rPh>
    <rPh sb="364" eb="368">
      <t>イッパンカイケイ</t>
    </rPh>
    <rPh sb="371" eb="373">
      <t>クリイレ</t>
    </rPh>
    <rPh sb="374" eb="376">
      <t>イゾン</t>
    </rPh>
    <rPh sb="378" eb="382">
      <t>ジギョウウンエイ</t>
    </rPh>
    <rPh sb="388" eb="389">
      <t>クワ</t>
    </rPh>
    <rPh sb="391" eb="395">
      <t>ジンコウゲンショウ</t>
    </rPh>
    <rPh sb="398" eb="403">
      <t>シヨウリョウシュウニュウ</t>
    </rPh>
    <rPh sb="404" eb="406">
      <t>ゲンショウ</t>
    </rPh>
    <rPh sb="407" eb="411">
      <t>ブッカコウトウ</t>
    </rPh>
    <rPh sb="411" eb="412">
      <t>トウ</t>
    </rPh>
    <rPh sb="415" eb="417">
      <t>ジギョウ</t>
    </rPh>
    <rPh sb="421" eb="423">
      <t>ゾウダイ</t>
    </rPh>
    <rPh sb="426" eb="428">
      <t>ケイエイ</t>
    </rPh>
    <rPh sb="428" eb="430">
      <t>ジョウキョウ</t>
    </rPh>
    <rPh sb="431" eb="432">
      <t>キビ</t>
    </rPh>
    <rPh sb="435" eb="436">
      <t>マ</t>
    </rPh>
    <rPh sb="441" eb="442">
      <t>サラ</t>
    </rPh>
    <rPh sb="444" eb="448">
      <t>ケイエイキバン</t>
    </rPh>
    <rPh sb="449" eb="451">
      <t>アンテイ</t>
    </rPh>
    <rPh sb="455" eb="457">
      <t>レイワ</t>
    </rPh>
    <rPh sb="458" eb="460">
      <t>ネンド</t>
    </rPh>
    <rPh sb="463" eb="467">
      <t>ジゾクカノウ</t>
    </rPh>
    <rPh sb="468" eb="470">
      <t>コウキョウ</t>
    </rPh>
    <rPh sb="470" eb="473">
      <t>ゲスイドウ</t>
    </rPh>
    <rPh sb="473" eb="475">
      <t>ジギョウ</t>
    </rPh>
    <rPh sb="476" eb="477">
      <t>ササ</t>
    </rPh>
    <rPh sb="482" eb="485">
      <t>ゲスイドウ</t>
    </rPh>
    <rPh sb="485" eb="488">
      <t>シヨウリョウ</t>
    </rPh>
    <rPh sb="489" eb="490">
      <t>ア</t>
    </rPh>
    <rPh sb="491" eb="492">
      <t>カタ</t>
    </rPh>
    <rPh sb="497" eb="499">
      <t>ケントウ</t>
    </rPh>
    <rPh sb="500" eb="501">
      <t>オコナ</t>
    </rPh>
    <rPh sb="521" eb="522">
      <t>カギ</t>
    </rPh>
    <phoneticPr fontId="4"/>
  </si>
  <si>
    <t>　昭和３５年度に着手した本市の下水道事業は、未普及地域の解消に向けて事業に取組んできたが、人口減少等に伴う使用料収入の減少が予想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７年度は経営基盤強化の取組みとして「持続可能な公共下水道事業を支えるための下水道使用料の在り方」について検討を行ない、ウォーターＰＰＰの導入などによって限られた資源を効率的に活用しながら、自立した事業運営のため、下水道使用料の見直しのほか、整備予定区域を厳選し汚水処理全体の最適化を図るなど、持続可能な公共水道事業の経営に取り組んでいく。</t>
    <rPh sb="62" eb="64">
      <t>ヨソウ</t>
    </rPh>
    <rPh sb="181" eb="183">
      <t>レイワ</t>
    </rPh>
    <rPh sb="184" eb="186">
      <t>ネンド</t>
    </rPh>
    <rPh sb="187" eb="193">
      <t>ケイエイキバンキョウカ</t>
    </rPh>
    <rPh sb="194" eb="196">
      <t>トリク</t>
    </rPh>
    <rPh sb="201" eb="205">
      <t>ジゾクカノウ</t>
    </rPh>
    <rPh sb="206" eb="208">
      <t>コウキョウ</t>
    </rPh>
    <rPh sb="208" eb="213">
      <t>ゲスイドウジギョウ</t>
    </rPh>
    <rPh sb="214" eb="215">
      <t>ササ</t>
    </rPh>
    <rPh sb="277" eb="279">
      <t>ジリツ</t>
    </rPh>
    <rPh sb="281" eb="285">
      <t>ジギョウウンエイ</t>
    </rPh>
    <rPh sb="289" eb="292">
      <t>ゲスイドウ</t>
    </rPh>
    <rPh sb="292" eb="295">
      <t>シヨウリョウ</t>
    </rPh>
    <rPh sb="296" eb="298">
      <t>ミナオ</t>
    </rPh>
    <rPh sb="303" eb="305">
      <t>セイビ</t>
    </rPh>
    <rPh sb="305" eb="309">
      <t>ヨテイクイキ</t>
    </rPh>
    <rPh sb="310" eb="312">
      <t>ゲンセン</t>
    </rPh>
    <rPh sb="313" eb="317">
      <t>オスイショリ</t>
    </rPh>
    <rPh sb="317" eb="319">
      <t>ゼンタイ</t>
    </rPh>
    <rPh sb="320" eb="323">
      <t>サイテキカ</t>
    </rPh>
    <rPh sb="324" eb="32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</si>
</sst>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06-44AC-B09F-C907C221192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AA06-44AC-B09F-C907C221192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62.64</c:v>
                </c:pt>
                <c:pt idx="1">
                  <c:v>60.98</c:v>
                </c:pt>
                <c:pt idx="2">
                  <c:v>59.28</c:v>
                </c:pt>
                <c:pt idx="3">
                  <c:v>62.97</c:v>
                </c:pt>
                <c:pt idx="4">
                  <c:v>66.98</c:v>
                </c:pt>
              </c:numCache>
            </c:numRef>
          </c:val>
          <c:extLst>
            <c:ext xmlns:c16="http://schemas.microsoft.com/office/drawing/2014/chart" uri="{C3380CC4-5D6E-409C-BE32-E72D297353CC}">
              <c16:uniqueId val="{00000000-5330-4F0A-BE4E-CD03B27CFED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5330-4F0A-BE4E-CD03B27CFED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92.19</c:v>
                </c:pt>
                <c:pt idx="1">
                  <c:v>93.17</c:v>
                </c:pt>
                <c:pt idx="2">
                  <c:v>94.91</c:v>
                </c:pt>
                <c:pt idx="3">
                  <c:v>94.76</c:v>
                </c:pt>
                <c:pt idx="4">
                  <c:v>93.59</c:v>
                </c:pt>
              </c:numCache>
            </c:numRef>
          </c:val>
          <c:extLst>
            <c:ext xmlns:c16="http://schemas.microsoft.com/office/drawing/2014/chart" uri="{C3380CC4-5D6E-409C-BE32-E72D297353CC}">
              <c16:uniqueId val="{00000000-04E3-4F03-A8DC-2394DB8024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04E3-4F03-A8DC-2394DB8024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106.45</c:v>
                </c:pt>
                <c:pt idx="1">
                  <c:v>104.82</c:v>
                </c:pt>
                <c:pt idx="2">
                  <c:v>105.84</c:v>
                </c:pt>
                <c:pt idx="3">
                  <c:v>105.87</c:v>
                </c:pt>
                <c:pt idx="4">
                  <c:v>104.23</c:v>
                </c:pt>
              </c:numCache>
            </c:numRef>
          </c:val>
          <c:extLst>
            <c:ext xmlns:c16="http://schemas.microsoft.com/office/drawing/2014/chart" uri="{C3380CC4-5D6E-409C-BE32-E72D297353CC}">
              <c16:uniqueId val="{00000000-2108-4E33-8566-7E01A013D5B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2108-4E33-8566-7E01A013D5B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7.68</c:v>
                </c:pt>
                <c:pt idx="1">
                  <c:v>10.86</c:v>
                </c:pt>
                <c:pt idx="2">
                  <c:v>14.18</c:v>
                </c:pt>
                <c:pt idx="3">
                  <c:v>17.38</c:v>
                </c:pt>
                <c:pt idx="4">
                  <c:v>20.58</c:v>
                </c:pt>
              </c:numCache>
            </c:numRef>
          </c:val>
          <c:extLst>
            <c:ext xmlns:c16="http://schemas.microsoft.com/office/drawing/2014/chart" uri="{C3380CC4-5D6E-409C-BE32-E72D297353CC}">
              <c16:uniqueId val="{00000000-4492-464B-AC24-3C8BA613D3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4492-464B-AC24-3C8BA613D3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0.14000000000000001</c:v>
                </c:pt>
                <c:pt idx="3" formatCode="#,##0.00;&quot;△&quot;#,##0.00;&quot;-&quot;">
                  <c:v>0.31</c:v>
                </c:pt>
                <c:pt idx="4" formatCode="#,##0.00;&quot;△&quot;#,##0.00;&quot;-&quot;">
                  <c:v>0.48</c:v>
                </c:pt>
              </c:numCache>
            </c:numRef>
          </c:val>
          <c:extLst>
            <c:ext xmlns:c16="http://schemas.microsoft.com/office/drawing/2014/chart" uri="{C3380CC4-5D6E-409C-BE32-E72D297353CC}">
              <c16:uniqueId val="{00000000-6E5A-4F95-AB15-8CE4290F2F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6E5A-4F95-AB15-8CE4290F2F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18-4674-B087-DE0E74F8DC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6718-4674-B087-DE0E74F8DC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42.64</c:v>
                </c:pt>
                <c:pt idx="1">
                  <c:v>42.65</c:v>
                </c:pt>
                <c:pt idx="2">
                  <c:v>47.79</c:v>
                </c:pt>
                <c:pt idx="3">
                  <c:v>59.82</c:v>
                </c:pt>
                <c:pt idx="4">
                  <c:v>50.73</c:v>
                </c:pt>
              </c:numCache>
            </c:numRef>
          </c:val>
          <c:extLst>
            <c:ext xmlns:c16="http://schemas.microsoft.com/office/drawing/2014/chart" uri="{C3380CC4-5D6E-409C-BE32-E72D297353CC}">
              <c16:uniqueId val="{00000000-B062-4597-9E7D-C4B542CBD2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B062-4597-9E7D-C4B542CBD2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1172</c:v>
                </c:pt>
                <c:pt idx="1">
                  <c:v>1196.22</c:v>
                </c:pt>
                <c:pt idx="2">
                  <c:v>937.03</c:v>
                </c:pt>
                <c:pt idx="3">
                  <c:v>908.47</c:v>
                </c:pt>
                <c:pt idx="4">
                  <c:v>992.73</c:v>
                </c:pt>
              </c:numCache>
            </c:numRef>
          </c:val>
          <c:extLst>
            <c:ext xmlns:c16="http://schemas.microsoft.com/office/drawing/2014/chart" uri="{C3380CC4-5D6E-409C-BE32-E72D297353CC}">
              <c16:uniqueId val="{00000000-02F8-40F8-9F63-FE11B7265B3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02F8-40F8-9F63-FE11B7265B3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96.13</c:v>
                </c:pt>
                <c:pt idx="1">
                  <c:v>95.83</c:v>
                </c:pt>
                <c:pt idx="2">
                  <c:v>99.52</c:v>
                </c:pt>
                <c:pt idx="3">
                  <c:v>100</c:v>
                </c:pt>
                <c:pt idx="4">
                  <c:v>100</c:v>
                </c:pt>
              </c:numCache>
            </c:numRef>
          </c:val>
          <c:extLst>
            <c:ext xmlns:c16="http://schemas.microsoft.com/office/drawing/2014/chart" uri="{C3380CC4-5D6E-409C-BE32-E72D297353CC}">
              <c16:uniqueId val="{00000000-E5B6-409F-9A78-C22C863C7E2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E5B6-409F-9A78-C22C863C7E2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149.99</c:v>
                </c:pt>
                <c:pt idx="1">
                  <c:v>150</c:v>
                </c:pt>
                <c:pt idx="2">
                  <c:v>150</c:v>
                </c:pt>
                <c:pt idx="3">
                  <c:v>157.36000000000001</c:v>
                </c:pt>
                <c:pt idx="4">
                  <c:v>157.58000000000001</c:v>
                </c:pt>
              </c:numCache>
            </c:numRef>
          </c:val>
          <c:extLst>
            <c:ext xmlns:c16="http://schemas.microsoft.com/office/drawing/2014/chart" uri="{C3380CC4-5D6E-409C-BE32-E72D297353CC}">
              <c16:uniqueId val="{00000000-0FD8-48E5-9599-3F9BAD97AF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0FD8-48E5-9599-3F9BAD97AF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愛媛県　新居浜市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112724</v>
      </c>
      <c r="AM8" s="44"/>
      <c r="AN8" s="44"/>
      <c r="AO8" s="44"/>
      <c r="AP8" s="44"/>
      <c r="AQ8" s="44"/>
      <c r="AR8" s="44"/>
      <c r="AS8" s="44"/>
      <c r="AT8" s="45">
        <f>データ!T6</f>
        <v>234.47</v>
      </c>
      <c r="AU8" s="45"/>
      <c r="AV8" s="45"/>
      <c r="AW8" s="45"/>
      <c r="AX8" s="45"/>
      <c r="AY8" s="45"/>
      <c r="AZ8" s="45"/>
      <c r="BA8" s="45"/>
      <c r="BB8" s="45">
        <f>データ!U6</f>
        <v>480.76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49.26</v>
      </c>
      <c r="J10" s="45"/>
      <c r="K10" s="45"/>
      <c r="L10" s="45"/>
      <c r="M10" s="45"/>
      <c r="N10" s="45"/>
      <c r="O10" s="45"/>
      <c r="P10" s="45">
        <f>データ!P6</f>
        <v>65.91</v>
      </c>
      <c r="Q10" s="45"/>
      <c r="R10" s="45"/>
      <c r="S10" s="45"/>
      <c r="T10" s="45"/>
      <c r="U10" s="45"/>
      <c r="V10" s="45"/>
      <c r="W10" s="45">
        <f>データ!Q6</f>
        <v>66.849999999999994</v>
      </c>
      <c r="X10" s="45"/>
      <c r="Y10" s="45"/>
      <c r="Z10" s="45"/>
      <c r="AA10" s="45"/>
      <c r="AB10" s="45"/>
      <c r="AC10" s="45"/>
      <c r="AD10" s="44">
        <f>データ!R6</f>
        <v>2750</v>
      </c>
      <c r="AE10" s="44"/>
      <c r="AF10" s="44"/>
      <c r="AG10" s="44"/>
      <c r="AH10" s="44"/>
      <c r="AI10" s="44"/>
      <c r="AJ10" s="44"/>
      <c r="AK10" s="2"/>
      <c r="AL10" s="44">
        <f>データ!V6</f>
        <v>73834</v>
      </c>
      <c r="AM10" s="44"/>
      <c r="AN10" s="44"/>
      <c r="AO10" s="44"/>
      <c r="AP10" s="44"/>
      <c r="AQ10" s="44"/>
      <c r="AR10" s="44"/>
      <c r="AS10" s="44"/>
      <c r="AT10" s="45">
        <f>データ!W6</f>
        <v>21.6</v>
      </c>
      <c r="AU10" s="45"/>
      <c r="AV10" s="45"/>
      <c r="AW10" s="45"/>
      <c r="AX10" s="45"/>
      <c r="AY10" s="45"/>
      <c r="AZ10" s="45"/>
      <c r="BA10" s="45"/>
      <c r="BB10" s="45">
        <f>データ!X6</f>
        <v>3418.24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Y7FJV2RxGgVNKnKwN3FnQKIH+usNgekmjHC8BAAwOOpkctGM5RxqqA3ThkdT+wZVLMda+iB8io+YSzGOzmdnWA==" saltValue="EYfobJRV/7qjv3UePIgv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49.26</v>
      </c>
      <c r="P6" s="20">
        <f t="shared" si="3"/>
        <v>65.91</v>
      </c>
      <c r="Q6" s="20">
        <f t="shared" si="3"/>
        <v>66.849999999999994</v>
      </c>
      <c r="R6" s="20">
        <f t="shared" si="3"/>
        <v>2750</v>
      </c>
      <c r="S6" s="20">
        <f t="shared" si="3"/>
        <v>112724</v>
      </c>
      <c r="T6" s="20">
        <f t="shared" si="3"/>
        <v>234.47</v>
      </c>
      <c r="U6" s="20">
        <f t="shared" si="3"/>
        <v>480.76</v>
      </c>
      <c r="V6" s="20">
        <f t="shared" si="3"/>
        <v>73834</v>
      </c>
      <c r="W6" s="20">
        <f t="shared" si="3"/>
        <v>21.6</v>
      </c>
      <c r="X6" s="20">
        <f t="shared" si="3"/>
        <v>3418.24</v>
      </c>
      <c r="Y6" s="21">
        <f>IF(Y7="",NA(),Y7)</f>
        <v>106.45</v>
      </c>
      <c r="Z6" s="21">
        <f t="shared" ref="Z6:AH6" si="4">IF(Z7="",NA(),Z7)</f>
        <v>104.82</v>
      </c>
      <c r="AA6" s="21">
        <f t="shared" si="4"/>
        <v>105.84</v>
      </c>
      <c r="AB6" s="21">
        <f t="shared" si="4"/>
        <v>105.87</v>
      </c>
      <c r="AC6" s="21">
        <f t="shared" si="4"/>
        <v>104.23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42.64</v>
      </c>
      <c r="AV6" s="21">
        <f t="shared" ref="AV6:BD6" si="6">IF(AV7="",NA(),AV7)</f>
        <v>42.65</v>
      </c>
      <c r="AW6" s="21">
        <f t="shared" si="6"/>
        <v>47.79</v>
      </c>
      <c r="AX6" s="21">
        <f t="shared" si="6"/>
        <v>59.82</v>
      </c>
      <c r="AY6" s="21">
        <f t="shared" si="6"/>
        <v>50.73</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1172</v>
      </c>
      <c r="BG6" s="21">
        <f t="shared" ref="BG6:BO6" si="7">IF(BG7="",NA(),BG7)</f>
        <v>1196.22</v>
      </c>
      <c r="BH6" s="21">
        <f t="shared" si="7"/>
        <v>937.03</v>
      </c>
      <c r="BI6" s="21">
        <f t="shared" si="7"/>
        <v>908.47</v>
      </c>
      <c r="BJ6" s="21">
        <f t="shared" si="7"/>
        <v>992.73</v>
      </c>
      <c r="BK6" s="21">
        <f t="shared" si="7"/>
        <v>857.88</v>
      </c>
      <c r="BL6" s="21">
        <f t="shared" si="7"/>
        <v>825.1</v>
      </c>
      <c r="BM6" s="21">
        <f t="shared" si="7"/>
        <v>789.87</v>
      </c>
      <c r="BN6" s="21">
        <f t="shared" si="7"/>
        <v>749.43</v>
      </c>
      <c r="BO6" s="21">
        <f t="shared" si="7"/>
        <v>698.04</v>
      </c>
      <c r="BP6" s="20" t="str">
        <f>IF(BP7="","",IF(BP7="-","【-】","【"&amp;SUBSTITUTE(TEXT(BP7,"#,##0.00"),"-","△")&amp;"】"))</f>
        <v>【602.56】</v>
      </c>
      <c r="BQ6" s="21">
        <f>IF(BQ7="",NA(),BQ7)</f>
        <v>96.13</v>
      </c>
      <c r="BR6" s="21">
        <f t="shared" ref="BR6:BZ6" si="8">IF(BR7="",NA(),BR7)</f>
        <v>95.83</v>
      </c>
      <c r="BS6" s="21">
        <f t="shared" si="8"/>
        <v>99.52</v>
      </c>
      <c r="BT6" s="21">
        <f t="shared" si="8"/>
        <v>100</v>
      </c>
      <c r="BU6" s="21">
        <f t="shared" si="8"/>
        <v>100</v>
      </c>
      <c r="BV6" s="21">
        <f t="shared" si="8"/>
        <v>94.97</v>
      </c>
      <c r="BW6" s="21">
        <f t="shared" si="8"/>
        <v>97.07</v>
      </c>
      <c r="BX6" s="21">
        <f t="shared" si="8"/>
        <v>98.06</v>
      </c>
      <c r="BY6" s="21">
        <f t="shared" si="8"/>
        <v>98.46</v>
      </c>
      <c r="BZ6" s="21">
        <f t="shared" si="8"/>
        <v>97.98</v>
      </c>
      <c r="CA6" s="20" t="str">
        <f>IF(CA7="","",IF(CA7="-","【-】","【"&amp;SUBSTITUTE(TEXT(CA7,"#,##0.00"),"-","△")&amp;"】"))</f>
        <v>【97.94】</v>
      </c>
      <c r="CB6" s="21">
        <f>IF(CB7="",NA(),CB7)</f>
        <v>149.99</v>
      </c>
      <c r="CC6" s="21">
        <f t="shared" ref="CC6:CK6" si="9">IF(CC7="",NA(),CC7)</f>
        <v>150</v>
      </c>
      <c r="CD6" s="21">
        <f t="shared" si="9"/>
        <v>150</v>
      </c>
      <c r="CE6" s="21">
        <f t="shared" si="9"/>
        <v>157.36000000000001</v>
      </c>
      <c r="CF6" s="21">
        <f t="shared" si="9"/>
        <v>157.58000000000001</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62.64</v>
      </c>
      <c r="CN6" s="21">
        <f t="shared" ref="CN6:CV6" si="10">IF(CN7="",NA(),CN7)</f>
        <v>60.98</v>
      </c>
      <c r="CO6" s="21">
        <f t="shared" si="10"/>
        <v>59.28</v>
      </c>
      <c r="CP6" s="21">
        <f t="shared" si="10"/>
        <v>62.97</v>
      </c>
      <c r="CQ6" s="21">
        <f t="shared" si="10"/>
        <v>66.98</v>
      </c>
      <c r="CR6" s="21">
        <f t="shared" si="10"/>
        <v>65.28</v>
      </c>
      <c r="CS6" s="21">
        <f t="shared" si="10"/>
        <v>64.92</v>
      </c>
      <c r="CT6" s="21">
        <f t="shared" si="10"/>
        <v>64.14</v>
      </c>
      <c r="CU6" s="21">
        <f t="shared" si="10"/>
        <v>63.71</v>
      </c>
      <c r="CV6" s="21">
        <f t="shared" si="10"/>
        <v>64.95</v>
      </c>
      <c r="CW6" s="20" t="str">
        <f>IF(CW7="","",IF(CW7="-","【-】","【"&amp;SUBSTITUTE(TEXT(CW7,"#,##0.00"),"-","△")&amp;"】"))</f>
        <v>【60.13】</v>
      </c>
      <c r="CX6" s="21">
        <f>IF(CX7="",NA(),CX7)</f>
        <v>92.19</v>
      </c>
      <c r="CY6" s="21">
        <f t="shared" ref="CY6:DG6" si="11">IF(CY7="",NA(),CY7)</f>
        <v>93.17</v>
      </c>
      <c r="CZ6" s="21">
        <f t="shared" si="11"/>
        <v>94.91</v>
      </c>
      <c r="DA6" s="21">
        <f t="shared" si="11"/>
        <v>94.76</v>
      </c>
      <c r="DB6" s="21">
        <f t="shared" si="11"/>
        <v>93.59</v>
      </c>
      <c r="DC6" s="21">
        <f t="shared" si="11"/>
        <v>92.72</v>
      </c>
      <c r="DD6" s="21">
        <f t="shared" si="11"/>
        <v>92.88</v>
      </c>
      <c r="DE6" s="21">
        <f t="shared" si="11"/>
        <v>92.9</v>
      </c>
      <c r="DF6" s="21">
        <f t="shared" si="11"/>
        <v>92.89</v>
      </c>
      <c r="DG6" s="21">
        <f t="shared" si="11"/>
        <v>93.08</v>
      </c>
      <c r="DH6" s="20" t="str">
        <f>IF(DH7="","",IF(DH7="-","【-】","【"&amp;SUBSTITUTE(TEXT(DH7,"#,##0.00"),"-","△")&amp;"】"))</f>
        <v>【96.00】</v>
      </c>
      <c r="DI6" s="21">
        <f>IF(DI7="",NA(),DI7)</f>
        <v>7.68</v>
      </c>
      <c r="DJ6" s="21">
        <f t="shared" ref="DJ6:DR6" si="12">IF(DJ7="",NA(),DJ7)</f>
        <v>10.86</v>
      </c>
      <c r="DK6" s="21">
        <f t="shared" si="12"/>
        <v>14.18</v>
      </c>
      <c r="DL6" s="21">
        <f t="shared" si="12"/>
        <v>17.38</v>
      </c>
      <c r="DM6" s="21">
        <f t="shared" si="12"/>
        <v>20.58</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0.14000000000000001</v>
      </c>
      <c r="DW6" s="21">
        <f t="shared" si="13"/>
        <v>0.31</v>
      </c>
      <c r="DX6" s="21">
        <f t="shared" si="13"/>
        <v>0.48</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382051</v>
      </c>
      <c r="D7" s="23">
        <v>46</v>
      </c>
      <c r="E7" s="23">
        <v>17</v>
      </c>
      <c r="F7" s="23">
        <v>1</v>
      </c>
      <c r="G7" s="23">
        <v>0</v>
      </c>
      <c r="H7" s="23" t="s">
        <v>96</v>
      </c>
      <c r="I7" s="23" t="s">
        <v>97</v>
      </c>
      <c r="J7" s="23" t="s">
        <v>98</v>
      </c>
      <c r="K7" s="23" t="s">
        <v>99</v>
      </c>
      <c r="L7" s="23" t="s">
        <v>100</v>
      </c>
      <c r="M7" s="23" t="s">
        <v>101</v>
      </c>
      <c r="N7" s="24" t="s">
        <v>102</v>
      </c>
      <c r="O7" s="24">
        <v>49.26</v>
      </c>
      <c r="P7" s="24">
        <v>65.91</v>
      </c>
      <c r="Q7" s="24">
        <v>66.849999999999994</v>
      </c>
      <c r="R7" s="24">
        <v>2750</v>
      </c>
      <c r="S7" s="24">
        <v>112724</v>
      </c>
      <c r="T7" s="24">
        <v>234.47</v>
      </c>
      <c r="U7" s="24">
        <v>480.76</v>
      </c>
      <c r="V7" s="24">
        <v>73834</v>
      </c>
      <c r="W7" s="24">
        <v>21.6</v>
      </c>
      <c r="X7" s="24">
        <v>3418.24</v>
      </c>
      <c r="Y7" s="24">
        <v>106.45</v>
      </c>
      <c r="Z7" s="24">
        <v>104.82</v>
      </c>
      <c r="AA7" s="24">
        <v>105.84</v>
      </c>
      <c r="AB7" s="24">
        <v>105.87</v>
      </c>
      <c r="AC7" s="24">
        <v>104.23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42.64</v>
      </c>
      <c r="AV7" s="24">
        <v>42.65</v>
      </c>
      <c r="AW7" s="24">
        <v>47.79</v>
      </c>
      <c r="AX7" s="24">
        <v>59.82</v>
      </c>
      <c r="AY7" s="24">
        <v>50.73</v>
      </c>
      <c r="AZ7" s="24">
        <v>67.930000000000007</v>
      </c>
      <c r="BA7" s="24">
        <v>68.53</v>
      </c>
      <c r="BB7" s="24">
        <v>69.180000000000007</v>
      </c>
      <c r="BC7" s="24">
        <v>76.319999999999993</v>
      </c>
      <c r="BD7" s="24">
        <v>80.33</v>
      </c>
      <c r="BE7" s="24">
        <v>82.75</v>
      </c>
      <c r="BF7" s="24">
        <v>1172</v>
      </c>
      <c r="BG7" s="24">
        <v>1196.22</v>
      </c>
      <c r="BH7" s="24">
        <v>937.03</v>
      </c>
      <c r="BI7" s="24">
        <v>908.47</v>
      </c>
      <c r="BJ7" s="24">
        <v>992.73</v>
      </c>
      <c r="BK7" s="24">
        <v>857.88</v>
      </c>
      <c r="BL7" s="24">
        <v>825.1</v>
      </c>
      <c r="BM7" s="24">
        <v>789.87</v>
      </c>
      <c r="BN7" s="24">
        <v>749.43</v>
      </c>
      <c r="BO7" s="24">
        <v>698.04</v>
      </c>
      <c r="BP7" s="24">
        <v>602.55999999999995</v>
      </c>
      <c r="BQ7" s="24">
        <v>96.13</v>
      </c>
      <c r="BR7" s="24">
        <v>95.83</v>
      </c>
      <c r="BS7" s="24">
        <v>99.52</v>
      </c>
      <c r="BT7" s="24">
        <v>100</v>
      </c>
      <c r="BU7" s="24">
        <v>100</v>
      </c>
      <c r="BV7" s="24">
        <v>94.97</v>
      </c>
      <c r="BW7" s="24">
        <v>97.07</v>
      </c>
      <c r="BX7" s="24">
        <v>98.06</v>
      </c>
      <c r="BY7" s="24">
        <v>98.46</v>
      </c>
      <c r="BZ7" s="24">
        <v>97.98</v>
      </c>
      <c r="CA7" s="24">
        <v>97.94</v>
      </c>
      <c r="CB7" s="24">
        <v>149.99</v>
      </c>
      <c r="CC7" s="24">
        <v>150</v>
      </c>
      <c r="CD7" s="24">
        <v>150</v>
      </c>
      <c r="CE7" s="24">
        <v>157.36000000000001</v>
      </c>
      <c r="CF7" s="24">
        <v>157.58000000000001</v>
      </c>
      <c r="CG7" s="24">
        <v>159.49</v>
      </c>
      <c r="CH7" s="24">
        <v>157.81</v>
      </c>
      <c r="CI7" s="24">
        <v>157.37</v>
      </c>
      <c r="CJ7" s="24">
        <v>157.44999999999999</v>
      </c>
      <c r="CK7" s="24">
        <v>159.75</v>
      </c>
      <c r="CL7" s="24">
        <v>140.97999999999999</v>
      </c>
      <c r="CM7" s="24">
        <v>62.64</v>
      </c>
      <c r="CN7" s="24">
        <v>60.98</v>
      </c>
      <c r="CO7" s="24">
        <v>59.28</v>
      </c>
      <c r="CP7" s="24">
        <v>62.97</v>
      </c>
      <c r="CQ7" s="24">
        <v>66.98</v>
      </c>
      <c r="CR7" s="24">
        <v>65.28</v>
      </c>
      <c r="CS7" s="24">
        <v>64.92</v>
      </c>
      <c r="CT7" s="24">
        <v>64.14</v>
      </c>
      <c r="CU7" s="24">
        <v>63.71</v>
      </c>
      <c r="CV7" s="24">
        <v>64.95</v>
      </c>
      <c r="CW7" s="24">
        <v>60.13</v>
      </c>
      <c r="CX7" s="24">
        <v>92.19</v>
      </c>
      <c r="CY7" s="24">
        <v>93.17</v>
      </c>
      <c r="CZ7" s="24">
        <v>94.91</v>
      </c>
      <c r="DA7" s="24">
        <v>94.76</v>
      </c>
      <c r="DB7" s="24">
        <v>93.59</v>
      </c>
      <c r="DC7" s="24">
        <v>92.72</v>
      </c>
      <c r="DD7" s="24">
        <v>92.88</v>
      </c>
      <c r="DE7" s="24">
        <v>92.9</v>
      </c>
      <c r="DF7" s="24">
        <v>92.89</v>
      </c>
      <c r="DG7" s="24">
        <v>93.08</v>
      </c>
      <c r="DH7" s="24">
        <v>96</v>
      </c>
      <c r="DI7" s="24">
        <v>7.68</v>
      </c>
      <c r="DJ7" s="24">
        <v>10.86</v>
      </c>
      <c r="DK7" s="24">
        <v>14.18</v>
      </c>
      <c r="DL7" s="24">
        <v>17.38</v>
      </c>
      <c r="DM7" s="24">
        <v>20.58</v>
      </c>
      <c r="DN7" s="24">
        <v>23.79</v>
      </c>
      <c r="DO7" s="24">
        <v>25.66</v>
      </c>
      <c r="DP7" s="24">
        <v>27.46</v>
      </c>
      <c r="DQ7" s="24">
        <v>29.93</v>
      </c>
      <c r="DR7" s="24">
        <v>31.89</v>
      </c>
      <c r="DS7" s="24">
        <v>42.2</v>
      </c>
      <c r="DT7" s="24">
        <v>0</v>
      </c>
      <c r="DU7" s="24">
        <v>0</v>
      </c>
      <c r="DV7" s="24">
        <v>0.14000000000000001</v>
      </c>
      <c r="DW7" s="24">
        <v>0.31</v>
      </c>
      <c r="DX7" s="24">
        <v>0.48</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宮脇　立志</cp:lastModifiedBy>
  <cp:lastPrinted>2026-02-10T09:23:30Z</cp:lastPrinted>
  <dcterms:created xsi:type="dcterms:W3CDTF">2025-12-23T06:05:07Z</dcterms:created>
  <dcterms:modified xsi:type="dcterms:W3CDTF">2026-02-17T07:57:08Z</dcterms:modified>
  <cp:category/>
</cp:coreProperties>
</file>