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172.26.77.115\suido-gyomu\000　業務課（メイン）\0300　決算・固定資産\令和６年度\100　決算\000　通知・連絡等\260116_公営企業に係る経営比較分析表（令和６年度決算）の分析等について（照会）\02_回答\"/>
    </mc:Choice>
  </mc:AlternateContent>
  <xr:revisionPtr revIDLastSave="0" documentId="13_ncr:1_{B3456492-5103-4748-86B5-BBE42B78C4A2}" xr6:coauthVersionLast="47" xr6:coauthVersionMax="47" xr10:uidLastSave="{00000000-0000-0000-0000-000000000000}"/>
  <workbookProtection workbookAlgorithmName="SHA-512" workbookHashValue="tfUSsbo5mekGkZw/sEnOTcbHWCOumOnBpp9Hf/1IQH+emviFiU0zfhykejt0d3aMB93E2Z1ikTP2+lUsVNBDIw==" workbookSaltValue="TyuXjcswOZ48Utdx6cyGNA==" workbookSpinCount="100000" lockStructure="1"/>
  <bookViews>
    <workbookView xWindow="-28920" yWindow="153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P6" i="5"/>
  <c r="P10" i="4" s="1"/>
  <c r="O6" i="5"/>
  <c r="I10" i="4" s="1"/>
  <c r="N6" i="5"/>
  <c r="M6" i="5"/>
  <c r="L6" i="5"/>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AT10" i="4"/>
  <c r="AL10" i="4"/>
  <c r="W10" i="4"/>
  <c r="B10" i="4"/>
  <c r="BB8" i="4"/>
  <c r="AT8" i="4"/>
  <c r="AL8" i="4"/>
  <c r="AD8" i="4"/>
  <c r="W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<sst xmlns="http://schemas.openxmlformats.org/spreadsheetml/2006/main" count="228" uniqueCount="112">
  <si>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</si>
  <si>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</si>
  <si>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</si>
  <si>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</si>
  <si>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</si>
  <si>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</si>
  <si>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</si>
  <si>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</si>
  <si>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</si>
  <si>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</si>
  <si>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</si>
  <si>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</si>
  <si>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</si>
  <si>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</si>
  <si>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</si>
  <si>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</si>
  <si>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</si>
  <si>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</si>
  <si>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</si>
  <si>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</si>
  <si>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</si>
  <si>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</si>
  <si>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</si>
  <si>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</si>
  <si>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</si>
  <si>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</si>
  <si>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</si>
  <si>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</si>
  <si>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</si>
  <si>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</si>
  <si>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</si>
  <si>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</si>
  <si>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</si>
  <si>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</si>
  <si>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</si>
  <si>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</si>
  <si>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</si>
  <si>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</si>
  <si>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</si>
  <si>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</si>
  <si>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</si>
  <si>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</si>
  <si>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</si>
  <si>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</si>
  <si>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</si>
  <si>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</si>
  <si>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</si>
  <si>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</si>
  <si>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</si>
  <si>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</si>
  <si>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</si>
  <si>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</si>
  <si>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</si>
  <si>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</si>
  <si>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</si>
  <si>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</si>
  <si>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</si>
  <si>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</si>
  <si>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</si>
  <si>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</si>
  <si>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</si>
  <si>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</si>
  <si>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</si>
  <si>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</si>
  <si>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</si>
  <si>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</si>
  <si>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</si>
  <si>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</si>
  <si>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</si>
  <si>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</si>
  <si>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</si>
  <si>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</si>
  <si>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</si>
  <si>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</si>
  <si>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</si>
  <si>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</si>
  <si>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</si>
  <si>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</si>
  <si>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</si>
  <si>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</si>
  <si>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</si>
  <si>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</si>
  <si>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</si>
  <si>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</si>
  <si>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</si>
  <si>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</si>
  <si>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</si>
  <si>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</si>
  <si>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</si>
  <si>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</si>
  <si>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</si>
  <si>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</si>
  <si>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</si>
  <si>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宇和島市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</si>
  <si>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</si>
  <si>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</si>
  <si>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</si>
  <si>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</si>
  <si>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</si>
  <si>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</si>
  <si>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</si>
  <si>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</si>
  <si>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</si>
  <si>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</si>
  <si>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</si>
  <si>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</si>
  <si>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</si>
  <si>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</si>
  <si>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</si>
  <si>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①経常収支比率は、令和6年度決算において、類似団体平均を下回ることとなったが、100％以上であり、健全な事業運営を維持している。
②累積欠損金比率は、累積欠損金が生じておらず問題はない。
③流動比率は、全国・類似団体平均を下回るものの、100％を大きく上回り、短期的な債務に対する支払能力に問題はない。
④企業債残高対給水収益比率は、類似団体平均や全国平均と比べても良好な数値を維持している。
⑤料金回収率は、前年度と比較して4.16pt上昇し、102.54％となり100％を上回った。令和5年度は、「水道料金減免事業」により減少した給水収益を交付金により補っており、交付金を考慮した令和5年度の当該値は107.0％となるため、令和6年度の当該値は実質的には4.46ptの減少になる。
⑥給水原価は、類似団体平均より高い傾向にある。当市が半島部・島しょ部等の地理的に不利な要因により、維持管理費の負担が大きいことが要因である。
⑦施設利用率は、類似団体と比して低い水準であり、改善が必要である。施設の統廃合や適切な施設規模への見直しをはじめ、建設計画におけるアセットマネジメントを行うなど、効率的な投資に努める必要がある。
⑧有収率は、前年度から0.06pt減少した。老朽管路に関する漏水調査の方法・方針について見直しを行い、数値の改善に努める必要がある。</t>
    <rPh sb="9" eb="11">
      <t>レイワ</t>
    </rPh>
    <rPh sb="12" eb="14">
      <t>ネンド</t>
    </rPh>
    <rPh sb="14" eb="16">
      <t>ケッサン</t>
    </rPh>
    <rPh sb="57" eb="59">
      <t>イジ</t>
    </rPh>
    <rPh sb="189" eb="191">
      <t>イジ</t>
    </rPh>
    <rPh sb="209" eb="211">
      <t>ヒカク</t>
    </rPh>
    <rPh sb="219" eb="221">
      <t>ジョウショウ</t>
    </rPh>
    <rPh sb="238" eb="240">
      <t>ウワマワ</t>
    </rPh>
    <rPh sb="243" eb="245">
      <t>レイワ</t>
    </rPh>
    <rPh sb="246" eb="248">
      <t>ネンド</t>
    </rPh>
    <rPh sb="278" eb="279">
      <t>オギナ</t>
    </rPh>
    <rPh sb="284" eb="287">
      <t>コウフキン</t>
    </rPh>
    <rPh sb="288" eb="290">
      <t>コウリョ</t>
    </rPh>
    <rPh sb="298" eb="301">
      <t>トウガイチ</t>
    </rPh>
    <rPh sb="314" eb="316">
      <t>レイワ</t>
    </rPh>
    <rPh sb="317" eb="319">
      <t>ネンド</t>
    </rPh>
    <rPh sb="320" eb="323">
      <t>トウガイチ</t>
    </rPh>
    <rPh sb="324" eb="327">
      <t>ジッシツテキ</t>
    </rPh>
    <rPh sb="336" eb="338">
      <t>ゲンショウ</t>
    </rPh>
    <rPh sb="366" eb="368">
      <t>トウシ</t>
    </rPh>
    <rPh sb="377" eb="378">
      <t>ナド</t>
    </rPh>
    <rPh sb="379" eb="382">
      <t>チリテキ</t>
    </rPh>
    <rPh sb="383" eb="385">
      <t>フリ</t>
    </rPh>
    <rPh sb="386" eb="388">
      <t>ヨウイン</t>
    </rPh>
    <rPh sb="398" eb="400">
      <t>フタン</t>
    </rPh>
    <rPh sb="401" eb="402">
      <t>オオ</t>
    </rPh>
    <rPh sb="407" eb="409">
      <t>ヨウイン</t>
    </rPh>
    <phoneticPr fontId="4"/>
  </si>
  <si>
    <t>①有形固定資産減価償却率は類似団体平均を上回り、多くの法定耐用年数に近い資産を抱えている状況が続いている。
②管路経年化率は、昭和50年代の拡張整備事業のピーク時に布設された管路の多くが耐用年数に達したことで、令和5年度に大きく上昇した。令和6年度は、管路の更新により0.52pt減少し58.06％となった。令和7年度以降は津島水道企業団との統合により、管理施設が増加するため、老朽管路や施設の更新については、統廃合や優先順位、財源などを十分に考慮しつつ、管路の長寿命化等を踏まえて効果的に実施する必要がある。
③管路更新率は、0.69pt減少し、0.63％となった。令和5年度には大規模な更新工事のため、数値が大きく向上したが、令和6年度は例年並みの工事量となった。</t>
    <rPh sb="20" eb="22">
      <t>ウワマワ</t>
    </rPh>
    <rPh sb="24" eb="25">
      <t>オオ</t>
    </rPh>
    <rPh sb="27" eb="33">
      <t>ホウテイタイヨウネンスウ</t>
    </rPh>
    <rPh sb="34" eb="35">
      <t>チカ</t>
    </rPh>
    <rPh sb="36" eb="38">
      <t>シサン</t>
    </rPh>
    <rPh sb="39" eb="40">
      <t>カカ</t>
    </rPh>
    <rPh sb="44" eb="46">
      <t>ジョウキョウ</t>
    </rPh>
    <rPh sb="47" eb="48">
      <t>ツヅ</t>
    </rPh>
    <rPh sb="90" eb="91">
      <t>オオ</t>
    </rPh>
    <rPh sb="105" eb="107">
      <t>レイワ</t>
    </rPh>
    <rPh sb="108" eb="110">
      <t>ネンド</t>
    </rPh>
    <rPh sb="111" eb="112">
      <t>オオ</t>
    </rPh>
    <rPh sb="114" eb="116">
      <t>ジョウショウ</t>
    </rPh>
    <rPh sb="119" eb="121">
      <t>レイワ</t>
    </rPh>
    <rPh sb="126" eb="128">
      <t>カンロ</t>
    </rPh>
    <rPh sb="129" eb="131">
      <t>コウシン</t>
    </rPh>
    <rPh sb="140" eb="142">
      <t>ゲンショウ</t>
    </rPh>
    <rPh sb="154" eb="156">
      <t>レイワ</t>
    </rPh>
    <rPh sb="157" eb="161">
      <t>ネンドイコウ</t>
    </rPh>
    <rPh sb="177" eb="179">
      <t>カンリ</t>
    </rPh>
    <rPh sb="179" eb="181">
      <t>シセツ</t>
    </rPh>
    <rPh sb="182" eb="184">
      <t>ゾウカ</t>
    </rPh>
    <rPh sb="270" eb="272">
      <t>ゲンショウ</t>
    </rPh>
    <rPh sb="284" eb="286">
      <t>レイワ</t>
    </rPh>
    <rPh sb="287" eb="288">
      <t>ネン</t>
    </rPh>
    <rPh sb="288" eb="289">
      <t>ド</t>
    </rPh>
    <phoneticPr fontId="4"/>
  </si>
  <si>
    <t>令和6年度決算においては、経常収支比率および料金回収率は100％を超えており、累積欠損金が発生していないことから、概ね健全な経営状況にあるといえる。一方で、将来的には水需要の伸びが期待できず、減収が見込まれることに加え、老朽化した管路や施設の更新・耐震化事業に伴う投資額の増加が予測される。
特に管路の老朽化が進行しており、管路経年化率は令和5年度で50％を上回っている。そのため、水道事業の整備事業計画に基づいた計画的な更新に加えて、国の要請に基づく上下水道耐震化計画や鋳鉄管更新計画を実施することで、老朽管路の更新を加速させ、有収率の向上につなげ、事業のさらなる効率的運営にも努めることが必要となる。</t>
    <rPh sb="0" eb="2">
      <t>レイワ</t>
    </rPh>
    <rPh sb="3" eb="5">
      <t>ネンド</t>
    </rPh>
    <rPh sb="5" eb="7">
      <t>ケッサン</t>
    </rPh>
    <rPh sb="148" eb="150">
      <t>カンロ</t>
    </rPh>
    <rPh sb="173" eb="174">
      <t>ド</t>
    </rPh>
    <rPh sb="191" eb="195">
      <t>スイドウジギョウ</t>
    </rPh>
    <rPh sb="218" eb="219">
      <t>クニ</t>
    </rPh>
    <rPh sb="220" eb="222">
      <t>ヨウセイ</t>
    </rPh>
    <rPh sb="223" eb="224">
      <t>モト</t>
    </rPh>
    <rPh sb="226" eb="230">
      <t>ジョウゲスイドウ</t>
    </rPh>
    <rPh sb="296" eb="29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</si>
</sst>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0.48</c:v>
                </c:pt>
                <c:pt idx="1">
                  <c:v>1.02</c:v>
                </c:pt>
                <c:pt idx="2">
                  <c:v>0.73</c:v>
                </c:pt>
                <c:pt idx="3">
                  <c:v>1.32</c:v>
                </c:pt>
                <c:pt idx="4">
                  <c:v>0.63</c:v>
                </c:pt>
              </c:numCache>
            </c:numRef>
          </c:val>
          <c:extLst>
            <c:ext xmlns:c16="http://schemas.microsoft.com/office/drawing/2014/chart" uri="{C3380CC4-5D6E-409C-BE32-E72D297353CC}">
              <c16:uniqueId val="{00000000-8976-485F-9130-A462031EE42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8976-485F-9130-A462031EE42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47.4</c:v>
                </c:pt>
                <c:pt idx="1">
                  <c:v>46.19</c:v>
                </c:pt>
                <c:pt idx="2">
                  <c:v>45.02</c:v>
                </c:pt>
                <c:pt idx="3">
                  <c:v>44.32</c:v>
                </c:pt>
                <c:pt idx="4">
                  <c:v>43.61</c:v>
                </c:pt>
              </c:numCache>
            </c:numRef>
          </c:val>
          <c:extLst>
            <c:ext xmlns:c16="http://schemas.microsoft.com/office/drawing/2014/chart" uri="{C3380CC4-5D6E-409C-BE32-E72D297353CC}">
              <c16:uniqueId val="{00000000-E657-48E8-91E8-3A80A05D84F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E657-48E8-91E8-3A80A05D84F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84.32</c:v>
                </c:pt>
                <c:pt idx="1">
                  <c:v>84.42</c:v>
                </c:pt>
                <c:pt idx="2">
                  <c:v>84.55</c:v>
                </c:pt>
                <c:pt idx="3">
                  <c:v>83.73</c:v>
                </c:pt>
                <c:pt idx="4">
                  <c:v>83.67</c:v>
                </c:pt>
              </c:numCache>
            </c:numRef>
          </c:val>
          <c:extLst>
            <c:ext xmlns:c16="http://schemas.microsoft.com/office/drawing/2014/chart" uri="{C3380CC4-5D6E-409C-BE32-E72D297353CC}">
              <c16:uniqueId val="{00000000-4048-492F-A6E4-2053F21B65B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4048-492F-A6E4-2053F21B65B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117.06</c:v>
                </c:pt>
                <c:pt idx="1">
                  <c:v>114.54</c:v>
                </c:pt>
                <c:pt idx="2">
                  <c:v>110.12</c:v>
                </c:pt>
                <c:pt idx="3">
                  <c:v>110.56</c:v>
                </c:pt>
                <c:pt idx="4">
                  <c:v>106.11</c:v>
                </c:pt>
              </c:numCache>
            </c:numRef>
          </c:val>
          <c:extLst>
            <c:ext xmlns:c16="http://schemas.microsoft.com/office/drawing/2014/chart" uri="{C3380CC4-5D6E-409C-BE32-E72D297353CC}">
              <c16:uniqueId val="{00000000-E895-47B3-AD0D-F47B75F238B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E895-47B3-AD0D-F47B75F238B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59.1</c:v>
                </c:pt>
                <c:pt idx="1">
                  <c:v>59.24</c:v>
                </c:pt>
                <c:pt idx="2">
                  <c:v>59.14</c:v>
                </c:pt>
                <c:pt idx="3">
                  <c:v>55.53</c:v>
                </c:pt>
                <c:pt idx="4">
                  <c:v>55.67</c:v>
                </c:pt>
              </c:numCache>
            </c:numRef>
          </c:val>
          <c:extLst>
            <c:ext xmlns:c16="http://schemas.microsoft.com/office/drawing/2014/chart" uri="{C3380CC4-5D6E-409C-BE32-E72D297353CC}">
              <c16:uniqueId val="{00000000-0A05-4CA6-9B66-EFC83037C29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0A05-4CA6-9B66-EFC83037C29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25.12</c:v>
                </c:pt>
                <c:pt idx="1">
                  <c:v>33.909999999999997</c:v>
                </c:pt>
                <c:pt idx="2">
                  <c:v>33.68</c:v>
                </c:pt>
                <c:pt idx="3">
                  <c:v>58.58</c:v>
                </c:pt>
                <c:pt idx="4">
                  <c:v>58.06</c:v>
                </c:pt>
              </c:numCache>
            </c:numRef>
          </c:val>
          <c:extLst>
            <c:ext xmlns:c16="http://schemas.microsoft.com/office/drawing/2014/chart" uri="{C3380CC4-5D6E-409C-BE32-E72D297353CC}">
              <c16:uniqueId val="{00000000-BEF3-46DB-B9D6-51E3B8B75CC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BEF3-46DB-B9D6-51E3B8B75CC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F19-4C8D-AAE2-4949E73F335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CF19-4C8D-AAE2-4949E73F335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510.13</c:v>
                </c:pt>
                <c:pt idx="1">
                  <c:v>359.14</c:v>
                </c:pt>
                <c:pt idx="2">
                  <c:v>389.9</c:v>
                </c:pt>
                <c:pt idx="3">
                  <c:v>290.70999999999998</c:v>
                </c:pt>
                <c:pt idx="4">
                  <c:v>276.26</c:v>
                </c:pt>
              </c:numCache>
            </c:numRef>
          </c:val>
          <c:extLst>
            <c:ext xmlns:c16="http://schemas.microsoft.com/office/drawing/2014/chart" uri="{C3380CC4-5D6E-409C-BE32-E72D297353CC}">
              <c16:uniqueId val="{00000000-AF86-4707-8C84-7A68A88C55B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AF86-4707-8C84-7A68A88C55B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198.39</c:v>
                </c:pt>
                <c:pt idx="1">
                  <c:v>198.73</c:v>
                </c:pt>
                <c:pt idx="2">
                  <c:v>227.61</c:v>
                </c:pt>
                <c:pt idx="3">
                  <c:v>257.64999999999998</c:v>
                </c:pt>
                <c:pt idx="4">
                  <c:v>260.07</c:v>
                </c:pt>
              </c:numCache>
            </c:numRef>
          </c:val>
          <c:extLst>
            <c:ext xmlns:c16="http://schemas.microsoft.com/office/drawing/2014/chart" uri="{C3380CC4-5D6E-409C-BE32-E72D297353CC}">
              <c16:uniqueId val="{00000000-F9AD-4479-8CF0-E77A0DE4D3C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F9AD-4479-8CF0-E77A0DE4D3C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114.48</c:v>
                </c:pt>
                <c:pt idx="1">
                  <c:v>111.56</c:v>
                </c:pt>
                <c:pt idx="2">
                  <c:v>98.16</c:v>
                </c:pt>
                <c:pt idx="3">
                  <c:v>98.38</c:v>
                </c:pt>
                <c:pt idx="4">
                  <c:v>102.54</c:v>
                </c:pt>
              </c:numCache>
            </c:numRef>
          </c:val>
          <c:extLst>
            <c:ext xmlns:c16="http://schemas.microsoft.com/office/drawing/2014/chart" uri="{C3380CC4-5D6E-409C-BE32-E72D297353CC}">
              <c16:uniqueId val="{00000000-74F2-438A-98F4-C05A74E16F0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74F2-438A-98F4-C05A74E16F0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227.33</c:v>
                </c:pt>
                <c:pt idx="1">
                  <c:v>233.72</c:v>
                </c:pt>
                <c:pt idx="2">
                  <c:v>266.10000000000002</c:v>
                </c:pt>
                <c:pt idx="3">
                  <c:v>266.37</c:v>
                </c:pt>
                <c:pt idx="4">
                  <c:v>256.24</c:v>
                </c:pt>
              </c:numCache>
            </c:numRef>
          </c:val>
          <c:extLst>
            <c:ext xmlns:c16="http://schemas.microsoft.com/office/drawing/2014/chart" uri="{C3380CC4-5D6E-409C-BE32-E72D297353CC}">
              <c16:uniqueId val="{00000000-9F12-45AC-BE60-0BD51506000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9F12-45AC-BE60-0BD51506000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34"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愛媛県　宇和島市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A4</v>
      </c>
      <c r="X8" s="74"/>
      <c r="Y8" s="74"/>
      <c r="Z8" s="74"/>
      <c r="AA8" s="74"/>
      <c r="AB8" s="74"/>
      <c r="AC8" s="74"/>
      <c r="AD8" s="74" t="str">
        <f>データ!$M$6</f>
        <v>非設置</v>
      </c>
      <c r="AE8" s="74"/>
      <c r="AF8" s="74"/>
      <c r="AG8" s="74"/>
      <c r="AH8" s="74"/>
      <c r="AI8" s="74"/>
      <c r="AJ8" s="74"/>
      <c r="AK8" s="2"/>
      <c r="AL8" s="65">
        <f>データ!$R$6</f>
        <v>66981</v>
      </c>
      <c r="AM8" s="65"/>
      <c r="AN8" s="65"/>
      <c r="AO8" s="65"/>
      <c r="AP8" s="65"/>
      <c r="AQ8" s="65"/>
      <c r="AR8" s="65"/>
      <c r="AS8" s="65"/>
      <c r="AT8" s="36">
        <f>データ!$S$6</f>
        <v>468.16</v>
      </c>
      <c r="AU8" s="37"/>
      <c r="AV8" s="37"/>
      <c r="AW8" s="37"/>
      <c r="AX8" s="37"/>
      <c r="AY8" s="37"/>
      <c r="AZ8" s="37"/>
      <c r="BA8" s="37"/>
      <c r="BB8" s="54">
        <f>データ!$T$6</f>
        <v>143.07</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70.510000000000005</v>
      </c>
      <c r="J10" s="37"/>
      <c r="K10" s="37"/>
      <c r="L10" s="37"/>
      <c r="M10" s="37"/>
      <c r="N10" s="37"/>
      <c r="O10" s="64"/>
      <c r="P10" s="54">
        <f>データ!$P$6</f>
        <v>99.44</v>
      </c>
      <c r="Q10" s="54"/>
      <c r="R10" s="54"/>
      <c r="S10" s="54"/>
      <c r="T10" s="54"/>
      <c r="U10" s="54"/>
      <c r="V10" s="54"/>
      <c r="W10" s="65">
        <f>データ!$Q$6</f>
        <v>4833</v>
      </c>
      <c r="X10" s="65"/>
      <c r="Y10" s="65"/>
      <c r="Z10" s="65"/>
      <c r="AA10" s="65"/>
      <c r="AB10" s="65"/>
      <c r="AC10" s="65"/>
      <c r="AD10" s="2"/>
      <c r="AE10" s="2"/>
      <c r="AF10" s="2"/>
      <c r="AG10" s="2"/>
      <c r="AH10" s="2"/>
      <c r="AI10" s="2"/>
      <c r="AJ10" s="2"/>
      <c r="AK10" s="2"/>
      <c r="AL10" s="65">
        <f>データ!$U$6</f>
        <v>66650</v>
      </c>
      <c r="AM10" s="65"/>
      <c r="AN10" s="65"/>
      <c r="AO10" s="65"/>
      <c r="AP10" s="65"/>
      <c r="AQ10" s="65"/>
      <c r="AR10" s="65"/>
      <c r="AS10" s="65"/>
      <c r="AT10" s="36">
        <f>データ!$V$6</f>
        <v>108.33</v>
      </c>
      <c r="AU10" s="37"/>
      <c r="AV10" s="37"/>
      <c r="AW10" s="37"/>
      <c r="AX10" s="37"/>
      <c r="AY10" s="37"/>
      <c r="AZ10" s="37"/>
      <c r="BA10" s="37"/>
      <c r="BB10" s="54">
        <f>データ!$W$6</f>
        <v>615.25</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LMk990IVKMel7hLyVKkgf9vQsnQdXllrecRiONoYlSnaIrfFxVr6X+OZX+rOEDA+SGgfzqXtxxT6bIGh49mcrQ==" saltValue="+JLS0HUvGwpuVg9FRE284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382035</v>
      </c>
      <c r="D6" s="20">
        <f t="shared" si="3"/>
        <v>46</v>
      </c>
      <c r="E6" s="20">
        <f t="shared" si="3"/>
        <v>1</v>
      </c>
      <c r="F6" s="20">
        <f t="shared" si="3"/>
        <v>0</v>
      </c>
      <c r="G6" s="20">
        <f t="shared" si="3"/>
        <v>1</v>
      </c>
      <c r="H6" s="20" t="str">
        <f t="shared" si="3"/>
        <v>愛媛県　宇和島市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70.510000000000005</v>
      </c>
      <c r="P6" s="21">
        <f t="shared" si="3"/>
        <v>99.44</v>
      </c>
      <c r="Q6" s="21">
        <f t="shared" si="3"/>
        <v>4833</v>
      </c>
      <c r="R6" s="21">
        <f t="shared" si="3"/>
        <v>66981</v>
      </c>
      <c r="S6" s="21">
        <f t="shared" si="3"/>
        <v>468.16</v>
      </c>
      <c r="T6" s="21">
        <f t="shared" si="3"/>
        <v>143.07</v>
      </c>
      <c r="U6" s="21">
        <f t="shared" si="3"/>
        <v>66650</v>
      </c>
      <c r="V6" s="21">
        <f t="shared" si="3"/>
        <v>108.33</v>
      </c>
      <c r="W6" s="21">
        <f t="shared" si="3"/>
        <v>615.25</v>
      </c>
      <c r="X6" s="22">
        <f>IF(X7="",NA(),X7)</f>
        <v>117.06</v>
      </c>
      <c r="Y6" s="22">
        <f t="shared" ref="Y6:AG6" si="4">IF(Y7="",NA(),Y7)</f>
        <v>114.54</v>
      </c>
      <c r="Z6" s="22">
        <f t="shared" si="4"/>
        <v>110.12</v>
      </c>
      <c r="AA6" s="22">
        <f t="shared" si="4"/>
        <v>110.56</v>
      </c>
      <c r="AB6" s="22">
        <f t="shared" si="4"/>
        <v>106.11</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510.13</v>
      </c>
      <c r="AU6" s="22">
        <f t="shared" ref="AU6:BC6" si="6">IF(AU7="",NA(),AU7)</f>
        <v>359.14</v>
      </c>
      <c r="AV6" s="22">
        <f t="shared" si="6"/>
        <v>389.9</v>
      </c>
      <c r="AW6" s="22">
        <f t="shared" si="6"/>
        <v>290.70999999999998</v>
      </c>
      <c r="AX6" s="22">
        <f t="shared" si="6"/>
        <v>276.26</v>
      </c>
      <c r="AY6" s="22">
        <f t="shared" si="6"/>
        <v>350.79</v>
      </c>
      <c r="AZ6" s="22">
        <f t="shared" si="6"/>
        <v>354.57</v>
      </c>
      <c r="BA6" s="22">
        <f t="shared" si="6"/>
        <v>357.74</v>
      </c>
      <c r="BB6" s="22">
        <f t="shared" si="6"/>
        <v>344.88</v>
      </c>
      <c r="BC6" s="22">
        <f t="shared" si="6"/>
        <v>326.02</v>
      </c>
      <c r="BD6" s="21" t="str">
        <f>IF(BD7="","",IF(BD7="-","【-】","【"&amp;SUBSTITUTE(TEXT(BD7,"#,##0.00"),"-","△")&amp;"】"))</f>
        <v>【239.69】</v>
      </c>
      <c r="BE6" s="22">
        <f>IF(BE7="",NA(),BE7)</f>
        <v>198.39</v>
      </c>
      <c r="BF6" s="22">
        <f t="shared" ref="BF6:BN6" si="7">IF(BF7="",NA(),BF7)</f>
        <v>198.73</v>
      </c>
      <c r="BG6" s="22">
        <f t="shared" si="7"/>
        <v>227.61</v>
      </c>
      <c r="BH6" s="22">
        <f t="shared" si="7"/>
        <v>257.64999999999998</v>
      </c>
      <c r="BI6" s="22">
        <f t="shared" si="7"/>
        <v>260.07</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114.48</v>
      </c>
      <c r="BQ6" s="22">
        <f t="shared" ref="BQ6:BY6" si="8">IF(BQ7="",NA(),BQ7)</f>
        <v>111.56</v>
      </c>
      <c r="BR6" s="22">
        <f t="shared" si="8"/>
        <v>98.16</v>
      </c>
      <c r="BS6" s="22">
        <f t="shared" si="8"/>
        <v>98.38</v>
      </c>
      <c r="BT6" s="22">
        <f t="shared" si="8"/>
        <v>102.54</v>
      </c>
      <c r="BU6" s="22">
        <f t="shared" si="8"/>
        <v>100.85</v>
      </c>
      <c r="BV6" s="22">
        <f t="shared" si="8"/>
        <v>103.79</v>
      </c>
      <c r="BW6" s="22">
        <f t="shared" si="8"/>
        <v>98.3</v>
      </c>
      <c r="BX6" s="22">
        <f t="shared" si="8"/>
        <v>98.89</v>
      </c>
      <c r="BY6" s="22">
        <f t="shared" si="8"/>
        <v>99.25</v>
      </c>
      <c r="BZ6" s="21" t="str">
        <f>IF(BZ7="","",IF(BZ7="-","【-】","【"&amp;SUBSTITUTE(TEXT(BZ7,"#,##0.00"),"-","△")&amp;"】"))</f>
        <v>【97.59】</v>
      </c>
      <c r="CA6" s="22">
        <f>IF(CA7="",NA(),CA7)</f>
        <v>227.33</v>
      </c>
      <c r="CB6" s="22">
        <f t="shared" ref="CB6:CJ6" si="9">IF(CB7="",NA(),CB7)</f>
        <v>233.72</v>
      </c>
      <c r="CC6" s="22">
        <f t="shared" si="9"/>
        <v>266.10000000000002</v>
      </c>
      <c r="CD6" s="22">
        <f t="shared" si="9"/>
        <v>266.37</v>
      </c>
      <c r="CE6" s="22">
        <f t="shared" si="9"/>
        <v>256.24</v>
      </c>
      <c r="CF6" s="22">
        <f t="shared" si="9"/>
        <v>167.1</v>
      </c>
      <c r="CG6" s="22">
        <f t="shared" si="9"/>
        <v>167.86</v>
      </c>
      <c r="CH6" s="22">
        <f t="shared" si="9"/>
        <v>173.68</v>
      </c>
      <c r="CI6" s="22">
        <f t="shared" si="9"/>
        <v>174.52</v>
      </c>
      <c r="CJ6" s="22">
        <f t="shared" si="9"/>
        <v>178.92</v>
      </c>
      <c r="CK6" s="21" t="str">
        <f>IF(CK7="","",IF(CK7="-","【-】","【"&amp;SUBSTITUTE(TEXT(CK7,"#,##0.00"),"-","△")&amp;"】"))</f>
        <v>【181.66】</v>
      </c>
      <c r="CL6" s="22">
        <f>IF(CL7="",NA(),CL7)</f>
        <v>47.4</v>
      </c>
      <c r="CM6" s="22">
        <f t="shared" ref="CM6:CU6" si="10">IF(CM7="",NA(),CM7)</f>
        <v>46.19</v>
      </c>
      <c r="CN6" s="22">
        <f t="shared" si="10"/>
        <v>45.02</v>
      </c>
      <c r="CO6" s="22">
        <f t="shared" si="10"/>
        <v>44.32</v>
      </c>
      <c r="CP6" s="22">
        <f t="shared" si="10"/>
        <v>43.61</v>
      </c>
      <c r="CQ6" s="22">
        <f t="shared" si="10"/>
        <v>59.91</v>
      </c>
      <c r="CR6" s="22">
        <f t="shared" si="10"/>
        <v>59.4</v>
      </c>
      <c r="CS6" s="22">
        <f t="shared" si="10"/>
        <v>59.24</v>
      </c>
      <c r="CT6" s="22">
        <f t="shared" si="10"/>
        <v>58.77</v>
      </c>
      <c r="CU6" s="22">
        <f t="shared" si="10"/>
        <v>59.17</v>
      </c>
      <c r="CV6" s="21" t="str">
        <f>IF(CV7="","",IF(CV7="-","【-】","【"&amp;SUBSTITUTE(TEXT(CV7,"#,##0.00"),"-","△")&amp;"】"))</f>
        <v>【60.21】</v>
      </c>
      <c r="CW6" s="22">
        <f>IF(CW7="",NA(),CW7)</f>
        <v>84.32</v>
      </c>
      <c r="CX6" s="22">
        <f t="shared" ref="CX6:DF6" si="11">IF(CX7="",NA(),CX7)</f>
        <v>84.42</v>
      </c>
      <c r="CY6" s="22">
        <f t="shared" si="11"/>
        <v>84.55</v>
      </c>
      <c r="CZ6" s="22">
        <f t="shared" si="11"/>
        <v>83.73</v>
      </c>
      <c r="DA6" s="22">
        <f t="shared" si="11"/>
        <v>83.67</v>
      </c>
      <c r="DB6" s="22">
        <f t="shared" si="11"/>
        <v>87.26</v>
      </c>
      <c r="DC6" s="22">
        <f t="shared" si="11"/>
        <v>87.57</v>
      </c>
      <c r="DD6" s="22">
        <f t="shared" si="11"/>
        <v>87.26</v>
      </c>
      <c r="DE6" s="22">
        <f t="shared" si="11"/>
        <v>86.95</v>
      </c>
      <c r="DF6" s="22">
        <f t="shared" si="11"/>
        <v>86.58</v>
      </c>
      <c r="DG6" s="21" t="str">
        <f>IF(DG7="","",IF(DG7="-","【-】","【"&amp;SUBSTITUTE(TEXT(DG7,"#,##0.00"),"-","△")&amp;"】"))</f>
        <v>【89.21】</v>
      </c>
      <c r="DH6" s="22">
        <f>IF(DH7="",NA(),DH7)</f>
        <v>59.1</v>
      </c>
      <c r="DI6" s="22">
        <f t="shared" ref="DI6:DQ6" si="12">IF(DI7="",NA(),DI7)</f>
        <v>59.24</v>
      </c>
      <c r="DJ6" s="22">
        <f t="shared" si="12"/>
        <v>59.14</v>
      </c>
      <c r="DK6" s="22">
        <f t="shared" si="12"/>
        <v>55.53</v>
      </c>
      <c r="DL6" s="22">
        <f t="shared" si="12"/>
        <v>55.67</v>
      </c>
      <c r="DM6" s="22">
        <f t="shared" si="12"/>
        <v>49.2</v>
      </c>
      <c r="DN6" s="22">
        <f t="shared" si="12"/>
        <v>50.01</v>
      </c>
      <c r="DO6" s="22">
        <f t="shared" si="12"/>
        <v>50.99</v>
      </c>
      <c r="DP6" s="22">
        <f t="shared" si="12"/>
        <v>51.79</v>
      </c>
      <c r="DQ6" s="22">
        <f t="shared" si="12"/>
        <v>52.02</v>
      </c>
      <c r="DR6" s="21" t="str">
        <f>IF(DR7="","",IF(DR7="-","【-】","【"&amp;SUBSTITUTE(TEXT(DR7,"#,##0.00"),"-","△")&amp;"】"))</f>
        <v>【52.41】</v>
      </c>
      <c r="DS6" s="22">
        <f>IF(DS7="",NA(),DS7)</f>
        <v>25.12</v>
      </c>
      <c r="DT6" s="22">
        <f t="shared" ref="DT6:EB6" si="13">IF(DT7="",NA(),DT7)</f>
        <v>33.909999999999997</v>
      </c>
      <c r="DU6" s="22">
        <f t="shared" si="13"/>
        <v>33.68</v>
      </c>
      <c r="DV6" s="22">
        <f t="shared" si="13"/>
        <v>58.58</v>
      </c>
      <c r="DW6" s="22">
        <f t="shared" si="13"/>
        <v>58.06</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0.48</v>
      </c>
      <c r="EE6" s="22">
        <f t="shared" ref="EE6:EM6" si="14">IF(EE7="",NA(),EE7)</f>
        <v>1.02</v>
      </c>
      <c r="EF6" s="22">
        <f t="shared" si="14"/>
        <v>0.73</v>
      </c>
      <c r="EG6" s="22">
        <f t="shared" si="14"/>
        <v>1.32</v>
      </c>
      <c r="EH6" s="22">
        <f t="shared" si="14"/>
        <v>0.63</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382035</v>
      </c>
      <c r="D7" s="24">
        <v>46</v>
      </c>
      <c r="E7" s="24">
        <v>1</v>
      </c>
      <c r="F7" s="24">
        <v>0</v>
      </c>
      <c r="G7" s="24">
        <v>1</v>
      </c>
      <c r="H7" s="24" t="s">
        <v>93</v>
      </c>
      <c r="I7" s="24" t="s">
        <v>94</v>
      </c>
      <c r="J7" s="24" t="s">
        <v>95</v>
      </c>
      <c r="K7" s="24" t="s">
        <v>96</v>
      </c>
      <c r="L7" s="24" t="s">
        <v>97</v>
      </c>
      <c r="M7" s="24" t="s">
        <v>98</v>
      </c>
      <c r="N7" s="25" t="s">
        <v>99</v>
      </c>
      <c r="O7" s="25">
        <v>70.510000000000005</v>
      </c>
      <c r="P7" s="25">
        <v>99.44</v>
      </c>
      <c r="Q7" s="25">
        <v>4833</v>
      </c>
      <c r="R7" s="25">
        <v>66981</v>
      </c>
      <c r="S7" s="25">
        <v>468.16</v>
      </c>
      <c r="T7" s="25">
        <v>143.07</v>
      </c>
      <c r="U7" s="25">
        <v>66650</v>
      </c>
      <c r="V7" s="25">
        <v>108.33</v>
      </c>
      <c r="W7" s="25">
        <v>615.25</v>
      </c>
      <c r="X7" s="25">
        <v>117.06</v>
      </c>
      <c r="Y7" s="25">
        <v>114.54</v>
      </c>
      <c r="Z7" s="25">
        <v>110.12</v>
      </c>
      <c r="AA7" s="25">
        <v>110.56</v>
      </c>
      <c r="AB7" s="25">
        <v>106.11</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510.13</v>
      </c>
      <c r="AU7" s="25">
        <v>359.14</v>
      </c>
      <c r="AV7" s="25">
        <v>389.9</v>
      </c>
      <c r="AW7" s="25">
        <v>290.70999999999998</v>
      </c>
      <c r="AX7" s="25">
        <v>276.26</v>
      </c>
      <c r="AY7" s="25">
        <v>350.79</v>
      </c>
      <c r="AZ7" s="25">
        <v>354.57</v>
      </c>
      <c r="BA7" s="25">
        <v>357.74</v>
      </c>
      <c r="BB7" s="25">
        <v>344.88</v>
      </c>
      <c r="BC7" s="25">
        <v>326.02</v>
      </c>
      <c r="BD7" s="25">
        <v>239.69</v>
      </c>
      <c r="BE7" s="25">
        <v>198.39</v>
      </c>
      <c r="BF7" s="25">
        <v>198.73</v>
      </c>
      <c r="BG7" s="25">
        <v>227.61</v>
      </c>
      <c r="BH7" s="25">
        <v>257.64999999999998</v>
      </c>
      <c r="BI7" s="25">
        <v>260.07</v>
      </c>
      <c r="BJ7" s="25">
        <v>322.92</v>
      </c>
      <c r="BK7" s="25">
        <v>303.45999999999998</v>
      </c>
      <c r="BL7" s="25">
        <v>307.27999999999997</v>
      </c>
      <c r="BM7" s="25">
        <v>304.02</v>
      </c>
      <c r="BN7" s="25">
        <v>300.54000000000002</v>
      </c>
      <c r="BO7" s="25">
        <v>264.86</v>
      </c>
      <c r="BP7" s="25">
        <v>114.48</v>
      </c>
      <c r="BQ7" s="25">
        <v>111.56</v>
      </c>
      <c r="BR7" s="25">
        <v>98.16</v>
      </c>
      <c r="BS7" s="25">
        <v>98.38</v>
      </c>
      <c r="BT7" s="25">
        <v>102.54</v>
      </c>
      <c r="BU7" s="25">
        <v>100.85</v>
      </c>
      <c r="BV7" s="25">
        <v>103.79</v>
      </c>
      <c r="BW7" s="25">
        <v>98.3</v>
      </c>
      <c r="BX7" s="25">
        <v>98.89</v>
      </c>
      <c r="BY7" s="25">
        <v>99.25</v>
      </c>
      <c r="BZ7" s="25">
        <v>97.59</v>
      </c>
      <c r="CA7" s="25">
        <v>227.33</v>
      </c>
      <c r="CB7" s="25">
        <v>233.72</v>
      </c>
      <c r="CC7" s="25">
        <v>266.10000000000002</v>
      </c>
      <c r="CD7" s="25">
        <v>266.37</v>
      </c>
      <c r="CE7" s="25">
        <v>256.24</v>
      </c>
      <c r="CF7" s="25">
        <v>167.1</v>
      </c>
      <c r="CG7" s="25">
        <v>167.86</v>
      </c>
      <c r="CH7" s="25">
        <v>173.68</v>
      </c>
      <c r="CI7" s="25">
        <v>174.52</v>
      </c>
      <c r="CJ7" s="25">
        <v>178.92</v>
      </c>
      <c r="CK7" s="25">
        <v>181.66</v>
      </c>
      <c r="CL7" s="25">
        <v>47.4</v>
      </c>
      <c r="CM7" s="25">
        <v>46.19</v>
      </c>
      <c r="CN7" s="25">
        <v>45.02</v>
      </c>
      <c r="CO7" s="25">
        <v>44.32</v>
      </c>
      <c r="CP7" s="25">
        <v>43.61</v>
      </c>
      <c r="CQ7" s="25">
        <v>59.91</v>
      </c>
      <c r="CR7" s="25">
        <v>59.4</v>
      </c>
      <c r="CS7" s="25">
        <v>59.24</v>
      </c>
      <c r="CT7" s="25">
        <v>58.77</v>
      </c>
      <c r="CU7" s="25">
        <v>59.17</v>
      </c>
      <c r="CV7" s="25">
        <v>60.21</v>
      </c>
      <c r="CW7" s="25">
        <v>84.32</v>
      </c>
      <c r="CX7" s="25">
        <v>84.42</v>
      </c>
      <c r="CY7" s="25">
        <v>84.55</v>
      </c>
      <c r="CZ7" s="25">
        <v>83.73</v>
      </c>
      <c r="DA7" s="25">
        <v>83.67</v>
      </c>
      <c r="DB7" s="25">
        <v>87.26</v>
      </c>
      <c r="DC7" s="25">
        <v>87.57</v>
      </c>
      <c r="DD7" s="25">
        <v>87.26</v>
      </c>
      <c r="DE7" s="25">
        <v>86.95</v>
      </c>
      <c r="DF7" s="25">
        <v>86.58</v>
      </c>
      <c r="DG7" s="25">
        <v>89.21</v>
      </c>
      <c r="DH7" s="25">
        <v>59.1</v>
      </c>
      <c r="DI7" s="25">
        <v>59.24</v>
      </c>
      <c r="DJ7" s="25">
        <v>59.14</v>
      </c>
      <c r="DK7" s="25">
        <v>55.53</v>
      </c>
      <c r="DL7" s="25">
        <v>55.67</v>
      </c>
      <c r="DM7" s="25">
        <v>49.2</v>
      </c>
      <c r="DN7" s="25">
        <v>50.01</v>
      </c>
      <c r="DO7" s="25">
        <v>50.99</v>
      </c>
      <c r="DP7" s="25">
        <v>51.79</v>
      </c>
      <c r="DQ7" s="25">
        <v>52.02</v>
      </c>
      <c r="DR7" s="25">
        <v>52.41</v>
      </c>
      <c r="DS7" s="25">
        <v>25.12</v>
      </c>
      <c r="DT7" s="25">
        <v>33.909999999999997</v>
      </c>
      <c r="DU7" s="25">
        <v>33.68</v>
      </c>
      <c r="DV7" s="25">
        <v>58.58</v>
      </c>
      <c r="DW7" s="25">
        <v>58.06</v>
      </c>
      <c r="DX7" s="25">
        <v>18.329999999999998</v>
      </c>
      <c r="DY7" s="25">
        <v>20.27</v>
      </c>
      <c r="DZ7" s="25">
        <v>21.69</v>
      </c>
      <c r="EA7" s="25">
        <v>23.19</v>
      </c>
      <c r="EB7" s="25">
        <v>24.61</v>
      </c>
      <c r="EC7" s="25">
        <v>26.78</v>
      </c>
      <c r="ED7" s="25">
        <v>0.48</v>
      </c>
      <c r="EE7" s="25">
        <v>1.02</v>
      </c>
      <c r="EF7" s="25">
        <v>0.73</v>
      </c>
      <c r="EG7" s="25">
        <v>1.32</v>
      </c>
      <c r="EH7" s="25">
        <v>0.63</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SUIDO</cp:lastModifiedBy>
  <cp:lastPrinted>2026-02-02T01:18:34Z</cp:lastPrinted>
  <dcterms:created xsi:type="dcterms:W3CDTF">2025-12-12T09:22:25Z</dcterms:created>
  <dcterms:modified xsi:type="dcterms:W3CDTF">2026-02-02T01:21:52Z</dcterms:modified>
  <cp:category/>
</cp:coreProperties>
</file>