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5_修正後の最終データ♦\02_今治市\"/>
    </mc:Choice>
  </mc:AlternateContent>
  <xr:revisionPtr revIDLastSave="0" documentId="13_ncr:1_{44BA96C8-20D8-40FE-BDB0-6CF202B3AE97}" xr6:coauthVersionLast="47" xr6:coauthVersionMax="47" xr10:uidLastSave="{00000000-0000-0000-0000-000000000000}"/>
  <workbookProtection workbookAlgorithmName="SHA-512" workbookHashValue="FP9syCUlL/4p0YlsT0YVGEJLnxf3IbFiPymW+nEGp7EPCVOfjrSb2Dlemq1hbWLGMjjgfvypSCNN92Hmx2SSfg==" workbookSaltValue="j42+axJDBE9yxuSWHsEAyQ==" workbookSpinCount="100000" lockStructure="1"/>
  <bookViews>
    <workbookView xWindow="-12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W10" i="4" s="1"/>
  <c r="P6" i="5"/>
  <c r="P10" i="4" s="1"/>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AL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<sst xmlns="http://schemas.openxmlformats.org/spreadsheetml/2006/main" count="228" uniqueCount="112">
  <si>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</si>
  <si>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</si>
  <si>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</si>
  <si>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</si>
  <si>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</si>
  <si>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</si>
  <si>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</si>
  <si>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</si>
  <si>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</si>
  <si>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</si>
  <si>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</si>
  <si>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</si>
  <si>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</si>
  <si>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</si>
  <si>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</si>
  <si>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</si>
  <si>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</si>
  <si>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</si>
  <si>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</si>
  <si>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</si>
  <si>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</si>
  <si>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</si>
  <si>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</si>
  <si>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</si>
  <si>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</si>
  <si>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</si>
  <si>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</si>
  <si>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</si>
  <si>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</si>
  <si>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</si>
  <si>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</si>
  <si>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</si>
  <si>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</si>
  <si>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</si>
  <si>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</si>
  <si>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</si>
  <si>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</si>
  <si>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</si>
  <si>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</si>
  <si>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</si>
  <si>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</si>
  <si>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</si>
  <si>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</si>
  <si>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</si>
  <si>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</si>
  <si>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</si>
  <si>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</si>
  <si>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</si>
  <si>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</si>
  <si>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</si>
  <si>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</si>
  <si>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</si>
  <si>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</si>
  <si>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</si>
  <si>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</si>
  <si>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</si>
  <si>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</si>
  <si>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</si>
  <si>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</si>
  <si>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</si>
  <si>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</si>
  <si>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</si>
  <si>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</si>
  <si>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</si>
  <si>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</si>
  <si>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</si>
  <si>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</si>
  <si>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</si>
  <si>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</si>
  <si>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</si>
  <si>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</si>
  <si>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</si>
  <si>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</si>
  <si>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</si>
  <si>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</si>
  <si>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</si>
  <si>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</si>
  <si>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</si>
  <si>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</si>
  <si>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</si>
  <si>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</si>
  <si>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</si>
  <si>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</si>
  <si>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</si>
  <si>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</si>
  <si>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</si>
  <si>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</si>
  <si>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</si>
  <si>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</si>
  <si>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</si>
  <si>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</si>
  <si>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</si>
  <si>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</si>
  <si>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</si>
  <si>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</si>
  <si>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</si>
  <si>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</si>
  <si>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</si>
  <si>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</si>
  <si>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</si>
  <si>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</si>
  <si>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</si>
  <si>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</si>
  <si>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</si>
  <si>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</si>
  <si>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</si>
  <si>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</si>
  <si>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</si>
  <si>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</si>
  <si>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22年４月に策定した「今治市水道ビジョン」を運営の指針として着実に事業を推進していたが、策定後13年が経過したため、令和５年度に改定を行った。今後は継続事業のほかに、南海トラフ巨大地震等の大規模災害への対策事業や、近年の異常気象により水不足が懸念される状況を踏まえた渇水対策事業を実施していく。
　水需要の減少に伴い料金収入が伸び悩む中で、人件費・電気料金高騰や資材値上げが続いており、経営状況は厳しさを増している。令和５年度に料金改定を行ったことで経営は改善されたが、将来にわたって安全で安定した水道水を継続して供給していくためには、施設の統廃合を進め、業務の合理化・効率化に努めて経費削減を図り、定期的に水道料金を見直すなど、更なる経営努力が必要となる。</t>
    <phoneticPr fontId="4"/>
  </si>
  <si>
    <t>　「①経常収支比率」は、令和４年度で一時的に100％を下回ったが、令和５年度に料金改定を実施して給水収益が増加したこと等により、前年度に続いて100％以上となった。「③流動比率」は、流動資産（主に現金及び預金）が前年度比5.81％減少し、流動負債（主に企業債、未払金）が前年度比7.03％増加したため、前年度より数値が悪化した。「④企業債残高対給水収益比率」は、給水収益の増や企業債現在高合計の減により改善したが、「⑤料金回収率」は、給水収益が前年度比3.42％増加したものの、経常費用が前年度比4.06％増加した結果、微減した。
　また、「⑥給水原価」は、有収水量が前年度比0.16％微減したが、人件費や維持管理経費等の増により経常費用が前年度比4.06％増加したため上昇した。「⑦施設利用率」は、配水量減が続いており減少傾向にあったが、配水能力が前年度比6.51％減少したため数値が改善した。「⑧有収率」は、長年にわたり地域毎に漏水調査委託を実施して漏水箇所の特定に尽力し、早期の修繕を実施することで、類似団体平均値と比較して高い水準を維持している。</t>
    <phoneticPr fontId="4"/>
  </si>
  <si>
    <t>　本市ではアセットマネジメント計画を策定し、水道料金の見直しに合わせて計画の見直しも行い、将来の更新投資を検討している。「①有形固定資産減価償却率」は、令和３年度の基幹浄水場整備事業完了に伴い既存施設の廃止が進んだため、それ以降の数値が改善され、「②管路経年化率」は、耐震性の低い施設の廃止や継続的な老朽管の更新等にも取り組んできたため、類似団体平均を下回っている。
　また、「③管路更新率」は、近年、管路の更新対象を、老朽管から重要給水管等の大規模口径管へシフトした影響を受け、当該年度に更新した管路延長が前年度より減少したため低下した。</t>
    <rPh sb="112" eb="114">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</si>
</sst>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0.93</c:v>
                </c:pt>
                <c:pt idx="1">
                  <c:v>0.92</c:v>
                </c:pt>
                <c:pt idx="2">
                  <c:v>0.19</c:v>
                </c:pt>
                <c:pt idx="3">
                  <c:v>0.77</c:v>
                </c:pt>
                <c:pt idx="4">
                  <c:v>0.53</c:v>
                </c:pt>
              </c:numCache>
            </c:numRef>
          </c:val>
          <c:extLst>
            <c:ext xmlns:c16="http://schemas.microsoft.com/office/drawing/2014/chart" uri="{C3380CC4-5D6E-409C-BE32-E72D297353CC}">
              <c16:uniqueId val="{00000000-F3A2-462F-A5E5-05478D859DC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F3A2-462F-A5E5-05478D859DC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61.8</c:v>
                </c:pt>
                <c:pt idx="1">
                  <c:v>59.37</c:v>
                </c:pt>
                <c:pt idx="2">
                  <c:v>52.95</c:v>
                </c:pt>
                <c:pt idx="3">
                  <c:v>51.94</c:v>
                </c:pt>
                <c:pt idx="4">
                  <c:v>54.39</c:v>
                </c:pt>
              </c:numCache>
            </c:numRef>
          </c:val>
          <c:extLst>
            <c:ext xmlns:c16="http://schemas.microsoft.com/office/drawing/2014/chart" uri="{C3380CC4-5D6E-409C-BE32-E72D297353CC}">
              <c16:uniqueId val="{00000000-CF71-4713-8C27-5177D2E6370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62.59</c:v>
                </c:pt>
                <c:pt idx="2">
                  <c:v>61.81</c:v>
                </c:pt>
                <c:pt idx="3">
                  <c:v>62.35</c:v>
                </c:pt>
                <c:pt idx="4">
                  <c:v>62.69</c:v>
                </c:pt>
              </c:numCache>
            </c:numRef>
          </c:val>
          <c:smooth val="0"/>
          <c:extLst>
            <c:ext xmlns:c16="http://schemas.microsoft.com/office/drawing/2014/chart" uri="{C3380CC4-5D6E-409C-BE32-E72D297353CC}">
              <c16:uniqueId val="{00000001-CF71-4713-8C27-5177D2E6370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92.48</c:v>
                </c:pt>
                <c:pt idx="1">
                  <c:v>94.82</c:v>
                </c:pt>
                <c:pt idx="2">
                  <c:v>93.36</c:v>
                </c:pt>
                <c:pt idx="3">
                  <c:v>93.13</c:v>
                </c:pt>
                <c:pt idx="4">
                  <c:v>95.24</c:v>
                </c:pt>
              </c:numCache>
            </c:numRef>
          </c:val>
          <c:extLst>
            <c:ext xmlns:c16="http://schemas.microsoft.com/office/drawing/2014/chart" uri="{C3380CC4-5D6E-409C-BE32-E72D297353CC}">
              <c16:uniqueId val="{00000000-3AF9-4567-A1AF-AA05852269E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89.7</c:v>
                </c:pt>
                <c:pt idx="2">
                  <c:v>89.24</c:v>
                </c:pt>
                <c:pt idx="3">
                  <c:v>88.71</c:v>
                </c:pt>
                <c:pt idx="4">
                  <c:v>88.32</c:v>
                </c:pt>
              </c:numCache>
            </c:numRef>
          </c:val>
          <c:smooth val="0"/>
          <c:extLst>
            <c:ext xmlns:c16="http://schemas.microsoft.com/office/drawing/2014/chart" uri="{C3380CC4-5D6E-409C-BE32-E72D297353CC}">
              <c16:uniqueId val="{00000001-3AF9-4567-A1AF-AA05852269E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115.62</c:v>
                </c:pt>
                <c:pt idx="1">
                  <c:v>107.59</c:v>
                </c:pt>
                <c:pt idx="2">
                  <c:v>98.6</c:v>
                </c:pt>
                <c:pt idx="3">
                  <c:v>108.09</c:v>
                </c:pt>
                <c:pt idx="4">
                  <c:v>107.47</c:v>
                </c:pt>
              </c:numCache>
            </c:numRef>
          </c:val>
          <c:extLst>
            <c:ext xmlns:c16="http://schemas.microsoft.com/office/drawing/2014/chart" uri="{C3380CC4-5D6E-409C-BE32-E72D297353CC}">
              <c16:uniqueId val="{00000000-FD5D-4119-A76F-80B4FC0068F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111.89</c:v>
                </c:pt>
                <c:pt idx="2">
                  <c:v>109.99</c:v>
                </c:pt>
                <c:pt idx="3">
                  <c:v>110.2</c:v>
                </c:pt>
                <c:pt idx="4">
                  <c:v>108.49</c:v>
                </c:pt>
              </c:numCache>
            </c:numRef>
          </c:val>
          <c:smooth val="0"/>
          <c:extLst>
            <c:ext xmlns:c16="http://schemas.microsoft.com/office/drawing/2014/chart" uri="{C3380CC4-5D6E-409C-BE32-E72D297353CC}">
              <c16:uniqueId val="{00000001-FD5D-4119-A76F-80B4FC0068F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51.89</c:v>
                </c:pt>
                <c:pt idx="1">
                  <c:v>44.94</c:v>
                </c:pt>
                <c:pt idx="2">
                  <c:v>46.19</c:v>
                </c:pt>
                <c:pt idx="3">
                  <c:v>47.59</c:v>
                </c:pt>
                <c:pt idx="4">
                  <c:v>48.5</c:v>
                </c:pt>
              </c:numCache>
            </c:numRef>
          </c:val>
          <c:extLst>
            <c:ext xmlns:c16="http://schemas.microsoft.com/office/drawing/2014/chart" uri="{C3380CC4-5D6E-409C-BE32-E72D297353CC}">
              <c16:uniqueId val="{00000000-3D22-4836-AD63-7C69435F48B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50.5</c:v>
                </c:pt>
                <c:pt idx="2">
                  <c:v>51.28</c:v>
                </c:pt>
                <c:pt idx="3">
                  <c:v>51.95</c:v>
                </c:pt>
                <c:pt idx="4">
                  <c:v>52.55</c:v>
                </c:pt>
              </c:numCache>
            </c:numRef>
          </c:val>
          <c:smooth val="0"/>
          <c:extLst>
            <c:ext xmlns:c16="http://schemas.microsoft.com/office/drawing/2014/chart" uri="{C3380CC4-5D6E-409C-BE32-E72D297353CC}">
              <c16:uniqueId val="{00000001-3D22-4836-AD63-7C69435F48B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16.29</c:v>
                </c:pt>
                <c:pt idx="1">
                  <c:v>18.059999999999999</c:v>
                </c:pt>
                <c:pt idx="2">
                  <c:v>18.63</c:v>
                </c:pt>
                <c:pt idx="3">
                  <c:v>19.63</c:v>
                </c:pt>
                <c:pt idx="4">
                  <c:v>20.440000000000001</c:v>
                </c:pt>
              </c:numCache>
            </c:numRef>
          </c:val>
          <c:extLst>
            <c:ext xmlns:c16="http://schemas.microsoft.com/office/drawing/2014/chart" uri="{C3380CC4-5D6E-409C-BE32-E72D297353CC}">
              <c16:uniqueId val="{00000000-9072-4251-B0AB-AF4DD3B463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21.19</c:v>
                </c:pt>
                <c:pt idx="2">
                  <c:v>22.64</c:v>
                </c:pt>
                <c:pt idx="3">
                  <c:v>24.49</c:v>
                </c:pt>
                <c:pt idx="4">
                  <c:v>25.85</c:v>
                </c:pt>
              </c:numCache>
            </c:numRef>
          </c:val>
          <c:smooth val="0"/>
          <c:extLst>
            <c:ext xmlns:c16="http://schemas.microsoft.com/office/drawing/2014/chart" uri="{C3380CC4-5D6E-409C-BE32-E72D297353CC}">
              <c16:uniqueId val="{00000001-9072-4251-B0AB-AF4DD3B463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EE-4879-9670-ABF4E51304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EEE-4879-9670-ABF4E51304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297.39999999999998</c:v>
                </c:pt>
                <c:pt idx="1">
                  <c:v>157.68</c:v>
                </c:pt>
                <c:pt idx="2">
                  <c:v>298.3</c:v>
                </c:pt>
                <c:pt idx="3">
                  <c:v>320.99</c:v>
                </c:pt>
                <c:pt idx="4">
                  <c:v>282.45999999999998</c:v>
                </c:pt>
              </c:numCache>
            </c:numRef>
          </c:val>
          <c:extLst>
            <c:ext xmlns:c16="http://schemas.microsoft.com/office/drawing/2014/chart" uri="{C3380CC4-5D6E-409C-BE32-E72D297353CC}">
              <c16:uniqueId val="{00000000-9E86-4155-ADC8-2C93473E57B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351.29</c:v>
                </c:pt>
                <c:pt idx="2">
                  <c:v>364.24</c:v>
                </c:pt>
                <c:pt idx="3">
                  <c:v>369.82</c:v>
                </c:pt>
                <c:pt idx="4">
                  <c:v>355.75</c:v>
                </c:pt>
              </c:numCache>
            </c:numRef>
          </c:val>
          <c:smooth val="0"/>
          <c:extLst>
            <c:ext xmlns:c16="http://schemas.microsoft.com/office/drawing/2014/chart" uri="{C3380CC4-5D6E-409C-BE32-E72D297353CC}">
              <c16:uniqueId val="{00000001-9E86-4155-ADC8-2C93473E57B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364.09</c:v>
                </c:pt>
                <c:pt idx="1">
                  <c:v>407.11</c:v>
                </c:pt>
                <c:pt idx="2">
                  <c:v>417.83</c:v>
                </c:pt>
                <c:pt idx="3">
                  <c:v>387.68</c:v>
                </c:pt>
                <c:pt idx="4">
                  <c:v>369.84</c:v>
                </c:pt>
              </c:numCache>
            </c:numRef>
          </c:val>
          <c:extLst>
            <c:ext xmlns:c16="http://schemas.microsoft.com/office/drawing/2014/chart" uri="{C3380CC4-5D6E-409C-BE32-E72D297353CC}">
              <c16:uniqueId val="{00000000-D3EB-4DF1-8B04-FFA085A8538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236.29</c:v>
                </c:pt>
                <c:pt idx="2">
                  <c:v>238.77</c:v>
                </c:pt>
                <c:pt idx="3">
                  <c:v>218.57</c:v>
                </c:pt>
                <c:pt idx="4">
                  <c:v>222.45</c:v>
                </c:pt>
              </c:numCache>
            </c:numRef>
          </c:val>
          <c:smooth val="0"/>
          <c:extLst>
            <c:ext xmlns:c16="http://schemas.microsoft.com/office/drawing/2014/chart" uri="{C3380CC4-5D6E-409C-BE32-E72D297353CC}">
              <c16:uniqueId val="{00000001-D3EB-4DF1-8B04-FFA085A8538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105.67</c:v>
                </c:pt>
                <c:pt idx="1">
                  <c:v>97.24</c:v>
                </c:pt>
                <c:pt idx="2">
                  <c:v>87.91</c:v>
                </c:pt>
                <c:pt idx="3">
                  <c:v>98.06</c:v>
                </c:pt>
                <c:pt idx="4">
                  <c:v>96.87</c:v>
                </c:pt>
              </c:numCache>
            </c:numRef>
          </c:val>
          <c:extLst>
            <c:ext xmlns:c16="http://schemas.microsoft.com/office/drawing/2014/chart" uri="{C3380CC4-5D6E-409C-BE32-E72D297353CC}">
              <c16:uniqueId val="{00000000-90CF-4B67-B81B-4629D4EF8D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104.33</c:v>
                </c:pt>
                <c:pt idx="2">
                  <c:v>98.85</c:v>
                </c:pt>
                <c:pt idx="3">
                  <c:v>101.78</c:v>
                </c:pt>
                <c:pt idx="4">
                  <c:v>100.33</c:v>
                </c:pt>
              </c:numCache>
            </c:numRef>
          </c:val>
          <c:smooth val="0"/>
          <c:extLst>
            <c:ext xmlns:c16="http://schemas.microsoft.com/office/drawing/2014/chart" uri="{C3380CC4-5D6E-409C-BE32-E72D297353CC}">
              <c16:uniqueId val="{00000001-90CF-4B67-B81B-4629D4EF8D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148.12</c:v>
                </c:pt>
                <c:pt idx="1">
                  <c:v>161.87</c:v>
                </c:pt>
                <c:pt idx="2">
                  <c:v>189.47</c:v>
                </c:pt>
                <c:pt idx="3">
                  <c:v>179.61</c:v>
                </c:pt>
                <c:pt idx="4">
                  <c:v>188.34</c:v>
                </c:pt>
              </c:numCache>
            </c:numRef>
          </c:val>
          <c:extLst>
            <c:ext xmlns:c16="http://schemas.microsoft.com/office/drawing/2014/chart" uri="{C3380CC4-5D6E-409C-BE32-E72D297353CC}">
              <c16:uniqueId val="{00000000-7583-4482-9BD4-6AA7C0EC789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157.4</c:v>
                </c:pt>
                <c:pt idx="2">
                  <c:v>162.61000000000001</c:v>
                </c:pt>
                <c:pt idx="3">
                  <c:v>163.94</c:v>
                </c:pt>
                <c:pt idx="4">
                  <c:v>169.31</c:v>
                </c:pt>
              </c:numCache>
            </c:numRef>
          </c:val>
          <c:smooth val="0"/>
          <c:extLst>
            <c:ext xmlns:c16="http://schemas.microsoft.com/office/drawing/2014/chart" uri="{C3380CC4-5D6E-409C-BE32-E72D297353CC}">
              <c16:uniqueId val="{00000001-7583-4482-9BD4-6AA7C0EC789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今治市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147702</v>
      </c>
      <c r="AM8" s="44"/>
      <c r="AN8" s="44"/>
      <c r="AO8" s="44"/>
      <c r="AP8" s="44"/>
      <c r="AQ8" s="44"/>
      <c r="AR8" s="44"/>
      <c r="AS8" s="44"/>
      <c r="AT8" s="45">
        <f>データ!$S$6</f>
        <v>419.21</v>
      </c>
      <c r="AU8" s="46"/>
      <c r="AV8" s="46"/>
      <c r="AW8" s="46"/>
      <c r="AX8" s="46"/>
      <c r="AY8" s="46"/>
      <c r="AZ8" s="46"/>
      <c r="BA8" s="46"/>
      <c r="BB8" s="47">
        <f>データ!$T$6</f>
        <v>352.33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74.42</v>
      </c>
      <c r="J10" s="46"/>
      <c r="K10" s="46"/>
      <c r="L10" s="46"/>
      <c r="M10" s="46"/>
      <c r="N10" s="46"/>
      <c r="O10" s="80"/>
      <c r="P10" s="47">
        <f>データ!$P$6</f>
        <v>97.12</v>
      </c>
      <c r="Q10" s="47"/>
      <c r="R10" s="47"/>
      <c r="S10" s="47"/>
      <c r="T10" s="47"/>
      <c r="U10" s="47"/>
      <c r="V10" s="47"/>
      <c r="W10" s="44">
        <f>データ!$Q$6</f>
        <v>3459</v>
      </c>
      <c r="X10" s="44"/>
      <c r="Y10" s="44"/>
      <c r="Z10" s="44"/>
      <c r="AA10" s="44"/>
      <c r="AB10" s="44"/>
      <c r="AC10" s="44"/>
      <c r="AD10" s="2"/>
      <c r="AE10" s="2"/>
      <c r="AF10" s="2"/>
      <c r="AG10" s="2"/>
      <c r="AH10" s="2"/>
      <c r="AI10" s="2"/>
      <c r="AJ10" s="2"/>
      <c r="AK10" s="2"/>
      <c r="AL10" s="44">
        <f>データ!$U$6</f>
        <v>142551</v>
      </c>
      <c r="AM10" s="44"/>
      <c r="AN10" s="44"/>
      <c r="AO10" s="44"/>
      <c r="AP10" s="44"/>
      <c r="AQ10" s="44"/>
      <c r="AR10" s="44"/>
      <c r="AS10" s="44"/>
      <c r="AT10" s="45">
        <f>データ!$V$6</f>
        <v>129.88999999999999</v>
      </c>
      <c r="AU10" s="46"/>
      <c r="AV10" s="46"/>
      <c r="AW10" s="46"/>
      <c r="AX10" s="46"/>
      <c r="AY10" s="46"/>
      <c r="AZ10" s="46"/>
      <c r="BA10" s="46"/>
      <c r="BB10" s="47">
        <f>データ!$W$6</f>
        <v>1097.47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111</v>
      </c>
      <c r="BM47" s="90"/>
      <c r="BN47" s="90"/>
      <c r="BO47" s="90"/>
      <c r="BP47" s="90"/>
      <c r="BQ47" s="90"/>
      <c r="BR47" s="90"/>
      <c r="BS47" s="90"/>
      <c r="BT47" s="90"/>
      <c r="BU47" s="90"/>
      <c r="BV47" s="90"/>
      <c r="BW47" s="90"/>
      <c r="BX47" s="90"/>
      <c r="BY47" s="90"/>
      <c r="BZ47" s="9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9"/>
      <c r="BM60" s="90"/>
      <c r="BN60" s="90"/>
      <c r="BO60" s="90"/>
      <c r="BP60" s="90"/>
      <c r="BQ60" s="90"/>
      <c r="BR60" s="90"/>
      <c r="BS60" s="90"/>
      <c r="BT60" s="90"/>
      <c r="BU60" s="90"/>
      <c r="BV60" s="90"/>
      <c r="BW60" s="90"/>
      <c r="BX60" s="90"/>
      <c r="BY60" s="90"/>
      <c r="BZ60" s="91"/>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9"/>
      <c r="BM61" s="90"/>
      <c r="BN61" s="90"/>
      <c r="BO61" s="90"/>
      <c r="BP61" s="90"/>
      <c r="BQ61" s="90"/>
      <c r="BR61" s="90"/>
      <c r="BS61" s="90"/>
      <c r="BT61" s="90"/>
      <c r="BU61" s="90"/>
      <c r="BV61" s="90"/>
      <c r="BW61" s="90"/>
      <c r="BX61" s="90"/>
      <c r="BY61" s="90"/>
      <c r="BZ61" s="9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ol4Vtx7I1r5PN7PMdIlgcd1iegVIqMGj+3Sxkj8RCVasXMKK0RSb+kBPgnejDC3MjQrYNogCM9VyLRLiu2kBg==" saltValue="UrhdWQiKdAFgpREMBuGsK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382027</v>
      </c>
      <c r="D6" s="20">
        <f t="shared" si="3"/>
        <v>46</v>
      </c>
      <c r="E6" s="20">
        <f t="shared" si="3"/>
        <v>1</v>
      </c>
      <c r="F6" s="20">
        <f t="shared" si="3"/>
        <v>0</v>
      </c>
      <c r="G6" s="20">
        <f t="shared" si="3"/>
        <v>1</v>
      </c>
      <c r="H6" s="20" t="str">
        <f t="shared" si="3"/>
        <v>愛媛県　今治市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74.42</v>
      </c>
      <c r="P6" s="21">
        <f t="shared" si="3"/>
        <v>97.12</v>
      </c>
      <c r="Q6" s="21">
        <f t="shared" si="3"/>
        <v>3459</v>
      </c>
      <c r="R6" s="21">
        <f t="shared" si="3"/>
        <v>147702</v>
      </c>
      <c r="S6" s="21">
        <f t="shared" si="3"/>
        <v>419.21</v>
      </c>
      <c r="T6" s="21">
        <f t="shared" si="3"/>
        <v>352.33</v>
      </c>
      <c r="U6" s="21">
        <f t="shared" si="3"/>
        <v>142551</v>
      </c>
      <c r="V6" s="21">
        <f t="shared" si="3"/>
        <v>129.88999999999999</v>
      </c>
      <c r="W6" s="21">
        <f t="shared" si="3"/>
        <v>1097.47</v>
      </c>
      <c r="X6" s="22">
        <f>IF(X7="",NA(),X7)</f>
        <v>115.62</v>
      </c>
      <c r="Y6" s="22">
        <f t="shared" ref="Y6:AG6" si="4">IF(Y7="",NA(),Y7)</f>
        <v>107.59</v>
      </c>
      <c r="Z6" s="22">
        <f t="shared" si="4"/>
        <v>98.6</v>
      </c>
      <c r="AA6" s="22">
        <f t="shared" si="4"/>
        <v>108.09</v>
      </c>
      <c r="AB6" s="22">
        <f t="shared" si="4"/>
        <v>107.47</v>
      </c>
      <c r="AC6" s="22">
        <f t="shared" si="4"/>
        <v>112.36</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0.45</v>
      </c>
      <c r="AP6" s="21">
        <f t="shared" si="5"/>
        <v>0</v>
      </c>
      <c r="AQ6" s="22">
        <f t="shared" si="5"/>
        <v>0.05</v>
      </c>
      <c r="AR6" s="21">
        <f t="shared" si="5"/>
        <v>0</v>
      </c>
      <c r="AS6" s="21" t="str">
        <f>IF(AS7="","",IF(AS7="-","【-】","【"&amp;SUBSTITUTE(TEXT(AS7,"#,##0.00"),"-","△")&amp;"】"))</f>
        <v>【1.61】</v>
      </c>
      <c r="AT6" s="22">
        <f>IF(AT7="",NA(),AT7)</f>
        <v>297.39999999999998</v>
      </c>
      <c r="AU6" s="22">
        <f t="shared" ref="AU6:BC6" si="6">IF(AU7="",NA(),AU7)</f>
        <v>157.68</v>
      </c>
      <c r="AV6" s="22">
        <f t="shared" si="6"/>
        <v>298.3</v>
      </c>
      <c r="AW6" s="22">
        <f t="shared" si="6"/>
        <v>320.99</v>
      </c>
      <c r="AX6" s="22">
        <f t="shared" si="6"/>
        <v>282.45999999999998</v>
      </c>
      <c r="AY6" s="22">
        <f t="shared" si="6"/>
        <v>306.08</v>
      </c>
      <c r="AZ6" s="22">
        <f t="shared" si="6"/>
        <v>351.29</v>
      </c>
      <c r="BA6" s="22">
        <f t="shared" si="6"/>
        <v>364.24</v>
      </c>
      <c r="BB6" s="22">
        <f t="shared" si="6"/>
        <v>369.82</v>
      </c>
      <c r="BC6" s="22">
        <f t="shared" si="6"/>
        <v>355.75</v>
      </c>
      <c r="BD6" s="21" t="str">
        <f>IF(BD7="","",IF(BD7="-","【-】","【"&amp;SUBSTITUTE(TEXT(BD7,"#,##0.00"),"-","△")&amp;"】"))</f>
        <v>【239.69】</v>
      </c>
      <c r="BE6" s="22">
        <f>IF(BE7="",NA(),BE7)</f>
        <v>364.09</v>
      </c>
      <c r="BF6" s="22">
        <f t="shared" ref="BF6:BN6" si="7">IF(BF7="",NA(),BF7)</f>
        <v>407.11</v>
      </c>
      <c r="BG6" s="22">
        <f t="shared" si="7"/>
        <v>417.83</v>
      </c>
      <c r="BH6" s="22">
        <f t="shared" si="7"/>
        <v>387.68</v>
      </c>
      <c r="BI6" s="22">
        <f t="shared" si="7"/>
        <v>369.84</v>
      </c>
      <c r="BJ6" s="22">
        <f t="shared" si="7"/>
        <v>294.66000000000003</v>
      </c>
      <c r="BK6" s="22">
        <f t="shared" si="7"/>
        <v>236.29</v>
      </c>
      <c r="BL6" s="22">
        <f t="shared" si="7"/>
        <v>238.77</v>
      </c>
      <c r="BM6" s="22">
        <f t="shared" si="7"/>
        <v>218.57</v>
      </c>
      <c r="BN6" s="22">
        <f t="shared" si="7"/>
        <v>222.45</v>
      </c>
      <c r="BO6" s="21" t="str">
        <f>IF(BO7="","",IF(BO7="-","【-】","【"&amp;SUBSTITUTE(TEXT(BO7,"#,##0.00"),"-","△")&amp;"】"))</f>
        <v>【264.86】</v>
      </c>
      <c r="BP6" s="22">
        <f>IF(BP7="",NA(),BP7)</f>
        <v>105.67</v>
      </c>
      <c r="BQ6" s="22">
        <f t="shared" ref="BQ6:BY6" si="8">IF(BQ7="",NA(),BQ7)</f>
        <v>97.24</v>
      </c>
      <c r="BR6" s="22">
        <f t="shared" si="8"/>
        <v>87.91</v>
      </c>
      <c r="BS6" s="22">
        <f t="shared" si="8"/>
        <v>98.06</v>
      </c>
      <c r="BT6" s="22">
        <f t="shared" si="8"/>
        <v>96.87</v>
      </c>
      <c r="BU6" s="22">
        <f t="shared" si="8"/>
        <v>103.75</v>
      </c>
      <c r="BV6" s="22">
        <f t="shared" si="8"/>
        <v>104.33</v>
      </c>
      <c r="BW6" s="22">
        <f t="shared" si="8"/>
        <v>98.85</v>
      </c>
      <c r="BX6" s="22">
        <f t="shared" si="8"/>
        <v>101.78</v>
      </c>
      <c r="BY6" s="22">
        <f t="shared" si="8"/>
        <v>100.33</v>
      </c>
      <c r="BZ6" s="21" t="str">
        <f>IF(BZ7="","",IF(BZ7="-","【-】","【"&amp;SUBSTITUTE(TEXT(BZ7,"#,##0.00"),"-","△")&amp;"】"))</f>
        <v>【97.59】</v>
      </c>
      <c r="CA6" s="22">
        <f>IF(CA7="",NA(),CA7)</f>
        <v>148.12</v>
      </c>
      <c r="CB6" s="22">
        <f t="shared" ref="CB6:CJ6" si="9">IF(CB7="",NA(),CB7)</f>
        <v>161.87</v>
      </c>
      <c r="CC6" s="22">
        <f t="shared" si="9"/>
        <v>189.47</v>
      </c>
      <c r="CD6" s="22">
        <f t="shared" si="9"/>
        <v>179.61</v>
      </c>
      <c r="CE6" s="22">
        <f t="shared" si="9"/>
        <v>188.34</v>
      </c>
      <c r="CF6" s="22">
        <f t="shared" si="9"/>
        <v>159.93</v>
      </c>
      <c r="CG6" s="22">
        <f t="shared" si="9"/>
        <v>157.4</v>
      </c>
      <c r="CH6" s="22">
        <f t="shared" si="9"/>
        <v>162.61000000000001</v>
      </c>
      <c r="CI6" s="22">
        <f t="shared" si="9"/>
        <v>163.94</v>
      </c>
      <c r="CJ6" s="22">
        <f t="shared" si="9"/>
        <v>169.31</v>
      </c>
      <c r="CK6" s="21" t="str">
        <f>IF(CK7="","",IF(CK7="-","【-】","【"&amp;SUBSTITUTE(TEXT(CK7,"#,##0.00"),"-","△")&amp;"】"))</f>
        <v>【181.66】</v>
      </c>
      <c r="CL6" s="22">
        <f>IF(CL7="",NA(),CL7)</f>
        <v>61.8</v>
      </c>
      <c r="CM6" s="22">
        <f t="shared" ref="CM6:CU6" si="10">IF(CM7="",NA(),CM7)</f>
        <v>59.37</v>
      </c>
      <c r="CN6" s="22">
        <f t="shared" si="10"/>
        <v>52.95</v>
      </c>
      <c r="CO6" s="22">
        <f t="shared" si="10"/>
        <v>51.94</v>
      </c>
      <c r="CP6" s="22">
        <f t="shared" si="10"/>
        <v>54.39</v>
      </c>
      <c r="CQ6" s="22">
        <f t="shared" si="10"/>
        <v>63.12</v>
      </c>
      <c r="CR6" s="22">
        <f t="shared" si="10"/>
        <v>62.59</v>
      </c>
      <c r="CS6" s="22">
        <f t="shared" si="10"/>
        <v>61.81</v>
      </c>
      <c r="CT6" s="22">
        <f t="shared" si="10"/>
        <v>62.35</v>
      </c>
      <c r="CU6" s="22">
        <f t="shared" si="10"/>
        <v>62.69</v>
      </c>
      <c r="CV6" s="21" t="str">
        <f>IF(CV7="","",IF(CV7="-","【-】","【"&amp;SUBSTITUTE(TEXT(CV7,"#,##0.00"),"-","△")&amp;"】"))</f>
        <v>【60.21】</v>
      </c>
      <c r="CW6" s="22">
        <f>IF(CW7="",NA(),CW7)</f>
        <v>92.48</v>
      </c>
      <c r="CX6" s="22">
        <f t="shared" ref="CX6:DF6" si="11">IF(CX7="",NA(),CX7)</f>
        <v>94.82</v>
      </c>
      <c r="CY6" s="22">
        <f t="shared" si="11"/>
        <v>93.36</v>
      </c>
      <c r="CZ6" s="22">
        <f t="shared" si="11"/>
        <v>93.13</v>
      </c>
      <c r="DA6" s="22">
        <f t="shared" si="11"/>
        <v>95.24</v>
      </c>
      <c r="DB6" s="22">
        <f t="shared" si="11"/>
        <v>90.09</v>
      </c>
      <c r="DC6" s="22">
        <f t="shared" si="11"/>
        <v>89.7</v>
      </c>
      <c r="DD6" s="22">
        <f t="shared" si="11"/>
        <v>89.24</v>
      </c>
      <c r="DE6" s="22">
        <f t="shared" si="11"/>
        <v>88.71</v>
      </c>
      <c r="DF6" s="22">
        <f t="shared" si="11"/>
        <v>88.32</v>
      </c>
      <c r="DG6" s="21" t="str">
        <f>IF(DG7="","",IF(DG7="-","【-】","【"&amp;SUBSTITUTE(TEXT(DG7,"#,##0.00"),"-","△")&amp;"】"))</f>
        <v>【89.21】</v>
      </c>
      <c r="DH6" s="22">
        <f>IF(DH7="",NA(),DH7)</f>
        <v>51.89</v>
      </c>
      <c r="DI6" s="22">
        <f t="shared" ref="DI6:DQ6" si="12">IF(DI7="",NA(),DI7)</f>
        <v>44.94</v>
      </c>
      <c r="DJ6" s="22">
        <f t="shared" si="12"/>
        <v>46.19</v>
      </c>
      <c r="DK6" s="22">
        <f t="shared" si="12"/>
        <v>47.59</v>
      </c>
      <c r="DL6" s="22">
        <f t="shared" si="12"/>
        <v>48.5</v>
      </c>
      <c r="DM6" s="22">
        <f t="shared" si="12"/>
        <v>50.31</v>
      </c>
      <c r="DN6" s="22">
        <f t="shared" si="12"/>
        <v>50.5</v>
      </c>
      <c r="DO6" s="22">
        <f t="shared" si="12"/>
        <v>51.28</v>
      </c>
      <c r="DP6" s="22">
        <f t="shared" si="12"/>
        <v>51.95</v>
      </c>
      <c r="DQ6" s="22">
        <f t="shared" si="12"/>
        <v>52.55</v>
      </c>
      <c r="DR6" s="21" t="str">
        <f>IF(DR7="","",IF(DR7="-","【-】","【"&amp;SUBSTITUTE(TEXT(DR7,"#,##0.00"),"-","△")&amp;"】"))</f>
        <v>【52.41】</v>
      </c>
      <c r="DS6" s="22">
        <f>IF(DS7="",NA(),DS7)</f>
        <v>16.29</v>
      </c>
      <c r="DT6" s="22">
        <f t="shared" ref="DT6:EB6" si="13">IF(DT7="",NA(),DT7)</f>
        <v>18.059999999999999</v>
      </c>
      <c r="DU6" s="22">
        <f t="shared" si="13"/>
        <v>18.63</v>
      </c>
      <c r="DV6" s="22">
        <f t="shared" si="13"/>
        <v>19.63</v>
      </c>
      <c r="DW6" s="22">
        <f t="shared" si="13"/>
        <v>20.440000000000001</v>
      </c>
      <c r="DX6" s="22">
        <f t="shared" si="13"/>
        <v>21.34</v>
      </c>
      <c r="DY6" s="22">
        <f t="shared" si="13"/>
        <v>21.19</v>
      </c>
      <c r="DZ6" s="22">
        <f t="shared" si="13"/>
        <v>22.64</v>
      </c>
      <c r="EA6" s="22">
        <f t="shared" si="13"/>
        <v>24.49</v>
      </c>
      <c r="EB6" s="22">
        <f t="shared" si="13"/>
        <v>25.85</v>
      </c>
      <c r="EC6" s="21" t="str">
        <f>IF(EC7="","",IF(EC7="-","【-】","【"&amp;SUBSTITUTE(TEXT(EC7,"#,##0.00"),"-","△")&amp;"】"))</f>
        <v>【26.78】</v>
      </c>
      <c r="ED6" s="22">
        <f>IF(ED7="",NA(),ED7)</f>
        <v>0.93</v>
      </c>
      <c r="EE6" s="22">
        <f t="shared" ref="EE6:EM6" si="14">IF(EE7="",NA(),EE7)</f>
        <v>0.92</v>
      </c>
      <c r="EF6" s="22">
        <f t="shared" si="14"/>
        <v>0.19</v>
      </c>
      <c r="EG6" s="22">
        <f t="shared" si="14"/>
        <v>0.77</v>
      </c>
      <c r="EH6" s="22">
        <f t="shared" si="14"/>
        <v>0.53</v>
      </c>
      <c r="EI6" s="22">
        <f t="shared" si="14"/>
        <v>0.69</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382027</v>
      </c>
      <c r="D7" s="24">
        <v>46</v>
      </c>
      <c r="E7" s="24">
        <v>1</v>
      </c>
      <c r="F7" s="24">
        <v>0</v>
      </c>
      <c r="G7" s="24">
        <v>1</v>
      </c>
      <c r="H7" s="24" t="s">
        <v>93</v>
      </c>
      <c r="I7" s="24" t="s">
        <v>94</v>
      </c>
      <c r="J7" s="24" t="s">
        <v>95</v>
      </c>
      <c r="K7" s="24" t="s">
        <v>96</v>
      </c>
      <c r="L7" s="24" t="s">
        <v>97</v>
      </c>
      <c r="M7" s="24" t="s">
        <v>98</v>
      </c>
      <c r="N7" s="25" t="s">
        <v>99</v>
      </c>
      <c r="O7" s="25">
        <v>74.42</v>
      </c>
      <c r="P7" s="25">
        <v>97.12</v>
      </c>
      <c r="Q7" s="25">
        <v>3459</v>
      </c>
      <c r="R7" s="25">
        <v>147702</v>
      </c>
      <c r="S7" s="25">
        <v>419.21</v>
      </c>
      <c r="T7" s="25">
        <v>352.33</v>
      </c>
      <c r="U7" s="25">
        <v>142551</v>
      </c>
      <c r="V7" s="25">
        <v>129.88999999999999</v>
      </c>
      <c r="W7" s="25">
        <v>1097.47</v>
      </c>
      <c r="X7" s="25">
        <v>115.62</v>
      </c>
      <c r="Y7" s="25">
        <v>107.59</v>
      </c>
      <c r="Z7" s="25">
        <v>98.6</v>
      </c>
      <c r="AA7" s="25">
        <v>108.09</v>
      </c>
      <c r="AB7" s="25">
        <v>107.47</v>
      </c>
      <c r="AC7" s="25">
        <v>112.36</v>
      </c>
      <c r="AD7" s="25">
        <v>111.89</v>
      </c>
      <c r="AE7" s="25">
        <v>109.99</v>
      </c>
      <c r="AF7" s="25">
        <v>110.2</v>
      </c>
      <c r="AG7" s="25">
        <v>108.49</v>
      </c>
      <c r="AH7" s="25">
        <v>107.26</v>
      </c>
      <c r="AI7" s="25">
        <v>0</v>
      </c>
      <c r="AJ7" s="25">
        <v>0</v>
      </c>
      <c r="AK7" s="25">
        <v>0</v>
      </c>
      <c r="AL7" s="25">
        <v>0</v>
      </c>
      <c r="AM7" s="25">
        <v>0</v>
      </c>
      <c r="AN7" s="25">
        <v>0.28999999999999998</v>
      </c>
      <c r="AO7" s="25">
        <v>0.45</v>
      </c>
      <c r="AP7" s="25">
        <v>0</v>
      </c>
      <c r="AQ7" s="25">
        <v>0.05</v>
      </c>
      <c r="AR7" s="25">
        <v>0</v>
      </c>
      <c r="AS7" s="25">
        <v>1.61</v>
      </c>
      <c r="AT7" s="25">
        <v>297.39999999999998</v>
      </c>
      <c r="AU7" s="25">
        <v>157.68</v>
      </c>
      <c r="AV7" s="25">
        <v>298.3</v>
      </c>
      <c r="AW7" s="25">
        <v>320.99</v>
      </c>
      <c r="AX7" s="25">
        <v>282.45999999999998</v>
      </c>
      <c r="AY7" s="25">
        <v>306.08</v>
      </c>
      <c r="AZ7" s="25">
        <v>351.29</v>
      </c>
      <c r="BA7" s="25">
        <v>364.24</v>
      </c>
      <c r="BB7" s="25">
        <v>369.82</v>
      </c>
      <c r="BC7" s="25">
        <v>355.75</v>
      </c>
      <c r="BD7" s="25">
        <v>239.69</v>
      </c>
      <c r="BE7" s="25">
        <v>364.09</v>
      </c>
      <c r="BF7" s="25">
        <v>407.11</v>
      </c>
      <c r="BG7" s="25">
        <v>417.83</v>
      </c>
      <c r="BH7" s="25">
        <v>387.68</v>
      </c>
      <c r="BI7" s="25">
        <v>369.84</v>
      </c>
      <c r="BJ7" s="25">
        <v>294.66000000000003</v>
      </c>
      <c r="BK7" s="25">
        <v>236.29</v>
      </c>
      <c r="BL7" s="25">
        <v>238.77</v>
      </c>
      <c r="BM7" s="25">
        <v>218.57</v>
      </c>
      <c r="BN7" s="25">
        <v>222.45</v>
      </c>
      <c r="BO7" s="25">
        <v>264.86</v>
      </c>
      <c r="BP7" s="25">
        <v>105.67</v>
      </c>
      <c r="BQ7" s="25">
        <v>97.24</v>
      </c>
      <c r="BR7" s="25">
        <v>87.91</v>
      </c>
      <c r="BS7" s="25">
        <v>98.06</v>
      </c>
      <c r="BT7" s="25">
        <v>96.87</v>
      </c>
      <c r="BU7" s="25">
        <v>103.75</v>
      </c>
      <c r="BV7" s="25">
        <v>104.33</v>
      </c>
      <c r="BW7" s="25">
        <v>98.85</v>
      </c>
      <c r="BX7" s="25">
        <v>101.78</v>
      </c>
      <c r="BY7" s="25">
        <v>100.33</v>
      </c>
      <c r="BZ7" s="25">
        <v>97.59</v>
      </c>
      <c r="CA7" s="25">
        <v>148.12</v>
      </c>
      <c r="CB7" s="25">
        <v>161.87</v>
      </c>
      <c r="CC7" s="25">
        <v>189.47</v>
      </c>
      <c r="CD7" s="25">
        <v>179.61</v>
      </c>
      <c r="CE7" s="25">
        <v>188.34</v>
      </c>
      <c r="CF7" s="25">
        <v>159.93</v>
      </c>
      <c r="CG7" s="25">
        <v>157.4</v>
      </c>
      <c r="CH7" s="25">
        <v>162.61000000000001</v>
      </c>
      <c r="CI7" s="25">
        <v>163.94</v>
      </c>
      <c r="CJ7" s="25">
        <v>169.31</v>
      </c>
      <c r="CK7" s="25">
        <v>181.66</v>
      </c>
      <c r="CL7" s="25">
        <v>61.8</v>
      </c>
      <c r="CM7" s="25">
        <v>59.37</v>
      </c>
      <c r="CN7" s="25">
        <v>52.95</v>
      </c>
      <c r="CO7" s="25">
        <v>51.94</v>
      </c>
      <c r="CP7" s="25">
        <v>54.39</v>
      </c>
      <c r="CQ7" s="25">
        <v>63.12</v>
      </c>
      <c r="CR7" s="25">
        <v>62.59</v>
      </c>
      <c r="CS7" s="25">
        <v>61.81</v>
      </c>
      <c r="CT7" s="25">
        <v>62.35</v>
      </c>
      <c r="CU7" s="25">
        <v>62.69</v>
      </c>
      <c r="CV7" s="25">
        <v>60.21</v>
      </c>
      <c r="CW7" s="25">
        <v>92.48</v>
      </c>
      <c r="CX7" s="25">
        <v>94.82</v>
      </c>
      <c r="CY7" s="25">
        <v>93.36</v>
      </c>
      <c r="CZ7" s="25">
        <v>93.13</v>
      </c>
      <c r="DA7" s="25">
        <v>95.24</v>
      </c>
      <c r="DB7" s="25">
        <v>90.09</v>
      </c>
      <c r="DC7" s="25">
        <v>89.7</v>
      </c>
      <c r="DD7" s="25">
        <v>89.24</v>
      </c>
      <c r="DE7" s="25">
        <v>88.71</v>
      </c>
      <c r="DF7" s="25">
        <v>88.32</v>
      </c>
      <c r="DG7" s="25">
        <v>89.21</v>
      </c>
      <c r="DH7" s="25">
        <v>51.89</v>
      </c>
      <c r="DI7" s="25">
        <v>44.94</v>
      </c>
      <c r="DJ7" s="25">
        <v>46.19</v>
      </c>
      <c r="DK7" s="25">
        <v>47.59</v>
      </c>
      <c r="DL7" s="25">
        <v>48.5</v>
      </c>
      <c r="DM7" s="25">
        <v>50.31</v>
      </c>
      <c r="DN7" s="25">
        <v>50.5</v>
      </c>
      <c r="DO7" s="25">
        <v>51.28</v>
      </c>
      <c r="DP7" s="25">
        <v>51.95</v>
      </c>
      <c r="DQ7" s="25">
        <v>52.55</v>
      </c>
      <c r="DR7" s="25">
        <v>52.41</v>
      </c>
      <c r="DS7" s="25">
        <v>16.29</v>
      </c>
      <c r="DT7" s="25">
        <v>18.059999999999999</v>
      </c>
      <c r="DU7" s="25">
        <v>18.63</v>
      </c>
      <c r="DV7" s="25">
        <v>19.63</v>
      </c>
      <c r="DW7" s="25">
        <v>20.440000000000001</v>
      </c>
      <c r="DX7" s="25">
        <v>21.34</v>
      </c>
      <c r="DY7" s="25">
        <v>21.19</v>
      </c>
      <c r="DZ7" s="25">
        <v>22.64</v>
      </c>
      <c r="EA7" s="25">
        <v>24.49</v>
      </c>
      <c r="EB7" s="25">
        <v>25.85</v>
      </c>
      <c r="EC7" s="25">
        <v>26.78</v>
      </c>
      <c r="ED7" s="25">
        <v>0.93</v>
      </c>
      <c r="EE7" s="25">
        <v>0.92</v>
      </c>
      <c r="EF7" s="25">
        <v>0.19</v>
      </c>
      <c r="EG7" s="25">
        <v>0.77</v>
      </c>
      <c r="EH7" s="25">
        <v>0.53</v>
      </c>
      <c r="EI7" s="25">
        <v>0.69</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cp:keywords>
  <dc:description>-</dc:description>
  <cp:lastModifiedBy>髙岡光</cp:lastModifiedBy>
  <cp:lastPrinted>2026-02-04T06:24:33Z</cp:lastPrinted>
  <dcterms:created xsi:type="dcterms:W3CDTF">2025-12-12T09:22:24Z</dcterms:created>
  <dcterms:modified xsi:type="dcterms:W3CDTF">2026-02-25T03:04:47Z</dcterms:modified>
  <cp:category>
  </cp:category>
</cp:coreProperties>
</file>