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65388B9A-458D-4183-ACD1-CE576C24542D}" xr6:coauthVersionLast="47" xr6:coauthVersionMax="47" xr10:uidLastSave="{00000000-0000-0000-0000-000000000000}"/>
  <workbookProtection workbookAlgorithmName="SHA-512" workbookHashValue="Bm5RhszD3P1SSngoIIloooEsHlfj3U5rcWrfj4eBD00JKwAuF+xD38qfgFK0qxNHxg1vI592N9QSK/WSfW3WNg==" workbookSaltValue="cY9/SOAuaScUzarQoe5JNQ==" workbookSpinCount="100000" lockStructure="1"/>
  <bookViews>
    <workbookView xWindow="-12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K85" i="4"/>
  <c r="J85" i="4"/>
  <c r="I85" i="4"/>
  <c r="E85" i="4"/>
  <c r="AT10" i="4"/>
  <c r="I10" i="4"/>
  <c r="AL8" i="4"/>
  <c r="P8" i="4"/>
  <c r="I8" i="4"/>
</calcChain>
</file>

<file path=xl/sharedStrings.xml><?xml version="1.0" encoding="utf-8"?>
<sst xmlns="http://schemas.openxmlformats.org/spreadsheetml/2006/main" count="253" uniqueCount="115">
  <si>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</si>
  <si>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</si>
  <si>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</si>
  <si>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</si>
  <si>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</si>
  <si>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</si>
  <si>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</si>
  <si>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</si>
  <si>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</si>
  <si>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</si>
  <si>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</si>
  <si>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</si>
  <si>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</si>
  <si>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</si>
  <si>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</si>
  <si>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</si>
  <si>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</si>
  <si>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</si>
  <si>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</si>
  <si>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</si>
  <si>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</si>
  <si>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</si>
  <si>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</si>
  <si>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</si>
  <si>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</si>
  <si>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</si>
  <si>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</si>
  <si>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</si>
  <si>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</si>
  <si>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</si>
  <si>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</si>
  <si>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</si>
  <si>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</si>
  <si>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</si>
  <si>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</si>
  <si>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</si>
  <si>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</si>
  <si>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</si>
  <si>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</si>
  <si>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</si>
  <si>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</si>
  <si>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</si>
  <si>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</si>
  <si>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</si>
  <si>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</si>
  <si>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</si>
  <si>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</si>
  <si>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</si>
  <si>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</si>
  <si>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</si>
  <si>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</si>
  <si>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</si>
  <si>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</si>
  <si>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</si>
  <si>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</si>
  <si>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</si>
  <si>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</si>
  <si>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</si>
  <si>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</si>
  <si>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</si>
  <si>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</si>
  <si>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</si>
  <si>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</si>
  <si>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</si>
  <si>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</si>
  <si>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</si>
  <si>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</si>
  <si>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</si>
  <si>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</si>
  <si>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</si>
  <si>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</si>
  <si>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</si>
  <si>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</si>
  <si>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</si>
  <si>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</si>
  <si>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</si>
  <si>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</si>
  <si>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</si>
  <si>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</si>
  <si>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</si>
  <si>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</si>
  <si>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</si>
  <si>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</si>
  <si>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</si>
  <si>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</si>
  <si>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</si>
  <si>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</si>
  <si>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</si>
  <si>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</si>
  <si>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</si>
  <si>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</si>
  <si>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</si>
  <si>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</si>
  <si>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</si>
  <si>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</si>
  <si>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</si>
  <si>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松山市</t>
  </si>
  <si>
    <t>法適用</t>
  </si>
  <si>
    <t>下水道事業</t>
  </si>
  <si>
    <t>農業集落排水</t>
  </si>
  <si>
    <t>F1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</si>
  <si>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</si>
  <si>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</si>
  <si>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</si>
  <si>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</si>
  <si>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</si>
  <si>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</si>
  <si>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</si>
  <si>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</si>
  <si>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</si>
  <si>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</si>
  <si>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</si>
  <si>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本事業は事業の規模が小さく、採算が取りづらい構造になっていることから、事業運営費の不足分について、一般会計が負担している状況です。
　今後は、人口減少による使用料収入の更なる減収や、施設の老朽化が進むことが予想されるため、最適整備構想に基づき、必要となる投資を踏まえた財政シミュレーションを行うなど、持続可能な事業運営に取り組みます。</t>
    <rPh sb="55" eb="57">
      <t>フタン</t>
    </rPh>
    <rPh sb="61" eb="63">
      <t>ジョウキョウ</t>
    </rPh>
    <rPh sb="123" eb="125">
      <t>ヒツヨウ</t>
    </rPh>
    <rPh sb="128" eb="130">
      <t>トウシ</t>
    </rPh>
    <rPh sb="131" eb="132">
      <t>フ</t>
    </rPh>
    <rPh sb="158" eb="160">
      <t>ウンエイ</t>
    </rPh>
    <rPh sb="161" eb="162">
      <t>ト</t>
    </rPh>
    <rPh sb="163" eb="164">
      <t>ク</t>
    </rPh>
    <phoneticPr fontId="4"/>
  </si>
  <si>
    <t>　近年、管渠の改築は実施していないため、「③管渠改善率」は算出されていません。
　令和2年度に施設の機能診断調査を実施し、最適整備構想を策定しましたので、今後は、本構想に基づき、適宜、修繕・改築等を実施していきます。</t>
    <rPh sb="7" eb="9">
      <t>カイチク</t>
    </rPh>
    <rPh sb="77" eb="79">
      <t>コンゴ</t>
    </rPh>
    <rPh sb="81" eb="82">
      <t>ホン</t>
    </rPh>
    <rPh sb="89" eb="91">
      <t>テキギ</t>
    </rPh>
    <rPh sb="95" eb="97">
      <t>カイチク</t>
    </rPh>
    <phoneticPr fontId="4"/>
  </si>
  <si>
    <t>　本市農業集落排水事業は、令和3年度に地方公営企業法の全部適用を行いました。令和2年度以前は法非適用事業であったため、令和2年度の数値は空欄になっています。
　本事業は事業規模が小さく、採算が取りづらい構造になっていることから、事業運営費の不足分については、一般会計が負担することで、「①経常収支比率」は99.94％、「②累積欠損金比率」は0％になっています。
　また、昭和50年代に整備して以降、これまで大規模な設備投資を行っておらず、企業債の借入も行っていないため、「④企業債残高対事業規模比率」は0％で、「③流動比率」は類似団体に比べ高くなっています。
　一方、「⑦施設利用率」については、施設の利用者が、年々、減少していることから、類似団体に比べ低くなっています。この傾向は、本事業の対象地区が限定されているため、今後も続くと見込んでいます。</t>
    <rPh sb="134" eb="136">
      <t>フタン</t>
    </rPh>
    <rPh sb="203" eb="206">
      <t>ダイキボ</t>
    </rPh>
    <rPh sb="207" eb="209">
      <t>セツビ</t>
    </rPh>
    <rPh sb="306" eb="308">
      <t>ネンネン</t>
    </rPh>
    <rPh sb="338" eb="340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</si>
</sst>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C-454E-A4BE-6B50DB2E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C-454E-A4BE-6B50DB2E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38.89</c:v>
                </c:pt>
                <c:pt idx="2">
                  <c:v>34.130000000000003</c:v>
                </c:pt>
                <c:pt idx="3">
                  <c:v>35.71</c:v>
                </c:pt>
                <c:pt idx="4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6-4792-BD51-9327C193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54.54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6-4792-BD51-9327C193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6-4752-906C-23636A31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90.3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6-4752-906C-23636A31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100.11</c:v>
                </c:pt>
                <c:pt idx="3">
                  <c:v>100</c:v>
                </c:pt>
                <c:pt idx="4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9-48E0-B0E4-1691D38D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102.11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9-48E0-B0E4-1691D38D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6.18</c:v>
                </c:pt>
                <c:pt idx="2">
                  <c:v>12.4</c:v>
                </c:pt>
                <c:pt idx="3">
                  <c:v>18.59</c:v>
                </c:pt>
                <c:pt idx="4">
                  <c:v>24.79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1-4D0F-98E1-1EB9CA2F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28.12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1-4D0F-98E1-1EB9CA2F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F-4C8E-86C4-2A3D8CE3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F-4C8E-86C4-2A3D8CE3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A-4D11-8EA3-76F387F34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124.9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A-4D11-8EA3-76F387F34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233.59</c:v>
                </c:pt>
                <c:pt idx="2">
                  <c:v>335.42</c:v>
                </c:pt>
                <c:pt idx="3">
                  <c:v>436.84</c:v>
                </c:pt>
                <c:pt idx="4">
                  <c:v>532.45000000000005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172-914B-522B902A8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33.58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7-4172-914B-522B902A8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3-4950-8A9C-D87E5458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778.81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3-4950-8A9C-D87E5458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57.51</c:v>
                </c:pt>
                <c:pt idx="2">
                  <c:v>50.76</c:v>
                </c:pt>
                <c:pt idx="3">
                  <c:v>47.48</c:v>
                </c:pt>
                <c:pt idx="4">
                  <c:v>50.81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8-4ECE-BCAB-08746CB4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67.23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8-4ECE-BCAB-08746CB4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267.23</c:v>
                </c:pt>
                <c:pt idx="2">
                  <c:v>302.69</c:v>
                </c:pt>
                <c:pt idx="3">
                  <c:v>323.61</c:v>
                </c:pt>
                <c:pt idx="4">
                  <c:v>302.35000000000002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4-4C1C-9EA6-9DCC46008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228.21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4-4C1C-9EA6-9DCC46008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12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愛媛県　松山市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F1</v>
      </c>
      <c r="X8" s="39"/>
      <c r="Y8" s="39"/>
      <c r="Z8" s="39"/>
      <c r="AA8" s="39"/>
      <c r="AB8" s="39"/>
      <c r="AC8" s="39"/>
      <c r="AD8" s="40" t="str">
        <f>データ!$M$6</f>
        <v>その他</v>
      </c>
      <c r="AE8" s="40"/>
      <c r="AF8" s="40"/>
      <c r="AG8" s="40"/>
      <c r="AH8" s="40"/>
      <c r="AI8" s="40"/>
      <c r="AJ8" s="40"/>
      <c r="AK8" s="3"/>
      <c r="AL8" s="41">
        <f>データ!S6</f>
        <v>496666</v>
      </c>
      <c r="AM8" s="41"/>
      <c r="AN8" s="41"/>
      <c r="AO8" s="41"/>
      <c r="AP8" s="41"/>
      <c r="AQ8" s="41"/>
      <c r="AR8" s="41"/>
      <c r="AS8" s="41"/>
      <c r="AT8" s="34">
        <f>データ!T6</f>
        <v>429.35</v>
      </c>
      <c r="AU8" s="34"/>
      <c r="AV8" s="34"/>
      <c r="AW8" s="34"/>
      <c r="AX8" s="34"/>
      <c r="AY8" s="34"/>
      <c r="AZ8" s="34"/>
      <c r="BA8" s="34"/>
      <c r="BB8" s="34">
        <f>データ!U6</f>
        <v>1156.79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97.81</v>
      </c>
      <c r="J10" s="34"/>
      <c r="K10" s="34"/>
      <c r="L10" s="34"/>
      <c r="M10" s="34"/>
      <c r="N10" s="34"/>
      <c r="O10" s="34"/>
      <c r="P10" s="34">
        <f>データ!P6</f>
        <v>0.04</v>
      </c>
      <c r="Q10" s="34"/>
      <c r="R10" s="34"/>
      <c r="S10" s="34"/>
      <c r="T10" s="34"/>
      <c r="U10" s="34"/>
      <c r="V10" s="34"/>
      <c r="W10" s="34">
        <f>データ!Q6</f>
        <v>80.239999999999995</v>
      </c>
      <c r="X10" s="34"/>
      <c r="Y10" s="34"/>
      <c r="Z10" s="34"/>
      <c r="AA10" s="34"/>
      <c r="AB10" s="34"/>
      <c r="AC10" s="34"/>
      <c r="AD10" s="41">
        <f>データ!R6</f>
        <v>3380</v>
      </c>
      <c r="AE10" s="41"/>
      <c r="AF10" s="41"/>
      <c r="AG10" s="41"/>
      <c r="AH10" s="41"/>
      <c r="AI10" s="41"/>
      <c r="AJ10" s="41"/>
      <c r="AK10" s="2"/>
      <c r="AL10" s="41">
        <f>データ!V6</f>
        <v>179</v>
      </c>
      <c r="AM10" s="41"/>
      <c r="AN10" s="41"/>
      <c r="AO10" s="41"/>
      <c r="AP10" s="41"/>
      <c r="AQ10" s="41"/>
      <c r="AR10" s="41"/>
      <c r="AS10" s="41"/>
      <c r="AT10" s="34">
        <f>データ!W6</f>
        <v>0.18</v>
      </c>
      <c r="AU10" s="34"/>
      <c r="AV10" s="34"/>
      <c r="AW10" s="34"/>
      <c r="AX10" s="34"/>
      <c r="AY10" s="34"/>
      <c r="AZ10" s="34"/>
      <c r="BA10" s="34"/>
      <c r="BB10" s="34">
        <f>データ!X6</f>
        <v>994.44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114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112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Pipr9zOExIHYNvhGqaTEF8QtRL+um0lfhmjXq28myj9g1olkF3APors+a+ic5HsRRQY3KB0YlzlwovSI7nornA==" saltValue="r+F+E2V/rZ0SuPwOfGybm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382019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愛媛県　松山市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その他</v>
      </c>
      <c r="N6" s="20" t="str">
        <f t="shared" si="3"/>
        <v>-</v>
      </c>
      <c r="O6" s="20">
        <f t="shared" si="3"/>
        <v>97.81</v>
      </c>
      <c r="P6" s="20">
        <f t="shared" si="3"/>
        <v>0.04</v>
      </c>
      <c r="Q6" s="20">
        <f t="shared" si="3"/>
        <v>80.239999999999995</v>
      </c>
      <c r="R6" s="20">
        <f t="shared" si="3"/>
        <v>3380</v>
      </c>
      <c r="S6" s="20">
        <f t="shared" si="3"/>
        <v>496666</v>
      </c>
      <c r="T6" s="20">
        <f t="shared" si="3"/>
        <v>429.35</v>
      </c>
      <c r="U6" s="20">
        <f t="shared" si="3"/>
        <v>1156.79</v>
      </c>
      <c r="V6" s="20">
        <f t="shared" si="3"/>
        <v>179</v>
      </c>
      <c r="W6" s="20">
        <f t="shared" si="3"/>
        <v>0.18</v>
      </c>
      <c r="X6" s="20">
        <f t="shared" si="3"/>
        <v>994.44</v>
      </c>
      <c r="Y6" s="21" t="str">
        <f>IF(Y7="",NA(),Y7)</f>
        <v>-</v>
      </c>
      <c r="Z6" s="21">
        <f t="shared" ref="Z6:AH6" si="4">IF(Z7="",NA(),Z7)</f>
        <v>100</v>
      </c>
      <c r="AA6" s="21">
        <f t="shared" si="4"/>
        <v>100.11</v>
      </c>
      <c r="AB6" s="21">
        <f t="shared" si="4"/>
        <v>100</v>
      </c>
      <c r="AC6" s="21">
        <f t="shared" si="4"/>
        <v>99.94</v>
      </c>
      <c r="AD6" s="21" t="str">
        <f t="shared" si="4"/>
        <v>-</v>
      </c>
      <c r="AE6" s="21">
        <f t="shared" si="4"/>
        <v>102.11</v>
      </c>
      <c r="AF6" s="21">
        <f t="shared" si="4"/>
        <v>101.91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124.9</v>
      </c>
      <c r="AQ6" s="21">
        <f t="shared" si="5"/>
        <v>124.8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>
        <f t="shared" ref="AV6:BD6" si="6">IF(AV7="",NA(),AV7)</f>
        <v>233.59</v>
      </c>
      <c r="AW6" s="21">
        <f t="shared" si="6"/>
        <v>335.42</v>
      </c>
      <c r="AX6" s="21">
        <f t="shared" si="6"/>
        <v>436.84</v>
      </c>
      <c r="AY6" s="21">
        <f t="shared" si="6"/>
        <v>532.45000000000005</v>
      </c>
      <c r="AZ6" s="21" t="str">
        <f t="shared" si="6"/>
        <v>-</v>
      </c>
      <c r="BA6" s="21">
        <f t="shared" si="6"/>
        <v>33.58</v>
      </c>
      <c r="BB6" s="21">
        <f t="shared" si="6"/>
        <v>35.42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778.81</v>
      </c>
      <c r="BM6" s="21">
        <f t="shared" si="7"/>
        <v>718.49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>
        <f t="shared" ref="BR6:BZ6" si="8">IF(BR7="",NA(),BR7)</f>
        <v>57.51</v>
      </c>
      <c r="BS6" s="21">
        <f t="shared" si="8"/>
        <v>50.76</v>
      </c>
      <c r="BT6" s="21">
        <f t="shared" si="8"/>
        <v>47.48</v>
      </c>
      <c r="BU6" s="21">
        <f t="shared" si="8"/>
        <v>50.81</v>
      </c>
      <c r="BV6" s="21" t="str">
        <f t="shared" si="8"/>
        <v>-</v>
      </c>
      <c r="BW6" s="21">
        <f t="shared" si="8"/>
        <v>67.23</v>
      </c>
      <c r="BX6" s="21">
        <f t="shared" si="8"/>
        <v>61.82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>
        <f t="shared" ref="CC6:CK6" si="9">IF(CC7="",NA(),CC7)</f>
        <v>267.23</v>
      </c>
      <c r="CD6" s="21">
        <f t="shared" si="9"/>
        <v>302.69</v>
      </c>
      <c r="CE6" s="21">
        <f t="shared" si="9"/>
        <v>323.61</v>
      </c>
      <c r="CF6" s="21">
        <f t="shared" si="9"/>
        <v>302.35000000000002</v>
      </c>
      <c r="CG6" s="21" t="str">
        <f t="shared" si="9"/>
        <v>-</v>
      </c>
      <c r="CH6" s="21">
        <f t="shared" si="9"/>
        <v>228.21</v>
      </c>
      <c r="CI6" s="21">
        <f t="shared" si="9"/>
        <v>246.9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>
        <f t="shared" ref="CN6:CV6" si="10">IF(CN7="",NA(),CN7)</f>
        <v>38.89</v>
      </c>
      <c r="CO6" s="21">
        <f t="shared" si="10"/>
        <v>34.130000000000003</v>
      </c>
      <c r="CP6" s="21">
        <f t="shared" si="10"/>
        <v>35.71</v>
      </c>
      <c r="CQ6" s="21">
        <f t="shared" si="10"/>
        <v>38.1</v>
      </c>
      <c r="CR6" s="21" t="str">
        <f t="shared" si="10"/>
        <v>-</v>
      </c>
      <c r="CS6" s="21">
        <f t="shared" si="10"/>
        <v>54.54</v>
      </c>
      <c r="CT6" s="21">
        <f t="shared" si="10"/>
        <v>52.9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>
        <f t="shared" si="11"/>
        <v>90.3</v>
      </c>
      <c r="DE6" s="21">
        <f t="shared" si="11"/>
        <v>90.3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>
        <f t="shared" ref="DJ6:DR6" si="12">IF(DJ7="",NA(),DJ7)</f>
        <v>6.18</v>
      </c>
      <c r="DK6" s="21">
        <f t="shared" si="12"/>
        <v>12.4</v>
      </c>
      <c r="DL6" s="21">
        <f t="shared" si="12"/>
        <v>18.59</v>
      </c>
      <c r="DM6" s="21">
        <f t="shared" si="12"/>
        <v>24.79</v>
      </c>
      <c r="DN6" s="21" t="str">
        <f t="shared" si="12"/>
        <v>-</v>
      </c>
      <c r="DO6" s="21">
        <f t="shared" si="12"/>
        <v>28.12</v>
      </c>
      <c r="DP6" s="21">
        <f t="shared" si="12"/>
        <v>28.79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0.01</v>
      </c>
      <c r="EL6" s="21">
        <f t="shared" si="14"/>
        <v>0.01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382019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97.81</v>
      </c>
      <c r="P7" s="24">
        <v>0.04</v>
      </c>
      <c r="Q7" s="24">
        <v>80.239999999999995</v>
      </c>
      <c r="R7" s="24">
        <v>3380</v>
      </c>
      <c r="S7" s="24">
        <v>496666</v>
      </c>
      <c r="T7" s="24">
        <v>429.35</v>
      </c>
      <c r="U7" s="24">
        <v>1156.79</v>
      </c>
      <c r="V7" s="24">
        <v>179</v>
      </c>
      <c r="W7" s="24">
        <v>0.18</v>
      </c>
      <c r="X7" s="24">
        <v>994.44</v>
      </c>
      <c r="Y7" s="24" t="s">
        <v>102</v>
      </c>
      <c r="Z7" s="24">
        <v>100</v>
      </c>
      <c r="AA7" s="24">
        <v>100.11</v>
      </c>
      <c r="AB7" s="24">
        <v>100</v>
      </c>
      <c r="AC7" s="24">
        <v>99.94</v>
      </c>
      <c r="AD7" s="24" t="s">
        <v>102</v>
      </c>
      <c r="AE7" s="24">
        <v>102.11</v>
      </c>
      <c r="AF7" s="24">
        <v>101.91</v>
      </c>
      <c r="AG7" s="24">
        <v>103.07</v>
      </c>
      <c r="AH7" s="24">
        <v>103.04</v>
      </c>
      <c r="AI7" s="24">
        <v>104.3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124.9</v>
      </c>
      <c r="AQ7" s="24">
        <v>124.8</v>
      </c>
      <c r="AR7" s="24">
        <v>120.64</v>
      </c>
      <c r="AS7" s="24">
        <v>100.31</v>
      </c>
      <c r="AT7" s="24">
        <v>102.74</v>
      </c>
      <c r="AU7" s="24" t="s">
        <v>102</v>
      </c>
      <c r="AV7" s="24">
        <v>233.59</v>
      </c>
      <c r="AW7" s="24">
        <v>335.42</v>
      </c>
      <c r="AX7" s="24">
        <v>436.84</v>
      </c>
      <c r="AY7" s="24">
        <v>532.45000000000005</v>
      </c>
      <c r="AZ7" s="24" t="s">
        <v>102</v>
      </c>
      <c r="BA7" s="24">
        <v>33.58</v>
      </c>
      <c r="BB7" s="24">
        <v>35.42</v>
      </c>
      <c r="BC7" s="24">
        <v>39.82</v>
      </c>
      <c r="BD7" s="24">
        <v>41.03</v>
      </c>
      <c r="BE7" s="24">
        <v>47.19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778.81</v>
      </c>
      <c r="BM7" s="24">
        <v>718.49</v>
      </c>
      <c r="BN7" s="24">
        <v>743.31</v>
      </c>
      <c r="BO7" s="24">
        <v>796.8</v>
      </c>
      <c r="BP7" s="24">
        <v>798.1</v>
      </c>
      <c r="BQ7" s="24" t="s">
        <v>102</v>
      </c>
      <c r="BR7" s="24">
        <v>57.51</v>
      </c>
      <c r="BS7" s="24">
        <v>50.76</v>
      </c>
      <c r="BT7" s="24">
        <v>47.48</v>
      </c>
      <c r="BU7" s="24">
        <v>50.81</v>
      </c>
      <c r="BV7" s="24" t="s">
        <v>102</v>
      </c>
      <c r="BW7" s="24">
        <v>67.23</v>
      </c>
      <c r="BX7" s="24">
        <v>61.82</v>
      </c>
      <c r="BY7" s="24">
        <v>61.15</v>
      </c>
      <c r="BZ7" s="24">
        <v>58.41</v>
      </c>
      <c r="CA7" s="24">
        <v>54.51</v>
      </c>
      <c r="CB7" s="24" t="s">
        <v>102</v>
      </c>
      <c r="CC7" s="24">
        <v>267.23</v>
      </c>
      <c r="CD7" s="24">
        <v>302.69</v>
      </c>
      <c r="CE7" s="24">
        <v>323.61</v>
      </c>
      <c r="CF7" s="24">
        <v>302.35000000000002</v>
      </c>
      <c r="CG7" s="24" t="s">
        <v>102</v>
      </c>
      <c r="CH7" s="24">
        <v>228.21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 t="s">
        <v>102</v>
      </c>
      <c r="CN7" s="24">
        <v>38.89</v>
      </c>
      <c r="CO7" s="24">
        <v>34.130000000000003</v>
      </c>
      <c r="CP7" s="24">
        <v>35.71</v>
      </c>
      <c r="CQ7" s="24">
        <v>38.1</v>
      </c>
      <c r="CR7" s="24" t="s">
        <v>102</v>
      </c>
      <c r="CS7" s="24">
        <v>54.54</v>
      </c>
      <c r="CT7" s="24">
        <v>52.9</v>
      </c>
      <c r="CU7" s="24">
        <v>52.63</v>
      </c>
      <c r="CV7" s="24">
        <v>52.34</v>
      </c>
      <c r="CW7" s="24">
        <v>49.92</v>
      </c>
      <c r="CX7" s="24" t="s">
        <v>102</v>
      </c>
      <c r="CY7" s="24">
        <v>100</v>
      </c>
      <c r="CZ7" s="24">
        <v>100</v>
      </c>
      <c r="DA7" s="24">
        <v>100</v>
      </c>
      <c r="DB7" s="24">
        <v>100</v>
      </c>
      <c r="DC7" s="24" t="s">
        <v>102</v>
      </c>
      <c r="DD7" s="24">
        <v>90.3</v>
      </c>
      <c r="DE7" s="24">
        <v>90.3</v>
      </c>
      <c r="DF7" s="24">
        <v>90.32</v>
      </c>
      <c r="DG7" s="24">
        <v>90.05</v>
      </c>
      <c r="DH7" s="24">
        <v>87.8</v>
      </c>
      <c r="DI7" s="24" t="s">
        <v>102</v>
      </c>
      <c r="DJ7" s="24">
        <v>6.18</v>
      </c>
      <c r="DK7" s="24">
        <v>12.4</v>
      </c>
      <c r="DL7" s="24">
        <v>18.59</v>
      </c>
      <c r="DM7" s="24">
        <v>24.79</v>
      </c>
      <c r="DN7" s="24" t="s">
        <v>102</v>
      </c>
      <c r="DO7" s="24">
        <v>28.12</v>
      </c>
      <c r="DP7" s="24">
        <v>28.79</v>
      </c>
      <c r="DQ7" s="24">
        <v>30.5</v>
      </c>
      <c r="DR7" s="24">
        <v>30.49</v>
      </c>
      <c r="DS7" s="24">
        <v>28.46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0.01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cp:lastPrinted>2026-02-03T01:18:12Z</cp:lastPrinted>
  <dcterms:created xsi:type="dcterms:W3CDTF">2025-12-23T06:23:15Z</dcterms:created>
  <dcterms:modified xsi:type="dcterms:W3CDTF">2026-02-12T08:58:44Z</dcterms:modified>
  <cp:category/>
</cp:coreProperties>
</file>