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○○【引継文書】データ○○\●01麻薬・向精神薬関係\07年間受払届\R07.09\01_起案（通知）\HP掲載用\"/>
    </mc:Choice>
  </mc:AlternateContent>
  <xr:revisionPtr revIDLastSave="0" documentId="13_ncr:1_{D25E7606-2070-473B-82F0-EDBF1D54ACE8}" xr6:coauthVersionLast="47" xr6:coauthVersionMax="47" xr10:uidLastSave="{00000000-0000-0000-0000-000000000000}"/>
  <bookViews>
    <workbookView xWindow="-110" yWindow="-110" windowWidth="19420" windowHeight="10300" tabRatio="670" xr2:uid="{00000000-000D-0000-FFFF-FFFF00000000}"/>
  </bookViews>
  <sheets>
    <sheet name="入力シート①" sheetId="3" r:id="rId1"/>
    <sheet name="入力シート➁" sheetId="2" r:id="rId2"/>
    <sheet name="提出様式（様式第４号）" sheetId="1" r:id="rId3"/>
    <sheet name="【非表示シート】" sheetId="4" state="hidden" r:id="rId4"/>
    <sheet name="麻薬一覧（R7.9.1）" sheetId="5" state="hidden" r:id="rId5"/>
  </sheets>
  <definedNames>
    <definedName name="_xlnm.Print_Area" localSheetId="2">'提出様式（様式第４号）'!$B$2:$AL$28</definedName>
    <definedName name="_xlnm.Print_Area" localSheetId="0">入力シート①!$B$1:$H$10</definedName>
    <definedName name="_xlnm.Print_Area" localSheetId="1">入力シート➁!$A$1:$T$157</definedName>
    <definedName name="麻薬管理者">【非表示シート】!$H$5:$H$7</definedName>
    <definedName name="麻薬研究者">【非表示シート】!$H$11:$H$13</definedName>
    <definedName name="麻薬施用者">【非表示シート】!$H$8:$H$10</definedName>
    <definedName name="麻薬小売業者">【非表示シート】!$H$2:$H$4</definedName>
    <definedName name="免許の種類">INDIRECT(入力シート①!$C$6)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0" i="5" l="1"/>
  <c r="J180" i="5"/>
  <c r="L180" i="5"/>
  <c r="M180" i="5"/>
  <c r="N180" i="5"/>
  <c r="E181" i="5"/>
  <c r="J181" i="5"/>
  <c r="L181" i="5"/>
  <c r="M181" i="5" s="1"/>
  <c r="N181" i="5" s="1"/>
  <c r="E177" i="5"/>
  <c r="J177" i="5"/>
  <c r="L177" i="5"/>
  <c r="M177" i="5" s="1"/>
  <c r="N177" i="5" s="1"/>
  <c r="E178" i="5"/>
  <c r="J178" i="5"/>
  <c r="L178" i="5"/>
  <c r="M178" i="5" s="1"/>
  <c r="N178" i="5" s="1"/>
  <c r="E83" i="5"/>
  <c r="J83" i="5"/>
  <c r="L83" i="5"/>
  <c r="M83" i="5" s="1"/>
  <c r="N83" i="5" s="1"/>
  <c r="E84" i="5"/>
  <c r="J84" i="5"/>
  <c r="L84" i="5"/>
  <c r="M84" i="5" s="1"/>
  <c r="N84" i="5" s="1"/>
  <c r="E80" i="5"/>
  <c r="J80" i="5"/>
  <c r="L80" i="5"/>
  <c r="M80" i="5" s="1"/>
  <c r="N80" i="5" s="1"/>
  <c r="E81" i="5"/>
  <c r="J81" i="5"/>
  <c r="L81" i="5"/>
  <c r="M81" i="5" s="1"/>
  <c r="N81" i="5" s="1"/>
  <c r="E77" i="5"/>
  <c r="J77" i="5"/>
  <c r="L77" i="5"/>
  <c r="M77" i="5" s="1"/>
  <c r="N77" i="5" s="1"/>
  <c r="E78" i="5"/>
  <c r="J78" i="5"/>
  <c r="L78" i="5"/>
  <c r="M78" i="5" s="1"/>
  <c r="N78" i="5" s="1"/>
  <c r="M16" i="1"/>
  <c r="L73" i="5"/>
  <c r="L74" i="5"/>
  <c r="M74" i="5" s="1"/>
  <c r="N74" i="5" s="1"/>
  <c r="E75" i="5"/>
  <c r="J75" i="5"/>
  <c r="L75" i="5"/>
  <c r="M75" i="5" s="1"/>
  <c r="N75" i="5" s="1"/>
  <c r="E74" i="5"/>
  <c r="J74" i="5"/>
  <c r="L449" i="1"/>
  <c r="L450" i="1"/>
  <c r="L451" i="1"/>
  <c r="L452" i="1"/>
  <c r="L453" i="1"/>
  <c r="L454" i="1"/>
  <c r="L455" i="1"/>
  <c r="L456" i="1"/>
  <c r="L448" i="1"/>
  <c r="L429" i="1"/>
  <c r="L422" i="1"/>
  <c r="L423" i="1"/>
  <c r="L424" i="1"/>
  <c r="L425" i="1"/>
  <c r="L426" i="1"/>
  <c r="L427" i="1"/>
  <c r="L428" i="1"/>
  <c r="L421" i="1"/>
  <c r="L402" i="1"/>
  <c r="L395" i="1"/>
  <c r="L396" i="1"/>
  <c r="L397" i="1"/>
  <c r="L398" i="1"/>
  <c r="L399" i="1"/>
  <c r="L400" i="1"/>
  <c r="L401" i="1"/>
  <c r="L394" i="1"/>
  <c r="L375" i="1"/>
  <c r="L368" i="1"/>
  <c r="L369" i="1"/>
  <c r="L370" i="1"/>
  <c r="L371" i="1"/>
  <c r="L372" i="1"/>
  <c r="L373" i="1"/>
  <c r="L374" i="1"/>
  <c r="L367" i="1"/>
  <c r="L348" i="1"/>
  <c r="L341" i="1"/>
  <c r="L342" i="1"/>
  <c r="L343" i="1"/>
  <c r="L344" i="1"/>
  <c r="L345" i="1"/>
  <c r="L346" i="1"/>
  <c r="L347" i="1"/>
  <c r="L340" i="1"/>
  <c r="L321" i="1"/>
  <c r="L313" i="1"/>
  <c r="L314" i="1"/>
  <c r="L315" i="1"/>
  <c r="L316" i="1"/>
  <c r="L317" i="1"/>
  <c r="L318" i="1"/>
  <c r="L319" i="1"/>
  <c r="L320" i="1"/>
  <c r="L294" i="1"/>
  <c r="L287" i="1"/>
  <c r="L288" i="1"/>
  <c r="L289" i="1"/>
  <c r="L290" i="1"/>
  <c r="L291" i="1"/>
  <c r="L292" i="1"/>
  <c r="L293" i="1"/>
  <c r="L286" i="1"/>
  <c r="L267" i="1"/>
  <c r="L260" i="1"/>
  <c r="L261" i="1"/>
  <c r="L262" i="1"/>
  <c r="L263" i="1"/>
  <c r="L264" i="1"/>
  <c r="L265" i="1"/>
  <c r="L266" i="1"/>
  <c r="L259" i="1"/>
  <c r="L240" i="1"/>
  <c r="L233" i="1"/>
  <c r="L234" i="1"/>
  <c r="L235" i="1"/>
  <c r="L236" i="1"/>
  <c r="L237" i="1"/>
  <c r="L238" i="1"/>
  <c r="L239" i="1"/>
  <c r="L232" i="1"/>
  <c r="L213" i="1"/>
  <c r="L206" i="1"/>
  <c r="L207" i="1"/>
  <c r="L208" i="1"/>
  <c r="L209" i="1"/>
  <c r="L210" i="1"/>
  <c r="L211" i="1"/>
  <c r="L212" i="1"/>
  <c r="L205" i="1"/>
  <c r="L186" i="1"/>
  <c r="L179" i="1"/>
  <c r="L180" i="1"/>
  <c r="L181" i="1"/>
  <c r="L182" i="1"/>
  <c r="L183" i="1"/>
  <c r="L184" i="1"/>
  <c r="L185" i="1"/>
  <c r="L178" i="1"/>
  <c r="L159" i="1"/>
  <c r="L152" i="1"/>
  <c r="L153" i="1"/>
  <c r="L154" i="1"/>
  <c r="L155" i="1"/>
  <c r="L156" i="1"/>
  <c r="L157" i="1"/>
  <c r="L158" i="1"/>
  <c r="L151" i="1"/>
  <c r="L132" i="1"/>
  <c r="L125" i="1"/>
  <c r="L126" i="1"/>
  <c r="L127" i="1"/>
  <c r="L128" i="1"/>
  <c r="L129" i="1"/>
  <c r="L130" i="1"/>
  <c r="L131" i="1"/>
  <c r="L124" i="1"/>
  <c r="L105" i="1"/>
  <c r="L98" i="1"/>
  <c r="L99" i="1"/>
  <c r="L100" i="1"/>
  <c r="L101" i="1"/>
  <c r="L102" i="1"/>
  <c r="L103" i="1"/>
  <c r="L104" i="1"/>
  <c r="L97" i="1"/>
  <c r="L78" i="1"/>
  <c r="L71" i="1"/>
  <c r="L72" i="1"/>
  <c r="L73" i="1"/>
  <c r="L74" i="1"/>
  <c r="L75" i="1"/>
  <c r="L76" i="1"/>
  <c r="L77" i="1"/>
  <c r="L70" i="1"/>
  <c r="L51" i="1"/>
  <c r="L44" i="1"/>
  <c r="L45" i="1"/>
  <c r="L46" i="1"/>
  <c r="L47" i="1"/>
  <c r="L48" i="1"/>
  <c r="L49" i="1"/>
  <c r="L50" i="1"/>
  <c r="L43" i="1"/>
  <c r="L24" i="1"/>
  <c r="L17" i="1"/>
  <c r="L18" i="1"/>
  <c r="L19" i="1"/>
  <c r="L20" i="1"/>
  <c r="L21" i="1"/>
  <c r="L22" i="1"/>
  <c r="L23" i="1"/>
  <c r="L16" i="1"/>
  <c r="AC11" i="1" l="1"/>
  <c r="AC9" i="1"/>
  <c r="AC8" i="1"/>
  <c r="T12" i="1"/>
  <c r="H12" i="1"/>
  <c r="AL435" i="1"/>
  <c r="AL408" i="1"/>
  <c r="AL381" i="1"/>
  <c r="AL354" i="1"/>
  <c r="AL327" i="1"/>
  <c r="AL300" i="1"/>
  <c r="AL273" i="1"/>
  <c r="AL246" i="1"/>
  <c r="AL219" i="1"/>
  <c r="AL192" i="1"/>
  <c r="AL165" i="1"/>
  <c r="AL138" i="1"/>
  <c r="AL111" i="1"/>
  <c r="AL84" i="1"/>
  <c r="AL57" i="1"/>
  <c r="T444" i="1"/>
  <c r="R444" i="1"/>
  <c r="AC437" i="1"/>
  <c r="V437" i="1"/>
  <c r="T417" i="1"/>
  <c r="R417" i="1"/>
  <c r="AC410" i="1"/>
  <c r="V410" i="1"/>
  <c r="T390" i="1"/>
  <c r="R390" i="1"/>
  <c r="AC383" i="1"/>
  <c r="V383" i="1"/>
  <c r="T363" i="1"/>
  <c r="R363" i="1"/>
  <c r="AC356" i="1"/>
  <c r="V356" i="1"/>
  <c r="T336" i="1"/>
  <c r="R336" i="1"/>
  <c r="AC329" i="1"/>
  <c r="V329" i="1"/>
  <c r="T309" i="1"/>
  <c r="R309" i="1"/>
  <c r="AC302" i="1"/>
  <c r="V302" i="1"/>
  <c r="T282" i="1"/>
  <c r="R282" i="1"/>
  <c r="AC275" i="1"/>
  <c r="V275" i="1"/>
  <c r="T255" i="1"/>
  <c r="R255" i="1"/>
  <c r="AC248" i="1"/>
  <c r="V248" i="1"/>
  <c r="T228" i="1"/>
  <c r="R228" i="1"/>
  <c r="AC221" i="1"/>
  <c r="V221" i="1"/>
  <c r="T201" i="1"/>
  <c r="R201" i="1"/>
  <c r="AC194" i="1"/>
  <c r="V194" i="1"/>
  <c r="T174" i="1"/>
  <c r="R174" i="1"/>
  <c r="AC167" i="1"/>
  <c r="V167" i="1"/>
  <c r="T147" i="1"/>
  <c r="R147" i="1"/>
  <c r="AC140" i="1"/>
  <c r="V140" i="1"/>
  <c r="T120" i="1"/>
  <c r="R120" i="1"/>
  <c r="AC113" i="1"/>
  <c r="V113" i="1"/>
  <c r="V86" i="1"/>
  <c r="AC86" i="1"/>
  <c r="R93" i="1"/>
  <c r="T93" i="1"/>
  <c r="AL30" i="1"/>
  <c r="T66" i="1"/>
  <c r="R66" i="1"/>
  <c r="AC59" i="1"/>
  <c r="V59" i="1"/>
  <c r="T39" i="1"/>
  <c r="R39" i="1"/>
  <c r="AC32" i="1"/>
  <c r="V32" i="1"/>
  <c r="N16" i="1" l="1"/>
  <c r="AC38" i="1"/>
  <c r="AC65" i="1" s="1"/>
  <c r="AC92" i="1" s="1"/>
  <c r="AC119" i="1" s="1"/>
  <c r="AC146" i="1" s="1"/>
  <c r="AC173" i="1" s="1"/>
  <c r="AC200" i="1" s="1"/>
  <c r="AC227" i="1" s="1"/>
  <c r="AC254" i="1" s="1"/>
  <c r="AC281" i="1" s="1"/>
  <c r="AC308" i="1" s="1"/>
  <c r="AC335" i="1" s="1"/>
  <c r="AC362" i="1" s="1"/>
  <c r="AC389" i="1" s="1"/>
  <c r="AC416" i="1" s="1"/>
  <c r="AC443" i="1" s="1"/>
  <c r="AC36" i="1"/>
  <c r="AC63" i="1" s="1"/>
  <c r="AC90" i="1" s="1"/>
  <c r="AC117" i="1" s="1"/>
  <c r="AC144" i="1" s="1"/>
  <c r="AC171" i="1" s="1"/>
  <c r="AC198" i="1" s="1"/>
  <c r="AC225" i="1" s="1"/>
  <c r="AC252" i="1" s="1"/>
  <c r="AC279" i="1" s="1"/>
  <c r="AC306" i="1" s="1"/>
  <c r="AC333" i="1" s="1"/>
  <c r="AC360" i="1" s="1"/>
  <c r="AC387" i="1" s="1"/>
  <c r="AC414" i="1" s="1"/>
  <c r="AC441" i="1" s="1"/>
  <c r="AC35" i="1"/>
  <c r="AC62" i="1" s="1"/>
  <c r="AC89" i="1" s="1"/>
  <c r="AC116" i="1" s="1"/>
  <c r="AC143" i="1" s="1"/>
  <c r="AC170" i="1" s="1"/>
  <c r="AC197" i="1" s="1"/>
  <c r="AC224" i="1" s="1"/>
  <c r="AC251" i="1" s="1"/>
  <c r="AC278" i="1" s="1"/>
  <c r="AC305" i="1" s="1"/>
  <c r="AC332" i="1" s="1"/>
  <c r="AC359" i="1" s="1"/>
  <c r="AC386" i="1" s="1"/>
  <c r="AC413" i="1" s="1"/>
  <c r="AC440" i="1" s="1"/>
  <c r="V5" i="1"/>
  <c r="H444" i="1" l="1"/>
  <c r="H417" i="1"/>
  <c r="H390" i="1"/>
  <c r="H66" i="1"/>
  <c r="H282" i="1"/>
  <c r="H363" i="1"/>
  <c r="H39" i="1"/>
  <c r="H201" i="1"/>
  <c r="H174" i="1"/>
  <c r="H147" i="1"/>
  <c r="H93" i="1"/>
  <c r="H336" i="1"/>
  <c r="H309" i="1"/>
  <c r="H255" i="1"/>
  <c r="H228" i="1"/>
  <c r="H120" i="1"/>
  <c r="E9" i="2"/>
  <c r="E10" i="2" s="1"/>
  <c r="E11" i="2"/>
  <c r="E12" i="2" s="1"/>
  <c r="E13" i="2"/>
  <c r="E14" i="2" s="1"/>
  <c r="E15" i="2"/>
  <c r="E16" i="2" s="1"/>
  <c r="E17" i="2"/>
  <c r="E18" i="2" s="1"/>
  <c r="E19" i="2"/>
  <c r="E20" i="2" s="1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C9" i="2"/>
  <c r="C10" i="2" s="1"/>
  <c r="C11" i="2"/>
  <c r="C12" i="2" s="1"/>
  <c r="C13" i="2"/>
  <c r="C14" i="2" s="1"/>
  <c r="C15" i="2"/>
  <c r="C16" i="2" s="1"/>
  <c r="C17" i="2"/>
  <c r="C18" i="2" s="1"/>
  <c r="C19" i="2"/>
  <c r="C20" i="2" s="1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E7" i="2"/>
  <c r="E8" i="2" s="1"/>
  <c r="C7" i="2"/>
  <c r="C8" i="2" s="1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6" i="5"/>
  <c r="E79" i="5"/>
  <c r="E82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9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L210" i="5"/>
  <c r="M210" i="5" s="1"/>
  <c r="N210" i="5" s="1"/>
  <c r="J210" i="5"/>
  <c r="L209" i="5"/>
  <c r="M209" i="5" s="1"/>
  <c r="N209" i="5" s="1"/>
  <c r="J209" i="5"/>
  <c r="L208" i="5"/>
  <c r="M208" i="5" s="1"/>
  <c r="N208" i="5" s="1"/>
  <c r="J208" i="5"/>
  <c r="L207" i="5"/>
  <c r="M207" i="5" s="1"/>
  <c r="N207" i="5" s="1"/>
  <c r="J207" i="5"/>
  <c r="L206" i="5"/>
  <c r="M206" i="5" s="1"/>
  <c r="N206" i="5" s="1"/>
  <c r="J206" i="5"/>
  <c r="L205" i="5"/>
  <c r="M205" i="5" s="1"/>
  <c r="N205" i="5" s="1"/>
  <c r="J205" i="5"/>
  <c r="L204" i="5"/>
  <c r="M204" i="5" s="1"/>
  <c r="N204" i="5" s="1"/>
  <c r="J204" i="5"/>
  <c r="L203" i="5"/>
  <c r="M203" i="5" s="1"/>
  <c r="N203" i="5" s="1"/>
  <c r="J203" i="5"/>
  <c r="L202" i="5"/>
  <c r="M202" i="5" s="1"/>
  <c r="N202" i="5" s="1"/>
  <c r="J202" i="5"/>
  <c r="L201" i="5"/>
  <c r="M201" i="5" s="1"/>
  <c r="N201" i="5" s="1"/>
  <c r="J201" i="5"/>
  <c r="L200" i="5"/>
  <c r="M200" i="5" s="1"/>
  <c r="N200" i="5" s="1"/>
  <c r="J200" i="5"/>
  <c r="L199" i="5"/>
  <c r="M199" i="5" s="1"/>
  <c r="N199" i="5" s="1"/>
  <c r="J199" i="5"/>
  <c r="L198" i="5"/>
  <c r="M198" i="5" s="1"/>
  <c r="N198" i="5" s="1"/>
  <c r="J198" i="5"/>
  <c r="L197" i="5"/>
  <c r="M197" i="5" s="1"/>
  <c r="N197" i="5" s="1"/>
  <c r="J197" i="5"/>
  <c r="L196" i="5"/>
  <c r="M196" i="5" s="1"/>
  <c r="N196" i="5" s="1"/>
  <c r="J196" i="5"/>
  <c r="L195" i="5"/>
  <c r="M195" i="5" s="1"/>
  <c r="N195" i="5" s="1"/>
  <c r="J195" i="5"/>
  <c r="L194" i="5"/>
  <c r="M194" i="5" s="1"/>
  <c r="N194" i="5" s="1"/>
  <c r="J194" i="5"/>
  <c r="L193" i="5"/>
  <c r="M193" i="5" s="1"/>
  <c r="N193" i="5" s="1"/>
  <c r="J193" i="5"/>
  <c r="L192" i="5"/>
  <c r="M192" i="5" s="1"/>
  <c r="N192" i="5" s="1"/>
  <c r="J192" i="5"/>
  <c r="L191" i="5"/>
  <c r="M191" i="5" s="1"/>
  <c r="N191" i="5" s="1"/>
  <c r="J191" i="5"/>
  <c r="L190" i="5"/>
  <c r="M190" i="5" s="1"/>
  <c r="N190" i="5" s="1"/>
  <c r="J190" i="5"/>
  <c r="L189" i="5"/>
  <c r="M189" i="5" s="1"/>
  <c r="N189" i="5" s="1"/>
  <c r="J189" i="5"/>
  <c r="L188" i="5"/>
  <c r="M188" i="5" s="1"/>
  <c r="N188" i="5" s="1"/>
  <c r="J188" i="5"/>
  <c r="L187" i="5"/>
  <c r="M187" i="5" s="1"/>
  <c r="N187" i="5" s="1"/>
  <c r="J187" i="5"/>
  <c r="L186" i="5"/>
  <c r="M186" i="5" s="1"/>
  <c r="N186" i="5" s="1"/>
  <c r="J186" i="5"/>
  <c r="L185" i="5"/>
  <c r="M185" i="5" s="1"/>
  <c r="N185" i="5" s="1"/>
  <c r="J185" i="5"/>
  <c r="L184" i="5"/>
  <c r="M184" i="5" s="1"/>
  <c r="N184" i="5" s="1"/>
  <c r="J184" i="5"/>
  <c r="L183" i="5"/>
  <c r="M183" i="5" s="1"/>
  <c r="N183" i="5" s="1"/>
  <c r="J183" i="5"/>
  <c r="L182" i="5"/>
  <c r="M182" i="5" s="1"/>
  <c r="N182" i="5" s="1"/>
  <c r="J182" i="5"/>
  <c r="L179" i="5"/>
  <c r="M179" i="5" s="1"/>
  <c r="N179" i="5" s="1"/>
  <c r="J179" i="5"/>
  <c r="L176" i="5"/>
  <c r="M176" i="5" s="1"/>
  <c r="N176" i="5" s="1"/>
  <c r="J176" i="5"/>
  <c r="L175" i="5"/>
  <c r="M175" i="5" s="1"/>
  <c r="N175" i="5" s="1"/>
  <c r="J175" i="5"/>
  <c r="L174" i="5"/>
  <c r="M174" i="5" s="1"/>
  <c r="N174" i="5" s="1"/>
  <c r="J174" i="5"/>
  <c r="L173" i="5"/>
  <c r="M173" i="5" s="1"/>
  <c r="N173" i="5" s="1"/>
  <c r="J173" i="5"/>
  <c r="L172" i="5"/>
  <c r="M172" i="5" s="1"/>
  <c r="N172" i="5" s="1"/>
  <c r="J172" i="5"/>
  <c r="L171" i="5"/>
  <c r="M171" i="5" s="1"/>
  <c r="N171" i="5" s="1"/>
  <c r="J171" i="5"/>
  <c r="L170" i="5"/>
  <c r="M170" i="5" s="1"/>
  <c r="N170" i="5" s="1"/>
  <c r="J170" i="5"/>
  <c r="L169" i="5"/>
  <c r="M169" i="5" s="1"/>
  <c r="N169" i="5" s="1"/>
  <c r="J169" i="5"/>
  <c r="L168" i="5"/>
  <c r="M168" i="5" s="1"/>
  <c r="N168" i="5" s="1"/>
  <c r="J168" i="5"/>
  <c r="L167" i="5"/>
  <c r="M167" i="5" s="1"/>
  <c r="N167" i="5" s="1"/>
  <c r="J167" i="5"/>
  <c r="L166" i="5"/>
  <c r="M166" i="5" s="1"/>
  <c r="N166" i="5" s="1"/>
  <c r="J166" i="5"/>
  <c r="L165" i="5"/>
  <c r="M165" i="5" s="1"/>
  <c r="N165" i="5" s="1"/>
  <c r="J165" i="5"/>
  <c r="L164" i="5"/>
  <c r="M164" i="5" s="1"/>
  <c r="N164" i="5" s="1"/>
  <c r="J164" i="5"/>
  <c r="L163" i="5"/>
  <c r="M163" i="5" s="1"/>
  <c r="N163" i="5" s="1"/>
  <c r="J163" i="5"/>
  <c r="L162" i="5"/>
  <c r="M162" i="5" s="1"/>
  <c r="N162" i="5" s="1"/>
  <c r="J162" i="5"/>
  <c r="L161" i="5"/>
  <c r="M161" i="5" s="1"/>
  <c r="N161" i="5" s="1"/>
  <c r="J161" i="5"/>
  <c r="L160" i="5"/>
  <c r="M160" i="5" s="1"/>
  <c r="N160" i="5" s="1"/>
  <c r="J160" i="5"/>
  <c r="L159" i="5"/>
  <c r="M159" i="5" s="1"/>
  <c r="N159" i="5" s="1"/>
  <c r="J159" i="5"/>
  <c r="L158" i="5"/>
  <c r="M158" i="5" s="1"/>
  <c r="N158" i="5" s="1"/>
  <c r="J158" i="5"/>
  <c r="L157" i="5"/>
  <c r="M157" i="5" s="1"/>
  <c r="N157" i="5" s="1"/>
  <c r="J157" i="5"/>
  <c r="L156" i="5"/>
  <c r="M156" i="5" s="1"/>
  <c r="N156" i="5" s="1"/>
  <c r="J156" i="5"/>
  <c r="L155" i="5"/>
  <c r="M155" i="5" s="1"/>
  <c r="N155" i="5" s="1"/>
  <c r="J155" i="5"/>
  <c r="L154" i="5"/>
  <c r="M154" i="5" s="1"/>
  <c r="N154" i="5" s="1"/>
  <c r="J154" i="5"/>
  <c r="L153" i="5"/>
  <c r="M153" i="5" s="1"/>
  <c r="N153" i="5" s="1"/>
  <c r="J153" i="5"/>
  <c r="L152" i="5"/>
  <c r="M152" i="5" s="1"/>
  <c r="N152" i="5" s="1"/>
  <c r="J152" i="5"/>
  <c r="L151" i="5"/>
  <c r="M151" i="5" s="1"/>
  <c r="N151" i="5" s="1"/>
  <c r="J151" i="5"/>
  <c r="L150" i="5"/>
  <c r="M150" i="5" s="1"/>
  <c r="N150" i="5" s="1"/>
  <c r="J150" i="5"/>
  <c r="L149" i="5"/>
  <c r="M149" i="5" s="1"/>
  <c r="N149" i="5" s="1"/>
  <c r="J149" i="5"/>
  <c r="L148" i="5"/>
  <c r="M148" i="5" s="1"/>
  <c r="N148" i="5" s="1"/>
  <c r="J148" i="5"/>
  <c r="L147" i="5"/>
  <c r="M147" i="5" s="1"/>
  <c r="N147" i="5" s="1"/>
  <c r="J147" i="5"/>
  <c r="L146" i="5"/>
  <c r="M146" i="5" s="1"/>
  <c r="N146" i="5" s="1"/>
  <c r="J146" i="5"/>
  <c r="L145" i="5"/>
  <c r="M145" i="5" s="1"/>
  <c r="N145" i="5" s="1"/>
  <c r="J145" i="5"/>
  <c r="L144" i="5"/>
  <c r="M144" i="5" s="1"/>
  <c r="N144" i="5" s="1"/>
  <c r="J144" i="5"/>
  <c r="L143" i="5"/>
  <c r="M143" i="5" s="1"/>
  <c r="N143" i="5" s="1"/>
  <c r="J143" i="5"/>
  <c r="L142" i="5"/>
  <c r="M142" i="5" s="1"/>
  <c r="N142" i="5" s="1"/>
  <c r="J142" i="5"/>
  <c r="L141" i="5"/>
  <c r="M141" i="5" s="1"/>
  <c r="N141" i="5" s="1"/>
  <c r="J141" i="5"/>
  <c r="L140" i="5"/>
  <c r="M140" i="5" s="1"/>
  <c r="N140" i="5" s="1"/>
  <c r="J140" i="5"/>
  <c r="L139" i="5"/>
  <c r="M139" i="5" s="1"/>
  <c r="N139" i="5" s="1"/>
  <c r="J139" i="5"/>
  <c r="L138" i="5"/>
  <c r="M138" i="5" s="1"/>
  <c r="N138" i="5" s="1"/>
  <c r="J138" i="5"/>
  <c r="L137" i="5"/>
  <c r="M137" i="5" s="1"/>
  <c r="N137" i="5" s="1"/>
  <c r="J137" i="5"/>
  <c r="L136" i="5"/>
  <c r="M136" i="5" s="1"/>
  <c r="N136" i="5" s="1"/>
  <c r="J136" i="5"/>
  <c r="L135" i="5"/>
  <c r="M135" i="5" s="1"/>
  <c r="N135" i="5" s="1"/>
  <c r="J135" i="5"/>
  <c r="L134" i="5"/>
  <c r="M134" i="5" s="1"/>
  <c r="N134" i="5" s="1"/>
  <c r="J134" i="5"/>
  <c r="L133" i="5"/>
  <c r="M133" i="5" s="1"/>
  <c r="N133" i="5" s="1"/>
  <c r="J133" i="5"/>
  <c r="L132" i="5"/>
  <c r="M132" i="5" s="1"/>
  <c r="N132" i="5" s="1"/>
  <c r="J132" i="5"/>
  <c r="L131" i="5"/>
  <c r="M131" i="5" s="1"/>
  <c r="N131" i="5" s="1"/>
  <c r="J131" i="5"/>
  <c r="L130" i="5"/>
  <c r="M130" i="5" s="1"/>
  <c r="N130" i="5" s="1"/>
  <c r="J130" i="5"/>
  <c r="L129" i="5"/>
  <c r="M129" i="5" s="1"/>
  <c r="N129" i="5" s="1"/>
  <c r="J129" i="5"/>
  <c r="L128" i="5"/>
  <c r="M128" i="5" s="1"/>
  <c r="N128" i="5" s="1"/>
  <c r="J128" i="5"/>
  <c r="L127" i="5"/>
  <c r="M127" i="5" s="1"/>
  <c r="N127" i="5" s="1"/>
  <c r="J127" i="5"/>
  <c r="L126" i="5"/>
  <c r="M126" i="5" s="1"/>
  <c r="N126" i="5" s="1"/>
  <c r="J126" i="5"/>
  <c r="L125" i="5"/>
  <c r="M125" i="5" s="1"/>
  <c r="N125" i="5" s="1"/>
  <c r="J125" i="5"/>
  <c r="L124" i="5"/>
  <c r="M124" i="5" s="1"/>
  <c r="N124" i="5" s="1"/>
  <c r="J124" i="5"/>
  <c r="L123" i="5"/>
  <c r="M123" i="5" s="1"/>
  <c r="N123" i="5" s="1"/>
  <c r="J123" i="5"/>
  <c r="L122" i="5"/>
  <c r="M122" i="5" s="1"/>
  <c r="N122" i="5" s="1"/>
  <c r="J122" i="5"/>
  <c r="L121" i="5"/>
  <c r="M121" i="5" s="1"/>
  <c r="N121" i="5" s="1"/>
  <c r="J121" i="5"/>
  <c r="L120" i="5"/>
  <c r="M120" i="5" s="1"/>
  <c r="N120" i="5" s="1"/>
  <c r="J120" i="5"/>
  <c r="L119" i="5"/>
  <c r="M119" i="5" s="1"/>
  <c r="N119" i="5" s="1"/>
  <c r="J119" i="5"/>
  <c r="L118" i="5"/>
  <c r="M118" i="5" s="1"/>
  <c r="N118" i="5" s="1"/>
  <c r="J118" i="5"/>
  <c r="L117" i="5"/>
  <c r="M117" i="5" s="1"/>
  <c r="N117" i="5" s="1"/>
  <c r="J117" i="5"/>
  <c r="L116" i="5"/>
  <c r="M116" i="5" s="1"/>
  <c r="N116" i="5" s="1"/>
  <c r="J116" i="5"/>
  <c r="L115" i="5"/>
  <c r="M115" i="5" s="1"/>
  <c r="N115" i="5" s="1"/>
  <c r="J115" i="5"/>
  <c r="L114" i="5"/>
  <c r="M114" i="5" s="1"/>
  <c r="N114" i="5" s="1"/>
  <c r="J114" i="5"/>
  <c r="L113" i="5"/>
  <c r="M113" i="5" s="1"/>
  <c r="N113" i="5" s="1"/>
  <c r="J113" i="5"/>
  <c r="L112" i="5"/>
  <c r="M112" i="5" s="1"/>
  <c r="N112" i="5" s="1"/>
  <c r="J112" i="5"/>
  <c r="L111" i="5"/>
  <c r="M111" i="5" s="1"/>
  <c r="N111" i="5" s="1"/>
  <c r="J111" i="5"/>
  <c r="L110" i="5"/>
  <c r="M110" i="5" s="1"/>
  <c r="N110" i="5" s="1"/>
  <c r="J110" i="5"/>
  <c r="L109" i="5"/>
  <c r="M109" i="5" s="1"/>
  <c r="N109" i="5" s="1"/>
  <c r="J109" i="5"/>
  <c r="L108" i="5"/>
  <c r="M108" i="5" s="1"/>
  <c r="N108" i="5" s="1"/>
  <c r="J108" i="5"/>
  <c r="L107" i="5"/>
  <c r="M107" i="5" s="1"/>
  <c r="N107" i="5" s="1"/>
  <c r="J107" i="5"/>
  <c r="L106" i="5"/>
  <c r="M106" i="5" s="1"/>
  <c r="N106" i="5" s="1"/>
  <c r="J106" i="5"/>
  <c r="L105" i="5"/>
  <c r="M105" i="5" s="1"/>
  <c r="N105" i="5" s="1"/>
  <c r="J105" i="5"/>
  <c r="L104" i="5"/>
  <c r="M104" i="5" s="1"/>
  <c r="N104" i="5" s="1"/>
  <c r="J104" i="5"/>
  <c r="L103" i="5"/>
  <c r="M103" i="5" s="1"/>
  <c r="N103" i="5" s="1"/>
  <c r="J103" i="5"/>
  <c r="L102" i="5"/>
  <c r="M102" i="5" s="1"/>
  <c r="N102" i="5" s="1"/>
  <c r="J102" i="5"/>
  <c r="L101" i="5"/>
  <c r="M101" i="5" s="1"/>
  <c r="N101" i="5" s="1"/>
  <c r="J101" i="5"/>
  <c r="L100" i="5"/>
  <c r="M100" i="5" s="1"/>
  <c r="N100" i="5" s="1"/>
  <c r="J100" i="5"/>
  <c r="L99" i="5"/>
  <c r="M99" i="5" s="1"/>
  <c r="N99" i="5" s="1"/>
  <c r="J99" i="5"/>
  <c r="L98" i="5"/>
  <c r="M98" i="5" s="1"/>
  <c r="N98" i="5" s="1"/>
  <c r="J98" i="5"/>
  <c r="L97" i="5"/>
  <c r="M97" i="5" s="1"/>
  <c r="N97" i="5" s="1"/>
  <c r="J97" i="5"/>
  <c r="L96" i="5"/>
  <c r="M96" i="5" s="1"/>
  <c r="N96" i="5" s="1"/>
  <c r="J96" i="5"/>
  <c r="L95" i="5"/>
  <c r="M95" i="5" s="1"/>
  <c r="N95" i="5" s="1"/>
  <c r="J95" i="5"/>
  <c r="L94" i="5"/>
  <c r="M94" i="5" s="1"/>
  <c r="N94" i="5" s="1"/>
  <c r="J94" i="5"/>
  <c r="L93" i="5"/>
  <c r="M93" i="5" s="1"/>
  <c r="N93" i="5" s="1"/>
  <c r="J93" i="5"/>
  <c r="L92" i="5"/>
  <c r="M92" i="5" s="1"/>
  <c r="N92" i="5" s="1"/>
  <c r="J92" i="5"/>
  <c r="L91" i="5"/>
  <c r="M91" i="5" s="1"/>
  <c r="N91" i="5" s="1"/>
  <c r="J91" i="5"/>
  <c r="L90" i="5"/>
  <c r="M90" i="5" s="1"/>
  <c r="N90" i="5" s="1"/>
  <c r="J90" i="5"/>
  <c r="L89" i="5"/>
  <c r="M89" i="5" s="1"/>
  <c r="N89" i="5" s="1"/>
  <c r="J89" i="5"/>
  <c r="L88" i="5"/>
  <c r="M88" i="5" s="1"/>
  <c r="N88" i="5" s="1"/>
  <c r="J88" i="5"/>
  <c r="L87" i="5"/>
  <c r="M87" i="5" s="1"/>
  <c r="N87" i="5" s="1"/>
  <c r="J87" i="5"/>
  <c r="L86" i="5"/>
  <c r="M86" i="5" s="1"/>
  <c r="N86" i="5" s="1"/>
  <c r="J86" i="5"/>
  <c r="L85" i="5"/>
  <c r="M85" i="5" s="1"/>
  <c r="N85" i="5" s="1"/>
  <c r="J85" i="5"/>
  <c r="L82" i="5"/>
  <c r="M82" i="5" s="1"/>
  <c r="N82" i="5" s="1"/>
  <c r="J82" i="5"/>
  <c r="L79" i="5"/>
  <c r="M79" i="5" s="1"/>
  <c r="N79" i="5" s="1"/>
  <c r="J79" i="5"/>
  <c r="L76" i="5"/>
  <c r="M76" i="5" s="1"/>
  <c r="N76" i="5" s="1"/>
  <c r="J76" i="5"/>
  <c r="M73" i="5"/>
  <c r="N73" i="5" s="1"/>
  <c r="J73" i="5"/>
  <c r="L72" i="5"/>
  <c r="M72" i="5" s="1"/>
  <c r="N72" i="5" s="1"/>
  <c r="J72" i="5"/>
  <c r="L71" i="5"/>
  <c r="M71" i="5" s="1"/>
  <c r="N71" i="5" s="1"/>
  <c r="J71" i="5"/>
  <c r="L70" i="5"/>
  <c r="M70" i="5" s="1"/>
  <c r="N70" i="5" s="1"/>
  <c r="J70" i="5"/>
  <c r="L69" i="5"/>
  <c r="M69" i="5" s="1"/>
  <c r="N69" i="5" s="1"/>
  <c r="J69" i="5"/>
  <c r="L68" i="5"/>
  <c r="M68" i="5" s="1"/>
  <c r="N68" i="5" s="1"/>
  <c r="J68" i="5"/>
  <c r="L67" i="5"/>
  <c r="M67" i="5" s="1"/>
  <c r="N67" i="5" s="1"/>
  <c r="J67" i="5"/>
  <c r="L66" i="5"/>
  <c r="M66" i="5" s="1"/>
  <c r="N66" i="5" s="1"/>
  <c r="J66" i="5"/>
  <c r="L65" i="5"/>
  <c r="M65" i="5" s="1"/>
  <c r="N65" i="5" s="1"/>
  <c r="J65" i="5"/>
  <c r="L64" i="5"/>
  <c r="M64" i="5" s="1"/>
  <c r="N64" i="5" s="1"/>
  <c r="J64" i="5"/>
  <c r="L63" i="5"/>
  <c r="M63" i="5" s="1"/>
  <c r="N63" i="5" s="1"/>
  <c r="J63" i="5"/>
  <c r="L62" i="5"/>
  <c r="M62" i="5" s="1"/>
  <c r="N62" i="5" s="1"/>
  <c r="J62" i="5"/>
  <c r="L61" i="5"/>
  <c r="M61" i="5" s="1"/>
  <c r="N61" i="5" s="1"/>
  <c r="J61" i="5"/>
  <c r="L60" i="5"/>
  <c r="M60" i="5" s="1"/>
  <c r="N60" i="5" s="1"/>
  <c r="J60" i="5"/>
  <c r="L59" i="5"/>
  <c r="M59" i="5" s="1"/>
  <c r="N59" i="5" s="1"/>
  <c r="J59" i="5"/>
  <c r="L58" i="5"/>
  <c r="M58" i="5" s="1"/>
  <c r="N58" i="5" s="1"/>
  <c r="J58" i="5"/>
  <c r="L57" i="5"/>
  <c r="M57" i="5" s="1"/>
  <c r="N57" i="5" s="1"/>
  <c r="J57" i="5"/>
  <c r="L56" i="5"/>
  <c r="M56" i="5" s="1"/>
  <c r="N56" i="5" s="1"/>
  <c r="J56" i="5"/>
  <c r="L55" i="5"/>
  <c r="M55" i="5" s="1"/>
  <c r="N55" i="5" s="1"/>
  <c r="J55" i="5"/>
  <c r="L54" i="5"/>
  <c r="M54" i="5" s="1"/>
  <c r="N54" i="5" s="1"/>
  <c r="J54" i="5"/>
  <c r="L53" i="5"/>
  <c r="M53" i="5" s="1"/>
  <c r="N53" i="5" s="1"/>
  <c r="J53" i="5"/>
  <c r="L52" i="5"/>
  <c r="M52" i="5" s="1"/>
  <c r="N52" i="5" s="1"/>
  <c r="J52" i="5"/>
  <c r="L51" i="5"/>
  <c r="M51" i="5" s="1"/>
  <c r="N51" i="5" s="1"/>
  <c r="J51" i="5"/>
  <c r="L50" i="5"/>
  <c r="M50" i="5" s="1"/>
  <c r="N50" i="5" s="1"/>
  <c r="J50" i="5"/>
  <c r="L49" i="5"/>
  <c r="M49" i="5" s="1"/>
  <c r="N49" i="5" s="1"/>
  <c r="J49" i="5"/>
  <c r="L48" i="5"/>
  <c r="M48" i="5" s="1"/>
  <c r="N48" i="5" s="1"/>
  <c r="J48" i="5"/>
  <c r="L47" i="5"/>
  <c r="M47" i="5" s="1"/>
  <c r="N47" i="5" s="1"/>
  <c r="J47" i="5"/>
  <c r="L46" i="5"/>
  <c r="M46" i="5" s="1"/>
  <c r="N46" i="5" s="1"/>
  <c r="J46" i="5"/>
  <c r="L45" i="5"/>
  <c r="M45" i="5" s="1"/>
  <c r="N45" i="5" s="1"/>
  <c r="J45" i="5"/>
  <c r="L44" i="5"/>
  <c r="M44" i="5" s="1"/>
  <c r="N44" i="5" s="1"/>
  <c r="J44" i="5"/>
  <c r="L43" i="5"/>
  <c r="M43" i="5" s="1"/>
  <c r="N43" i="5" s="1"/>
  <c r="J43" i="5"/>
  <c r="L42" i="5"/>
  <c r="M42" i="5" s="1"/>
  <c r="N42" i="5" s="1"/>
  <c r="J42" i="5"/>
  <c r="L41" i="5"/>
  <c r="M41" i="5" s="1"/>
  <c r="N41" i="5" s="1"/>
  <c r="J41" i="5"/>
  <c r="L40" i="5"/>
  <c r="M40" i="5" s="1"/>
  <c r="N40" i="5" s="1"/>
  <c r="J40" i="5"/>
  <c r="L39" i="5"/>
  <c r="M39" i="5" s="1"/>
  <c r="N39" i="5" s="1"/>
  <c r="J39" i="5"/>
  <c r="L38" i="5"/>
  <c r="M38" i="5" s="1"/>
  <c r="N38" i="5" s="1"/>
  <c r="J38" i="5"/>
  <c r="L37" i="5"/>
  <c r="M37" i="5" s="1"/>
  <c r="N37" i="5" s="1"/>
  <c r="J37" i="5"/>
  <c r="L36" i="5"/>
  <c r="M36" i="5" s="1"/>
  <c r="N36" i="5" s="1"/>
  <c r="J36" i="5"/>
  <c r="L35" i="5"/>
  <c r="M35" i="5" s="1"/>
  <c r="N35" i="5" s="1"/>
  <c r="J35" i="5"/>
  <c r="L34" i="5"/>
  <c r="M34" i="5" s="1"/>
  <c r="N34" i="5" s="1"/>
  <c r="J34" i="5"/>
  <c r="L33" i="5"/>
  <c r="M33" i="5" s="1"/>
  <c r="N33" i="5" s="1"/>
  <c r="J33" i="5"/>
  <c r="L32" i="5"/>
  <c r="M32" i="5" s="1"/>
  <c r="N32" i="5" s="1"/>
  <c r="J32" i="5"/>
  <c r="L31" i="5"/>
  <c r="M31" i="5" s="1"/>
  <c r="N31" i="5" s="1"/>
  <c r="J31" i="5"/>
  <c r="L30" i="5"/>
  <c r="M30" i="5" s="1"/>
  <c r="N30" i="5" s="1"/>
  <c r="J30" i="5"/>
  <c r="L29" i="5"/>
  <c r="M29" i="5" s="1"/>
  <c r="N29" i="5" s="1"/>
  <c r="J29" i="5"/>
  <c r="L28" i="5"/>
  <c r="M28" i="5" s="1"/>
  <c r="N28" i="5" s="1"/>
  <c r="J28" i="5"/>
  <c r="L27" i="5"/>
  <c r="M27" i="5" s="1"/>
  <c r="N27" i="5" s="1"/>
  <c r="J27" i="5"/>
  <c r="L26" i="5"/>
  <c r="M26" i="5" s="1"/>
  <c r="N26" i="5" s="1"/>
  <c r="J26" i="5"/>
  <c r="L25" i="5"/>
  <c r="M25" i="5" s="1"/>
  <c r="N25" i="5" s="1"/>
  <c r="J25" i="5"/>
  <c r="L24" i="5"/>
  <c r="M24" i="5" s="1"/>
  <c r="N24" i="5" s="1"/>
  <c r="J24" i="5"/>
  <c r="L23" i="5"/>
  <c r="M23" i="5" s="1"/>
  <c r="N23" i="5" s="1"/>
  <c r="J23" i="5"/>
  <c r="L22" i="5"/>
  <c r="M22" i="5" s="1"/>
  <c r="N22" i="5" s="1"/>
  <c r="J22" i="5"/>
  <c r="L21" i="5"/>
  <c r="M21" i="5" s="1"/>
  <c r="N21" i="5" s="1"/>
  <c r="J21" i="5"/>
  <c r="L20" i="5"/>
  <c r="M20" i="5" s="1"/>
  <c r="N20" i="5" s="1"/>
  <c r="J20" i="5"/>
  <c r="L19" i="5"/>
  <c r="M19" i="5" s="1"/>
  <c r="N19" i="5" s="1"/>
  <c r="J19" i="5"/>
  <c r="L18" i="5"/>
  <c r="M18" i="5" s="1"/>
  <c r="N18" i="5" s="1"/>
  <c r="J18" i="5"/>
  <c r="L17" i="5"/>
  <c r="M17" i="5" s="1"/>
  <c r="N17" i="5" s="1"/>
  <c r="J17" i="5"/>
  <c r="L16" i="5"/>
  <c r="M16" i="5" s="1"/>
  <c r="N16" i="5" s="1"/>
  <c r="J16" i="5"/>
  <c r="L15" i="5"/>
  <c r="M15" i="5" s="1"/>
  <c r="N15" i="5" s="1"/>
  <c r="J15" i="5"/>
  <c r="L14" i="5"/>
  <c r="M14" i="5" s="1"/>
  <c r="N14" i="5" s="1"/>
  <c r="J14" i="5"/>
  <c r="L13" i="5"/>
  <c r="M13" i="5" s="1"/>
  <c r="N13" i="5" s="1"/>
  <c r="J13" i="5"/>
  <c r="L12" i="5"/>
  <c r="M12" i="5" s="1"/>
  <c r="N12" i="5" s="1"/>
  <c r="J12" i="5"/>
  <c r="L11" i="5"/>
  <c r="M11" i="5" s="1"/>
  <c r="N11" i="5" s="1"/>
  <c r="J11" i="5"/>
  <c r="L10" i="5"/>
  <c r="M10" i="5" s="1"/>
  <c r="N10" i="5" s="1"/>
  <c r="J10" i="5"/>
  <c r="L9" i="5"/>
  <c r="M9" i="5" s="1"/>
  <c r="N9" i="5" s="1"/>
  <c r="J9" i="5"/>
  <c r="L8" i="5"/>
  <c r="M8" i="5" s="1"/>
  <c r="N8" i="5" s="1"/>
  <c r="J8" i="5"/>
  <c r="L7" i="5"/>
  <c r="M7" i="5" s="1"/>
  <c r="N7" i="5" s="1"/>
  <c r="J7" i="5"/>
  <c r="L6" i="5"/>
  <c r="M6" i="5" s="1"/>
  <c r="N6" i="5" s="1"/>
  <c r="J6" i="5"/>
  <c r="L5" i="5"/>
  <c r="M5" i="5" s="1"/>
  <c r="N5" i="5" s="1"/>
  <c r="J5" i="5"/>
  <c r="L4" i="5"/>
  <c r="M4" i="5" s="1"/>
  <c r="N4" i="5" s="1"/>
  <c r="J4" i="5"/>
  <c r="L3" i="5"/>
  <c r="M3" i="5" s="1"/>
  <c r="N3" i="5" s="1"/>
  <c r="J3" i="5"/>
  <c r="L2" i="5"/>
  <c r="M2" i="5" s="1"/>
  <c r="N2" i="5" s="1"/>
  <c r="J2" i="5"/>
  <c r="F180" i="5" l="1"/>
  <c r="F181" i="5"/>
  <c r="F177" i="5"/>
  <c r="F178" i="5"/>
  <c r="F83" i="5"/>
  <c r="F84" i="5"/>
  <c r="F80" i="5"/>
  <c r="F81" i="5"/>
  <c r="F77" i="5"/>
  <c r="F78" i="5"/>
  <c r="F75" i="5"/>
  <c r="F74" i="5"/>
  <c r="F197" i="5"/>
  <c r="F120" i="5"/>
  <c r="F2" i="5"/>
  <c r="F3" i="5"/>
  <c r="F205" i="5"/>
  <c r="F193" i="5"/>
  <c r="F179" i="5"/>
  <c r="F165" i="5"/>
  <c r="F153" i="5"/>
  <c r="F141" i="5"/>
  <c r="F129" i="5"/>
  <c r="F117" i="5"/>
  <c r="F105" i="5"/>
  <c r="F93" i="5"/>
  <c r="F73" i="5"/>
  <c r="F61" i="5"/>
  <c r="F49" i="5"/>
  <c r="F37" i="5"/>
  <c r="F25" i="5"/>
  <c r="F13" i="5"/>
  <c r="F204" i="5"/>
  <c r="F192" i="5"/>
  <c r="F176" i="5"/>
  <c r="F164" i="5"/>
  <c r="F152" i="5"/>
  <c r="F140" i="5"/>
  <c r="F128" i="5"/>
  <c r="F116" i="5"/>
  <c r="F104" i="5"/>
  <c r="F92" i="5"/>
  <c r="F72" i="5"/>
  <c r="F60" i="5"/>
  <c r="F48" i="5"/>
  <c r="F36" i="5"/>
  <c r="F24" i="5"/>
  <c r="F12" i="5"/>
  <c r="F203" i="5"/>
  <c r="F191" i="5"/>
  <c r="F175" i="5"/>
  <c r="F163" i="5"/>
  <c r="F151" i="5"/>
  <c r="F139" i="5"/>
  <c r="F127" i="5"/>
  <c r="F115" i="5"/>
  <c r="F103" i="5"/>
  <c r="F91" i="5"/>
  <c r="F71" i="5"/>
  <c r="F59" i="5"/>
  <c r="F47" i="5"/>
  <c r="F35" i="5"/>
  <c r="F23" i="5"/>
  <c r="F11" i="5"/>
  <c r="F202" i="5"/>
  <c r="F190" i="5"/>
  <c r="F174" i="5"/>
  <c r="F162" i="5"/>
  <c r="F150" i="5"/>
  <c r="F138" i="5"/>
  <c r="F126" i="5"/>
  <c r="F114" i="5"/>
  <c r="F102" i="5"/>
  <c r="F90" i="5"/>
  <c r="F70" i="5"/>
  <c r="F58" i="5"/>
  <c r="F46" i="5"/>
  <c r="F34" i="5"/>
  <c r="F22" i="5"/>
  <c r="F10" i="5"/>
  <c r="F201" i="5"/>
  <c r="F189" i="5"/>
  <c r="F173" i="5"/>
  <c r="F161" i="5"/>
  <c r="F149" i="5"/>
  <c r="F137" i="5"/>
  <c r="F125" i="5"/>
  <c r="F113" i="5"/>
  <c r="F101" i="5"/>
  <c r="F89" i="5"/>
  <c r="F69" i="5"/>
  <c r="F57" i="5"/>
  <c r="F45" i="5"/>
  <c r="F33" i="5"/>
  <c r="F21" i="5"/>
  <c r="F9" i="5"/>
  <c r="F200" i="5"/>
  <c r="F188" i="5"/>
  <c r="F172" i="5"/>
  <c r="F160" i="5"/>
  <c r="F148" i="5"/>
  <c r="F136" i="5"/>
  <c r="F124" i="5"/>
  <c r="F112" i="5"/>
  <c r="F100" i="5"/>
  <c r="F88" i="5"/>
  <c r="F68" i="5"/>
  <c r="F56" i="5"/>
  <c r="F44" i="5"/>
  <c r="F32" i="5"/>
  <c r="F20" i="5"/>
  <c r="F8" i="5"/>
  <c r="F199" i="5"/>
  <c r="F187" i="5"/>
  <c r="F171" i="5"/>
  <c r="F159" i="5"/>
  <c r="F147" i="5"/>
  <c r="F135" i="5"/>
  <c r="F123" i="5"/>
  <c r="F111" i="5"/>
  <c r="F99" i="5"/>
  <c r="F87" i="5"/>
  <c r="F67" i="5"/>
  <c r="F55" i="5"/>
  <c r="F43" i="5"/>
  <c r="F31" i="5"/>
  <c r="F19" i="5"/>
  <c r="F7" i="5"/>
  <c r="F210" i="5"/>
  <c r="F198" i="5"/>
  <c r="F186" i="5"/>
  <c r="F170" i="5"/>
  <c r="F158" i="5"/>
  <c r="F146" i="5"/>
  <c r="F134" i="5"/>
  <c r="F122" i="5"/>
  <c r="F110" i="5"/>
  <c r="F98" i="5"/>
  <c r="F86" i="5"/>
  <c r="F66" i="5"/>
  <c r="F54" i="5"/>
  <c r="F42" i="5"/>
  <c r="F30" i="5"/>
  <c r="F18" i="5"/>
  <c r="F6" i="5"/>
  <c r="F209" i="5"/>
  <c r="F185" i="5"/>
  <c r="F169" i="5"/>
  <c r="F157" i="5"/>
  <c r="F145" i="5"/>
  <c r="F133" i="5"/>
  <c r="F121" i="5"/>
  <c r="F109" i="5"/>
  <c r="F97" i="5"/>
  <c r="F85" i="5"/>
  <c r="F65" i="5"/>
  <c r="F53" i="5"/>
  <c r="F41" i="5"/>
  <c r="F29" i="5"/>
  <c r="F17" i="5"/>
  <c r="F5" i="5"/>
  <c r="F208" i="5"/>
  <c r="F196" i="5"/>
  <c r="F184" i="5"/>
  <c r="F168" i="5"/>
  <c r="F156" i="5"/>
  <c r="F144" i="5"/>
  <c r="F132" i="5"/>
  <c r="F108" i="5"/>
  <c r="F96" i="5"/>
  <c r="F82" i="5"/>
  <c r="F64" i="5"/>
  <c r="F52" i="5"/>
  <c r="F40" i="5"/>
  <c r="F28" i="5"/>
  <c r="F16" i="5"/>
  <c r="F4" i="5"/>
  <c r="F207" i="5"/>
  <c r="F195" i="5"/>
  <c r="F183" i="5"/>
  <c r="F167" i="5"/>
  <c r="F155" i="5"/>
  <c r="F143" i="5"/>
  <c r="F131" i="5"/>
  <c r="F119" i="5"/>
  <c r="F107" i="5"/>
  <c r="F95" i="5"/>
  <c r="F79" i="5"/>
  <c r="F63" i="5"/>
  <c r="F51" i="5"/>
  <c r="F39" i="5"/>
  <c r="F27" i="5"/>
  <c r="F15" i="5"/>
  <c r="F206" i="5"/>
  <c r="F194" i="5"/>
  <c r="F182" i="5"/>
  <c r="F166" i="5"/>
  <c r="F154" i="5"/>
  <c r="F142" i="5"/>
  <c r="F130" i="5"/>
  <c r="F118" i="5"/>
  <c r="F106" i="5"/>
  <c r="F94" i="5"/>
  <c r="F76" i="5"/>
  <c r="F62" i="5"/>
  <c r="F50" i="5"/>
  <c r="F38" i="5"/>
  <c r="F26" i="5"/>
  <c r="F14" i="5"/>
  <c r="A17" i="1"/>
  <c r="AD16" i="1"/>
  <c r="B16" i="1" s="1"/>
  <c r="Z16" i="1"/>
  <c r="V16" i="1"/>
  <c r="R16" i="1"/>
  <c r="R12" i="1"/>
  <c r="AC5" i="1"/>
  <c r="X156" i="2"/>
  <c r="W156" i="2"/>
  <c r="V156" i="2"/>
  <c r="X155" i="2"/>
  <c r="W155" i="2"/>
  <c r="V155" i="2"/>
  <c r="X154" i="2"/>
  <c r="W154" i="2"/>
  <c r="V154" i="2"/>
  <c r="X153" i="2"/>
  <c r="W153" i="2"/>
  <c r="V153" i="2"/>
  <c r="X152" i="2"/>
  <c r="W152" i="2"/>
  <c r="V152" i="2"/>
  <c r="X151" i="2"/>
  <c r="W151" i="2"/>
  <c r="V151" i="2"/>
  <c r="X150" i="2"/>
  <c r="W150" i="2"/>
  <c r="V150" i="2"/>
  <c r="X149" i="2"/>
  <c r="W149" i="2"/>
  <c r="V149" i="2"/>
  <c r="X148" i="2"/>
  <c r="W148" i="2"/>
  <c r="V148" i="2"/>
  <c r="X147" i="2"/>
  <c r="W147" i="2"/>
  <c r="V147" i="2"/>
  <c r="X146" i="2"/>
  <c r="W146" i="2"/>
  <c r="V146" i="2"/>
  <c r="X145" i="2"/>
  <c r="W145" i="2"/>
  <c r="V145" i="2"/>
  <c r="X144" i="2"/>
  <c r="W144" i="2"/>
  <c r="V144" i="2"/>
  <c r="X143" i="2"/>
  <c r="W143" i="2"/>
  <c r="V143" i="2"/>
  <c r="X142" i="2"/>
  <c r="W142" i="2"/>
  <c r="V142" i="2"/>
  <c r="X141" i="2"/>
  <c r="W141" i="2"/>
  <c r="V141" i="2"/>
  <c r="X140" i="2"/>
  <c r="W140" i="2"/>
  <c r="V140" i="2"/>
  <c r="X139" i="2"/>
  <c r="W139" i="2"/>
  <c r="V139" i="2"/>
  <c r="X138" i="2"/>
  <c r="W138" i="2"/>
  <c r="V138" i="2"/>
  <c r="X137" i="2"/>
  <c r="W137" i="2"/>
  <c r="V137" i="2"/>
  <c r="X136" i="2"/>
  <c r="W136" i="2"/>
  <c r="V136" i="2"/>
  <c r="X135" i="2"/>
  <c r="W135" i="2"/>
  <c r="V135" i="2"/>
  <c r="X134" i="2"/>
  <c r="W134" i="2"/>
  <c r="V134" i="2"/>
  <c r="X133" i="2"/>
  <c r="W133" i="2"/>
  <c r="V133" i="2"/>
  <c r="X132" i="2"/>
  <c r="W132" i="2"/>
  <c r="V132" i="2"/>
  <c r="X131" i="2"/>
  <c r="W131" i="2"/>
  <c r="V131" i="2"/>
  <c r="X130" i="2"/>
  <c r="W130" i="2"/>
  <c r="V130" i="2"/>
  <c r="X129" i="2"/>
  <c r="W129" i="2"/>
  <c r="V129" i="2"/>
  <c r="X128" i="2"/>
  <c r="W128" i="2"/>
  <c r="V128" i="2"/>
  <c r="X127" i="2"/>
  <c r="W127" i="2"/>
  <c r="V127" i="2"/>
  <c r="X126" i="2"/>
  <c r="W126" i="2"/>
  <c r="V126" i="2"/>
  <c r="X125" i="2"/>
  <c r="W125" i="2"/>
  <c r="V125" i="2"/>
  <c r="X124" i="2"/>
  <c r="W124" i="2"/>
  <c r="V124" i="2"/>
  <c r="X123" i="2"/>
  <c r="W123" i="2"/>
  <c r="V123" i="2"/>
  <c r="X122" i="2"/>
  <c r="W122" i="2"/>
  <c r="V122" i="2"/>
  <c r="X121" i="2"/>
  <c r="W121" i="2"/>
  <c r="V121" i="2"/>
  <c r="X120" i="2"/>
  <c r="W120" i="2"/>
  <c r="V120" i="2"/>
  <c r="X119" i="2"/>
  <c r="W119" i="2"/>
  <c r="V119" i="2"/>
  <c r="X118" i="2"/>
  <c r="W118" i="2"/>
  <c r="V118" i="2"/>
  <c r="X117" i="2"/>
  <c r="W117" i="2"/>
  <c r="V117" i="2"/>
  <c r="X116" i="2"/>
  <c r="W116" i="2"/>
  <c r="V116" i="2"/>
  <c r="X115" i="2"/>
  <c r="W115" i="2"/>
  <c r="V115" i="2"/>
  <c r="X114" i="2"/>
  <c r="W114" i="2"/>
  <c r="V114" i="2"/>
  <c r="X113" i="2"/>
  <c r="W113" i="2"/>
  <c r="V113" i="2"/>
  <c r="X112" i="2"/>
  <c r="W112" i="2"/>
  <c r="V112" i="2"/>
  <c r="X111" i="2"/>
  <c r="W111" i="2"/>
  <c r="V111" i="2"/>
  <c r="X110" i="2"/>
  <c r="W110" i="2"/>
  <c r="V110" i="2"/>
  <c r="X109" i="2"/>
  <c r="W109" i="2"/>
  <c r="V109" i="2"/>
  <c r="X108" i="2"/>
  <c r="W108" i="2"/>
  <c r="V108" i="2"/>
  <c r="X107" i="2"/>
  <c r="W107" i="2"/>
  <c r="V107" i="2"/>
  <c r="X106" i="2"/>
  <c r="W106" i="2"/>
  <c r="V106" i="2"/>
  <c r="X105" i="2"/>
  <c r="W105" i="2"/>
  <c r="V105" i="2"/>
  <c r="X104" i="2"/>
  <c r="W104" i="2"/>
  <c r="V104" i="2"/>
  <c r="X103" i="2"/>
  <c r="W103" i="2"/>
  <c r="V103" i="2"/>
  <c r="X102" i="2"/>
  <c r="W102" i="2"/>
  <c r="V102" i="2"/>
  <c r="X101" i="2"/>
  <c r="W101" i="2"/>
  <c r="V101" i="2"/>
  <c r="X100" i="2"/>
  <c r="W100" i="2"/>
  <c r="V100" i="2"/>
  <c r="X99" i="2"/>
  <c r="W99" i="2"/>
  <c r="V99" i="2"/>
  <c r="X98" i="2"/>
  <c r="W98" i="2"/>
  <c r="V98" i="2"/>
  <c r="X97" i="2"/>
  <c r="W97" i="2"/>
  <c r="V97" i="2"/>
  <c r="X96" i="2"/>
  <c r="W96" i="2"/>
  <c r="V96" i="2"/>
  <c r="X95" i="2"/>
  <c r="W95" i="2"/>
  <c r="V95" i="2"/>
  <c r="X94" i="2"/>
  <c r="W94" i="2"/>
  <c r="V94" i="2"/>
  <c r="X93" i="2"/>
  <c r="W93" i="2"/>
  <c r="V93" i="2"/>
  <c r="X92" i="2"/>
  <c r="W92" i="2"/>
  <c r="V92" i="2"/>
  <c r="X91" i="2"/>
  <c r="W91" i="2"/>
  <c r="V91" i="2"/>
  <c r="X90" i="2"/>
  <c r="W90" i="2"/>
  <c r="V90" i="2"/>
  <c r="X89" i="2"/>
  <c r="W89" i="2"/>
  <c r="V89" i="2"/>
  <c r="X88" i="2"/>
  <c r="W88" i="2"/>
  <c r="V88" i="2"/>
  <c r="X87" i="2"/>
  <c r="W87" i="2"/>
  <c r="V87" i="2"/>
  <c r="X86" i="2"/>
  <c r="W86" i="2"/>
  <c r="V86" i="2"/>
  <c r="X85" i="2"/>
  <c r="W85" i="2"/>
  <c r="V85" i="2"/>
  <c r="X84" i="2"/>
  <c r="W84" i="2"/>
  <c r="V84" i="2"/>
  <c r="X83" i="2"/>
  <c r="W83" i="2"/>
  <c r="V83" i="2"/>
  <c r="X82" i="2"/>
  <c r="W82" i="2"/>
  <c r="V82" i="2"/>
  <c r="X81" i="2"/>
  <c r="W81" i="2"/>
  <c r="V81" i="2"/>
  <c r="X80" i="2"/>
  <c r="W80" i="2"/>
  <c r="V80" i="2"/>
  <c r="X79" i="2"/>
  <c r="W79" i="2"/>
  <c r="V79" i="2"/>
  <c r="X78" i="2"/>
  <c r="W78" i="2"/>
  <c r="V78" i="2"/>
  <c r="X77" i="2"/>
  <c r="W77" i="2"/>
  <c r="V77" i="2"/>
  <c r="X76" i="2"/>
  <c r="W76" i="2"/>
  <c r="V76" i="2"/>
  <c r="X75" i="2"/>
  <c r="W75" i="2"/>
  <c r="V75" i="2"/>
  <c r="X74" i="2"/>
  <c r="W74" i="2"/>
  <c r="V74" i="2"/>
  <c r="X73" i="2"/>
  <c r="W73" i="2"/>
  <c r="V73" i="2"/>
  <c r="X72" i="2"/>
  <c r="W72" i="2"/>
  <c r="V72" i="2"/>
  <c r="X71" i="2"/>
  <c r="W71" i="2"/>
  <c r="V71" i="2"/>
  <c r="X70" i="2"/>
  <c r="W70" i="2"/>
  <c r="V70" i="2"/>
  <c r="X69" i="2"/>
  <c r="W69" i="2"/>
  <c r="V69" i="2"/>
  <c r="X68" i="2"/>
  <c r="W68" i="2"/>
  <c r="V68" i="2"/>
  <c r="X67" i="2"/>
  <c r="W67" i="2"/>
  <c r="V67" i="2"/>
  <c r="X66" i="2"/>
  <c r="W66" i="2"/>
  <c r="V66" i="2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X42" i="2"/>
  <c r="W42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A8" i="2"/>
  <c r="V7" i="2"/>
  <c r="AN13" i="1" l="1"/>
  <c r="AN28" i="1"/>
  <c r="AN27" i="1"/>
  <c r="AN26" i="1"/>
  <c r="AN25" i="1"/>
  <c r="S151" i="2"/>
  <c r="S148" i="2"/>
  <c r="S138" i="2"/>
  <c r="S107" i="2"/>
  <c r="S147" i="2"/>
  <c r="S60" i="2"/>
  <c r="S70" i="2"/>
  <c r="S98" i="2"/>
  <c r="S128" i="2"/>
  <c r="S152" i="2"/>
  <c r="G13" i="2"/>
  <c r="S42" i="2"/>
  <c r="G45" i="2"/>
  <c r="M45" i="2" s="1"/>
  <c r="S108" i="2"/>
  <c r="S118" i="2"/>
  <c r="S86" i="2"/>
  <c r="S96" i="2"/>
  <c r="S106" i="2"/>
  <c r="S134" i="2"/>
  <c r="S155" i="2"/>
  <c r="S117" i="2"/>
  <c r="S127" i="2"/>
  <c r="S137" i="2"/>
  <c r="S71" i="2"/>
  <c r="S62" i="2"/>
  <c r="S72" i="2"/>
  <c r="S82" i="2"/>
  <c r="S92" i="2"/>
  <c r="S102" i="2"/>
  <c r="S112" i="2"/>
  <c r="S122" i="2"/>
  <c r="S132" i="2"/>
  <c r="S142" i="2"/>
  <c r="S150" i="2"/>
  <c r="S153" i="2"/>
  <c r="S58" i="2"/>
  <c r="S68" i="2"/>
  <c r="S78" i="2"/>
  <c r="S88" i="2"/>
  <c r="S116" i="2"/>
  <c r="S61" i="2"/>
  <c r="S89" i="2"/>
  <c r="S139" i="2"/>
  <c r="S149" i="2"/>
  <c r="S64" i="2"/>
  <c r="S74" i="2"/>
  <c r="S84" i="2"/>
  <c r="S94" i="2"/>
  <c r="S104" i="2"/>
  <c r="S114" i="2"/>
  <c r="S59" i="2"/>
  <c r="S69" i="2"/>
  <c r="S79" i="2"/>
  <c r="S125" i="2"/>
  <c r="S135" i="2"/>
  <c r="S145" i="2"/>
  <c r="S80" i="2"/>
  <c r="S90" i="2"/>
  <c r="S100" i="2"/>
  <c r="S110" i="2"/>
  <c r="S120" i="2"/>
  <c r="S130" i="2"/>
  <c r="S140" i="2"/>
  <c r="S57" i="2"/>
  <c r="S67" i="2"/>
  <c r="S77" i="2"/>
  <c r="S87" i="2"/>
  <c r="S97" i="2"/>
  <c r="S65" i="2"/>
  <c r="S75" i="2"/>
  <c r="S85" i="2"/>
  <c r="S95" i="2"/>
  <c r="S105" i="2"/>
  <c r="S115" i="2"/>
  <c r="S143" i="2"/>
  <c r="S156" i="2"/>
  <c r="S63" i="2"/>
  <c r="S73" i="2"/>
  <c r="S83" i="2"/>
  <c r="S93" i="2"/>
  <c r="S103" i="2"/>
  <c r="S113" i="2"/>
  <c r="S123" i="2"/>
  <c r="S133" i="2"/>
  <c r="S154" i="2"/>
  <c r="S126" i="2"/>
  <c r="S136" i="2"/>
  <c r="S146" i="2"/>
  <c r="S81" i="2"/>
  <c r="S91" i="2"/>
  <c r="S101" i="2"/>
  <c r="S111" i="2"/>
  <c r="S121" i="2"/>
  <c r="S131" i="2"/>
  <c r="S141" i="2"/>
  <c r="S56" i="2"/>
  <c r="X55" i="2" s="1"/>
  <c r="S66" i="2"/>
  <c r="S76" i="2"/>
  <c r="S144" i="2"/>
  <c r="S99" i="2"/>
  <c r="S109" i="2"/>
  <c r="S119" i="2"/>
  <c r="S129" i="2"/>
  <c r="S124" i="2"/>
  <c r="G144" i="2"/>
  <c r="M144" i="2" s="1"/>
  <c r="G89" i="2"/>
  <c r="M89" i="2" s="1"/>
  <c r="G83" i="2"/>
  <c r="M83" i="2" s="1"/>
  <c r="G90" i="2"/>
  <c r="K90" i="2" s="1"/>
  <c r="G93" i="2"/>
  <c r="M93" i="2" s="1"/>
  <c r="G97" i="2"/>
  <c r="M97" i="2" s="1"/>
  <c r="G105" i="2"/>
  <c r="M105" i="2" s="1"/>
  <c r="G109" i="2"/>
  <c r="M109" i="2" s="1"/>
  <c r="G61" i="2"/>
  <c r="M61" i="2" s="1"/>
  <c r="G62" i="2"/>
  <c r="M62" i="2" s="1"/>
  <c r="G74" i="2"/>
  <c r="I74" i="2" s="1"/>
  <c r="G78" i="2"/>
  <c r="K78" i="2" s="1"/>
  <c r="G110" i="2"/>
  <c r="M110" i="2" s="1"/>
  <c r="G122" i="2"/>
  <c r="K122" i="2" s="1"/>
  <c r="G125" i="2"/>
  <c r="M125" i="2" s="1"/>
  <c r="G126" i="2"/>
  <c r="K126" i="2" s="1"/>
  <c r="G137" i="2"/>
  <c r="M137" i="2" s="1"/>
  <c r="G138" i="2"/>
  <c r="M138" i="2" s="1"/>
  <c r="G141" i="2"/>
  <c r="M141" i="2" s="1"/>
  <c r="G142" i="2"/>
  <c r="I142" i="2" s="1"/>
  <c r="G139" i="2"/>
  <c r="I139" i="2" s="1"/>
  <c r="G150" i="2"/>
  <c r="I150" i="2" s="1"/>
  <c r="G9" i="2"/>
  <c r="M9" i="2" s="1"/>
  <c r="G73" i="2"/>
  <c r="M73" i="2" s="1"/>
  <c r="G77" i="2"/>
  <c r="M77" i="2" s="1"/>
  <c r="G117" i="2"/>
  <c r="M117" i="2" s="1"/>
  <c r="G121" i="2"/>
  <c r="M121" i="2" s="1"/>
  <c r="G127" i="2"/>
  <c r="M127" i="2" s="1"/>
  <c r="G153" i="2"/>
  <c r="K153" i="2" s="1"/>
  <c r="AN6" i="1"/>
  <c r="AN11" i="1"/>
  <c r="G80" i="2"/>
  <c r="M80" i="2" s="1"/>
  <c r="G57" i="2"/>
  <c r="M57" i="2" s="1"/>
  <c r="G58" i="2"/>
  <c r="M58" i="2" s="1"/>
  <c r="G63" i="2"/>
  <c r="I63" i="2" s="1"/>
  <c r="G75" i="2"/>
  <c r="M75" i="2" s="1"/>
  <c r="G100" i="2"/>
  <c r="K100" i="2" s="1"/>
  <c r="G147" i="2"/>
  <c r="M147" i="2" s="1"/>
  <c r="G64" i="2"/>
  <c r="M64" i="2" s="1"/>
  <c r="G67" i="2"/>
  <c r="I67" i="2" s="1"/>
  <c r="G84" i="2"/>
  <c r="M84" i="2" s="1"/>
  <c r="G111" i="2"/>
  <c r="M111" i="2" s="1"/>
  <c r="G128" i="2"/>
  <c r="K128" i="2" s="1"/>
  <c r="G131" i="2"/>
  <c r="K131" i="2" s="1"/>
  <c r="G148" i="2"/>
  <c r="M148" i="2" s="1"/>
  <c r="G154" i="2"/>
  <c r="I154" i="2" s="1"/>
  <c r="G7" i="2"/>
  <c r="I7" i="2" s="1"/>
  <c r="G65" i="2"/>
  <c r="M65" i="2" s="1"/>
  <c r="G68" i="2"/>
  <c r="M68" i="2" s="1"/>
  <c r="G85" i="2"/>
  <c r="M85" i="2" s="1"/>
  <c r="G95" i="2"/>
  <c r="I95" i="2" s="1"/>
  <c r="G107" i="2"/>
  <c r="I107" i="2" s="1"/>
  <c r="G112" i="2"/>
  <c r="M112" i="2" s="1"/>
  <c r="G115" i="2"/>
  <c r="K115" i="2" s="1"/>
  <c r="G129" i="2"/>
  <c r="M129" i="2" s="1"/>
  <c r="G132" i="2"/>
  <c r="M132" i="2" s="1"/>
  <c r="G149" i="2"/>
  <c r="K149" i="2" s="1"/>
  <c r="G155" i="2"/>
  <c r="M155" i="2" s="1"/>
  <c r="G10" i="2"/>
  <c r="K10" i="2" s="1"/>
  <c r="G59" i="2"/>
  <c r="I59" i="2" s="1"/>
  <c r="G81" i="2"/>
  <c r="M81" i="2" s="1"/>
  <c r="G101" i="2"/>
  <c r="M101" i="2" s="1"/>
  <c r="G123" i="2"/>
  <c r="M123" i="2" s="1"/>
  <c r="G145" i="2"/>
  <c r="M145" i="2" s="1"/>
  <c r="G156" i="2"/>
  <c r="M156" i="2" s="1"/>
  <c r="G8" i="2"/>
  <c r="M8" i="2" s="1"/>
  <c r="Z17" i="1" s="1"/>
  <c r="G69" i="2"/>
  <c r="M69" i="2" s="1"/>
  <c r="G79" i="2"/>
  <c r="I79" i="2" s="1"/>
  <c r="G91" i="2"/>
  <c r="I91" i="2" s="1"/>
  <c r="G94" i="2"/>
  <c r="K94" i="2" s="1"/>
  <c r="G96" i="2"/>
  <c r="M96" i="2" s="1"/>
  <c r="G99" i="2"/>
  <c r="M99" i="2" s="1"/>
  <c r="G106" i="2"/>
  <c r="M106" i="2" s="1"/>
  <c r="G113" i="2"/>
  <c r="M113" i="2" s="1"/>
  <c r="G116" i="2"/>
  <c r="K116" i="2" s="1"/>
  <c r="G133" i="2"/>
  <c r="M133" i="2" s="1"/>
  <c r="G143" i="2"/>
  <c r="I143" i="2" s="1"/>
  <c r="AD17" i="1"/>
  <c r="B17" i="1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G43" i="2"/>
  <c r="I43" i="2" s="1"/>
  <c r="G60" i="2"/>
  <c r="M60" i="2" s="1"/>
  <c r="G71" i="2"/>
  <c r="I71" i="2" s="1"/>
  <c r="G76" i="2"/>
  <c r="M76" i="2" s="1"/>
  <c r="G87" i="2"/>
  <c r="I87" i="2" s="1"/>
  <c r="G92" i="2"/>
  <c r="M92" i="2" s="1"/>
  <c r="G103" i="2"/>
  <c r="K103" i="2" s="1"/>
  <c r="G108" i="2"/>
  <c r="I108" i="2" s="1"/>
  <c r="G119" i="2"/>
  <c r="I119" i="2" s="1"/>
  <c r="G124" i="2"/>
  <c r="M124" i="2" s="1"/>
  <c r="G135" i="2"/>
  <c r="I135" i="2" s="1"/>
  <c r="G140" i="2"/>
  <c r="I140" i="2" s="1"/>
  <c r="G54" i="2"/>
  <c r="G70" i="2"/>
  <c r="I70" i="2" s="1"/>
  <c r="G72" i="2"/>
  <c r="M72" i="2" s="1"/>
  <c r="G86" i="2"/>
  <c r="M86" i="2" s="1"/>
  <c r="G88" i="2"/>
  <c r="K88" i="2" s="1"/>
  <c r="G102" i="2"/>
  <c r="I102" i="2" s="1"/>
  <c r="G104" i="2"/>
  <c r="I104" i="2" s="1"/>
  <c r="G118" i="2"/>
  <c r="M118" i="2" s="1"/>
  <c r="G120" i="2"/>
  <c r="M120" i="2" s="1"/>
  <c r="G134" i="2"/>
  <c r="M134" i="2" s="1"/>
  <c r="G136" i="2"/>
  <c r="K136" i="2" s="1"/>
  <c r="G151" i="2"/>
  <c r="I151" i="2" s="1"/>
  <c r="G11" i="2"/>
  <c r="M11" i="2" s="1"/>
  <c r="G19" i="2"/>
  <c r="K19" i="2" s="1"/>
  <c r="G66" i="2"/>
  <c r="M66" i="2" s="1"/>
  <c r="G82" i="2"/>
  <c r="M82" i="2" s="1"/>
  <c r="G98" i="2"/>
  <c r="M98" i="2" s="1"/>
  <c r="G114" i="2"/>
  <c r="I114" i="2" s="1"/>
  <c r="G130" i="2"/>
  <c r="I130" i="2" s="1"/>
  <c r="G146" i="2"/>
  <c r="I146" i="2" s="1"/>
  <c r="W55" i="2"/>
  <c r="G44" i="2"/>
  <c r="K16" i="1"/>
  <c r="V17" i="1"/>
  <c r="G152" i="2"/>
  <c r="N17" i="1"/>
  <c r="G12" i="2"/>
  <c r="AN12" i="1"/>
  <c r="AN8" i="1"/>
  <c r="AN5" i="1"/>
  <c r="AN15" i="1"/>
  <c r="AN10" i="1"/>
  <c r="AN3" i="1"/>
  <c r="AN24" i="1"/>
  <c r="AN23" i="1"/>
  <c r="AN22" i="1"/>
  <c r="AN21" i="1"/>
  <c r="AN20" i="1"/>
  <c r="AN19" i="1"/>
  <c r="AN18" i="1"/>
  <c r="AN17" i="1"/>
  <c r="AN16" i="1"/>
  <c r="AN14" i="1"/>
  <c r="AN9" i="1"/>
  <c r="AN7" i="1"/>
  <c r="AN4" i="1"/>
  <c r="AN2" i="1"/>
  <c r="A18" i="1"/>
  <c r="G14" i="2" l="1"/>
  <c r="M14" i="2" s="1"/>
  <c r="I83" i="2"/>
  <c r="G56" i="2"/>
  <c r="M56" i="2" s="1"/>
  <c r="G55" i="2"/>
  <c r="K55" i="2" s="1"/>
  <c r="G28" i="2"/>
  <c r="K28" i="2" s="1"/>
  <c r="G53" i="2"/>
  <c r="M53" i="2" s="1"/>
  <c r="G48" i="2"/>
  <c r="K48" i="2" s="1"/>
  <c r="G46" i="2"/>
  <c r="I46" i="2" s="1"/>
  <c r="G15" i="2"/>
  <c r="I15" i="2" s="1"/>
  <c r="S55" i="2"/>
  <c r="X54" i="2" s="1"/>
  <c r="K89" i="2"/>
  <c r="I144" i="2"/>
  <c r="K144" i="2"/>
  <c r="M149" i="2"/>
  <c r="K97" i="2"/>
  <c r="K64" i="2"/>
  <c r="K127" i="2"/>
  <c r="K69" i="2"/>
  <c r="I85" i="2"/>
  <c r="M63" i="2"/>
  <c r="K80" i="2"/>
  <c r="M136" i="2"/>
  <c r="I110" i="2"/>
  <c r="K154" i="2"/>
  <c r="K137" i="2"/>
  <c r="K61" i="2"/>
  <c r="I137" i="2"/>
  <c r="I73" i="2"/>
  <c r="I127" i="2"/>
  <c r="K63" i="2"/>
  <c r="M115" i="2"/>
  <c r="K139" i="2"/>
  <c r="K110" i="2"/>
  <c r="K121" i="2"/>
  <c r="K85" i="2"/>
  <c r="I105" i="2"/>
  <c r="I69" i="2"/>
  <c r="K148" i="2"/>
  <c r="I111" i="2"/>
  <c r="I80" i="2"/>
  <c r="K83" i="2"/>
  <c r="M139" i="2"/>
  <c r="K105" i="2"/>
  <c r="K73" i="2"/>
  <c r="I89" i="2"/>
  <c r="I61" i="2"/>
  <c r="K84" i="2"/>
  <c r="U16" i="1"/>
  <c r="I156" i="2"/>
  <c r="K7" i="2"/>
  <c r="K109" i="2"/>
  <c r="I62" i="2"/>
  <c r="K143" i="2"/>
  <c r="I116" i="2"/>
  <c r="M122" i="2"/>
  <c r="M79" i="2"/>
  <c r="M10" i="2"/>
  <c r="M90" i="2"/>
  <c r="K81" i="2"/>
  <c r="M130" i="2"/>
  <c r="K62" i="2"/>
  <c r="K92" i="2"/>
  <c r="K133" i="2"/>
  <c r="M153" i="2"/>
  <c r="K138" i="2"/>
  <c r="K60" i="2"/>
  <c r="M150" i="2"/>
  <c r="K129" i="2"/>
  <c r="I109" i="2"/>
  <c r="I77" i="2"/>
  <c r="I153" i="2"/>
  <c r="I122" i="2"/>
  <c r="I90" i="2"/>
  <c r="AC16" i="1"/>
  <c r="I11" i="2"/>
  <c r="M128" i="2"/>
  <c r="I96" i="2"/>
  <c r="K108" i="2"/>
  <c r="M78" i="2"/>
  <c r="M126" i="2"/>
  <c r="I121" i="2"/>
  <c r="K68" i="2"/>
  <c r="K58" i="2"/>
  <c r="K95" i="2"/>
  <c r="I66" i="2"/>
  <c r="I88" i="2"/>
  <c r="K124" i="2"/>
  <c r="M104" i="2"/>
  <c r="K76" i="2"/>
  <c r="M94" i="2"/>
  <c r="M140" i="2"/>
  <c r="K142" i="2"/>
  <c r="I101" i="2"/>
  <c r="I117" i="2"/>
  <c r="I93" i="2"/>
  <c r="I132" i="2"/>
  <c r="K74" i="2"/>
  <c r="I141" i="2"/>
  <c r="I82" i="2"/>
  <c r="M19" i="2"/>
  <c r="I45" i="2"/>
  <c r="M67" i="2"/>
  <c r="K93" i="2"/>
  <c r="I65" i="2"/>
  <c r="I8" i="2"/>
  <c r="R17" i="1" s="1"/>
  <c r="U17" i="1" s="1"/>
  <c r="I131" i="2"/>
  <c r="M91" i="2"/>
  <c r="I106" i="2"/>
  <c r="I149" i="2"/>
  <c r="K147" i="2"/>
  <c r="K104" i="2"/>
  <c r="K140" i="2"/>
  <c r="M142" i="2"/>
  <c r="K112" i="2"/>
  <c r="K113" i="2"/>
  <c r="I98" i="2"/>
  <c r="I113" i="2"/>
  <c r="I97" i="2"/>
  <c r="I148" i="2"/>
  <c r="K123" i="2"/>
  <c r="I147" i="2"/>
  <c r="I72" i="2"/>
  <c r="I78" i="2"/>
  <c r="I76" i="2"/>
  <c r="I126" i="2"/>
  <c r="I84" i="2"/>
  <c r="I68" i="2"/>
  <c r="I123" i="2"/>
  <c r="I136" i="2"/>
  <c r="K72" i="2"/>
  <c r="I94" i="2"/>
  <c r="M108" i="2"/>
  <c r="I58" i="2"/>
  <c r="K107" i="2"/>
  <c r="K101" i="2"/>
  <c r="K146" i="2"/>
  <c r="M143" i="2"/>
  <c r="K132" i="2"/>
  <c r="I100" i="2"/>
  <c r="K82" i="2"/>
  <c r="I19" i="2"/>
  <c r="K8" i="2"/>
  <c r="K102" i="2"/>
  <c r="K67" i="2"/>
  <c r="K91" i="2"/>
  <c r="K106" i="2"/>
  <c r="M74" i="2"/>
  <c r="K45" i="2"/>
  <c r="I125" i="2"/>
  <c r="I57" i="2"/>
  <c r="M146" i="2"/>
  <c r="M100" i="2"/>
  <c r="M131" i="2"/>
  <c r="M107" i="2"/>
  <c r="K117" i="2"/>
  <c r="K65" i="2"/>
  <c r="I9" i="2"/>
  <c r="K141" i="2"/>
  <c r="K125" i="2"/>
  <c r="K57" i="2"/>
  <c r="K9" i="2"/>
  <c r="M114" i="2"/>
  <c r="M103" i="2"/>
  <c r="K130" i="2"/>
  <c r="M95" i="2"/>
  <c r="K79" i="2"/>
  <c r="K11" i="2"/>
  <c r="K120" i="2"/>
  <c r="I99" i="2"/>
  <c r="I75" i="2"/>
  <c r="I10" i="2"/>
  <c r="I138" i="2"/>
  <c r="I124" i="2"/>
  <c r="I92" i="2"/>
  <c r="I60" i="2"/>
  <c r="I64" i="2"/>
  <c r="K156" i="2"/>
  <c r="Y16" i="1"/>
  <c r="K77" i="2"/>
  <c r="I133" i="2"/>
  <c r="K66" i="2"/>
  <c r="M7" i="2"/>
  <c r="I120" i="2"/>
  <c r="K99" i="2"/>
  <c r="M88" i="2"/>
  <c r="K75" i="2"/>
  <c r="I128" i="2"/>
  <c r="K150" i="2"/>
  <c r="I129" i="2"/>
  <c r="I81" i="2"/>
  <c r="Q16" i="1"/>
  <c r="K114" i="2"/>
  <c r="I118" i="2"/>
  <c r="I86" i="2"/>
  <c r="I112" i="2"/>
  <c r="M154" i="2"/>
  <c r="I145" i="2"/>
  <c r="M116" i="2"/>
  <c r="K118" i="2"/>
  <c r="I115" i="2"/>
  <c r="K86" i="2"/>
  <c r="I14" i="2"/>
  <c r="M59" i="2"/>
  <c r="K119" i="2"/>
  <c r="K87" i="2"/>
  <c r="K96" i="2"/>
  <c r="K111" i="2"/>
  <c r="W54" i="2"/>
  <c r="K145" i="2"/>
  <c r="K59" i="2"/>
  <c r="M119" i="2"/>
  <c r="M87" i="2"/>
  <c r="K155" i="2"/>
  <c r="I155" i="2"/>
  <c r="G51" i="2"/>
  <c r="I134" i="2"/>
  <c r="M102" i="2"/>
  <c r="K70" i="2"/>
  <c r="K135" i="2"/>
  <c r="I103" i="2"/>
  <c r="K71" i="2"/>
  <c r="M43" i="2"/>
  <c r="K134" i="2"/>
  <c r="M135" i="2"/>
  <c r="M71" i="2"/>
  <c r="K43" i="2"/>
  <c r="M151" i="2"/>
  <c r="K151" i="2"/>
  <c r="K98" i="2"/>
  <c r="M70" i="2"/>
  <c r="K12" i="2"/>
  <c r="M12" i="2"/>
  <c r="I12" i="2"/>
  <c r="I152" i="2"/>
  <c r="K152" i="2"/>
  <c r="M152" i="2"/>
  <c r="M13" i="2"/>
  <c r="K13" i="2"/>
  <c r="I13" i="2"/>
  <c r="A19" i="1"/>
  <c r="Z18" i="1"/>
  <c r="R18" i="1"/>
  <c r="V18" i="1"/>
  <c r="AD18" i="1"/>
  <c r="B18" i="1" s="1"/>
  <c r="N18" i="1"/>
  <c r="Q17" i="1"/>
  <c r="M17" i="1"/>
  <c r="K17" i="1" s="1"/>
  <c r="AC17" i="1"/>
  <c r="Y17" i="1"/>
  <c r="I54" i="2"/>
  <c r="M54" i="2"/>
  <c r="K54" i="2"/>
  <c r="K44" i="2"/>
  <c r="I44" i="2"/>
  <c r="M44" i="2"/>
  <c r="K14" i="2" l="1"/>
  <c r="I56" i="2"/>
  <c r="K56" i="2"/>
  <c r="K15" i="2"/>
  <c r="M55" i="2"/>
  <c r="I55" i="2"/>
  <c r="I28" i="2"/>
  <c r="M15" i="2"/>
  <c r="M28" i="2"/>
  <c r="M48" i="2"/>
  <c r="I48" i="2"/>
  <c r="K46" i="2"/>
  <c r="I53" i="2"/>
  <c r="G49" i="2"/>
  <c r="G47" i="2"/>
  <c r="G52" i="2"/>
  <c r="G50" i="2"/>
  <c r="G30" i="2"/>
  <c r="G32" i="2"/>
  <c r="G16" i="2"/>
  <c r="K53" i="2"/>
  <c r="M46" i="2"/>
  <c r="S54" i="2"/>
  <c r="K51" i="2"/>
  <c r="I51" i="2"/>
  <c r="M51" i="2"/>
  <c r="AC18" i="1"/>
  <c r="U18" i="1"/>
  <c r="A20" i="1"/>
  <c r="Z19" i="1"/>
  <c r="R19" i="1"/>
  <c r="V19" i="1"/>
  <c r="AD19" i="1"/>
  <c r="B19" i="1" s="1"/>
  <c r="N19" i="1"/>
  <c r="Q18" i="1"/>
  <c r="M18" i="1"/>
  <c r="K18" i="1" s="1"/>
  <c r="Y18" i="1"/>
  <c r="G17" i="2" l="1"/>
  <c r="K17" i="2" s="1"/>
  <c r="G40" i="2"/>
  <c r="M30" i="2"/>
  <c r="I30" i="2"/>
  <c r="K30" i="2"/>
  <c r="K50" i="2"/>
  <c r="I50" i="2"/>
  <c r="M50" i="2"/>
  <c r="K52" i="2"/>
  <c r="M52" i="2"/>
  <c r="I52" i="2"/>
  <c r="I47" i="2"/>
  <c r="M47" i="2"/>
  <c r="K47" i="2"/>
  <c r="I49" i="2"/>
  <c r="K49" i="2"/>
  <c r="M49" i="2"/>
  <c r="K32" i="2"/>
  <c r="M32" i="2"/>
  <c r="I32" i="2"/>
  <c r="K16" i="2"/>
  <c r="I16" i="2"/>
  <c r="M16" i="2"/>
  <c r="G31" i="2"/>
  <c r="G18" i="2"/>
  <c r="X53" i="2"/>
  <c r="W53" i="2"/>
  <c r="A21" i="1"/>
  <c r="Z20" i="1"/>
  <c r="R20" i="1"/>
  <c r="N20" i="1"/>
  <c r="V20" i="1"/>
  <c r="AD20" i="1"/>
  <c r="B20" i="1" s="1"/>
  <c r="Y19" i="1"/>
  <c r="U19" i="1"/>
  <c r="Q19" i="1"/>
  <c r="M19" i="1"/>
  <c r="K19" i="1" s="1"/>
  <c r="AC19" i="1"/>
  <c r="I17" i="2" l="1"/>
  <c r="M17" i="2"/>
  <c r="G21" i="2"/>
  <c r="G20" i="2"/>
  <c r="M31" i="2"/>
  <c r="K31" i="2"/>
  <c r="I31" i="2"/>
  <c r="I18" i="2"/>
  <c r="M18" i="2"/>
  <c r="K18" i="2"/>
  <c r="G33" i="2"/>
  <c r="G35" i="2"/>
  <c r="K40" i="2"/>
  <c r="I40" i="2"/>
  <c r="M40" i="2"/>
  <c r="S53" i="2"/>
  <c r="U20" i="1"/>
  <c r="AC20" i="1"/>
  <c r="Y20" i="1"/>
  <c r="A22" i="1"/>
  <c r="Z21" i="1"/>
  <c r="R21" i="1"/>
  <c r="AD21" i="1"/>
  <c r="B21" i="1" s="1"/>
  <c r="N21" i="1"/>
  <c r="V21" i="1"/>
  <c r="Q20" i="1"/>
  <c r="M20" i="1"/>
  <c r="K20" i="1" s="1"/>
  <c r="G34" i="2" l="1"/>
  <c r="M35" i="2"/>
  <c r="I35" i="2"/>
  <c r="K35" i="2"/>
  <c r="M33" i="2"/>
  <c r="K33" i="2"/>
  <c r="I33" i="2"/>
  <c r="K20" i="2"/>
  <c r="I20" i="2"/>
  <c r="M20" i="2"/>
  <c r="G23" i="2"/>
  <c r="G22" i="2"/>
  <c r="M21" i="2"/>
  <c r="I21" i="2"/>
  <c r="K21" i="2"/>
  <c r="W52" i="2"/>
  <c r="X52" i="2"/>
  <c r="U21" i="1"/>
  <c r="Y21" i="1"/>
  <c r="Q21" i="1"/>
  <c r="M21" i="1"/>
  <c r="K21" i="1" s="1"/>
  <c r="A23" i="1"/>
  <c r="Z22" i="1"/>
  <c r="R22" i="1"/>
  <c r="AD22" i="1"/>
  <c r="B22" i="1" s="1"/>
  <c r="N22" i="1"/>
  <c r="V22" i="1"/>
  <c r="AC21" i="1"/>
  <c r="I23" i="2" l="1"/>
  <c r="M23" i="2"/>
  <c r="K23" i="2"/>
  <c r="K22" i="2"/>
  <c r="I22" i="2"/>
  <c r="M22" i="2"/>
  <c r="M34" i="2"/>
  <c r="K34" i="2"/>
  <c r="I34" i="2"/>
  <c r="G26" i="2"/>
  <c r="G24" i="2"/>
  <c r="G36" i="2"/>
  <c r="G38" i="2"/>
  <c r="S52" i="2"/>
  <c r="Y22" i="1"/>
  <c r="AC22" i="1"/>
  <c r="Q22" i="1"/>
  <c r="M22" i="1"/>
  <c r="K22" i="1" s="1"/>
  <c r="A24" i="1"/>
  <c r="Z23" i="1"/>
  <c r="R23" i="1"/>
  <c r="V23" i="1"/>
  <c r="AD23" i="1"/>
  <c r="B23" i="1" s="1"/>
  <c r="N23" i="1"/>
  <c r="U22" i="1"/>
  <c r="K24" i="2" l="1"/>
  <c r="M24" i="2"/>
  <c r="I24" i="2"/>
  <c r="M26" i="2"/>
  <c r="K26" i="2"/>
  <c r="I26" i="2"/>
  <c r="G25" i="2"/>
  <c r="M38" i="2"/>
  <c r="K38" i="2"/>
  <c r="I38" i="2"/>
  <c r="I36" i="2"/>
  <c r="M36" i="2"/>
  <c r="K36" i="2"/>
  <c r="G37" i="2"/>
  <c r="X51" i="2"/>
  <c r="W51" i="2"/>
  <c r="Q23" i="1"/>
  <c r="M23" i="1"/>
  <c r="K23" i="1" s="1"/>
  <c r="AC23" i="1"/>
  <c r="Z24" i="1"/>
  <c r="R24" i="1"/>
  <c r="A43" i="1"/>
  <c r="A44" i="1" s="1"/>
  <c r="N24" i="1"/>
  <c r="V24" i="1"/>
  <c r="AD24" i="1"/>
  <c r="B24" i="1" s="1"/>
  <c r="Y23" i="1"/>
  <c r="U23" i="1"/>
  <c r="K25" i="2" l="1"/>
  <c r="M25" i="2"/>
  <c r="I25" i="2"/>
  <c r="G29" i="2"/>
  <c r="G27" i="2"/>
  <c r="M37" i="2"/>
  <c r="K37" i="2"/>
  <c r="I37" i="2"/>
  <c r="G39" i="2"/>
  <c r="S51" i="2"/>
  <c r="Q24" i="1"/>
  <c r="M24" i="1"/>
  <c r="K24" i="1" s="1"/>
  <c r="AD43" i="1"/>
  <c r="B43" i="1" s="1"/>
  <c r="V43" i="1"/>
  <c r="N43" i="1"/>
  <c r="Z43" i="1"/>
  <c r="R43" i="1"/>
  <c r="Y24" i="1"/>
  <c r="AC24" i="1"/>
  <c r="U24" i="1"/>
  <c r="AN55" i="1" l="1"/>
  <c r="AN54" i="1"/>
  <c r="AN53" i="1"/>
  <c r="AN52" i="1"/>
  <c r="AN42" i="1"/>
  <c r="AN35" i="1"/>
  <c r="AN41" i="1"/>
  <c r="AN40" i="1"/>
  <c r="AN34" i="1"/>
  <c r="AN39" i="1"/>
  <c r="AN33" i="1"/>
  <c r="AN32" i="1"/>
  <c r="AN36" i="1"/>
  <c r="AN38" i="1"/>
  <c r="AN31" i="1"/>
  <c r="AN30" i="1"/>
  <c r="AN37" i="1"/>
  <c r="AN29" i="1"/>
  <c r="I27" i="2"/>
  <c r="M27" i="2"/>
  <c r="K27" i="2"/>
  <c r="G42" i="2"/>
  <c r="G41" i="2"/>
  <c r="M29" i="2"/>
  <c r="I29" i="2"/>
  <c r="K29" i="2"/>
  <c r="I39" i="2"/>
  <c r="K39" i="2"/>
  <c r="M39" i="2"/>
  <c r="W50" i="2"/>
  <c r="X50" i="2"/>
  <c r="AN51" i="1"/>
  <c r="AN47" i="1"/>
  <c r="AN43" i="1"/>
  <c r="AN50" i="1"/>
  <c r="AN48" i="1"/>
  <c r="AN44" i="1"/>
  <c r="AN49" i="1"/>
  <c r="AN45" i="1"/>
  <c r="AN46" i="1"/>
  <c r="AD44" i="1"/>
  <c r="B44" i="1" s="1"/>
  <c r="V44" i="1"/>
  <c r="N44" i="1"/>
  <c r="A45" i="1"/>
  <c r="Z44" i="1"/>
  <c r="R44" i="1"/>
  <c r="U43" i="1"/>
  <c r="Q43" i="1"/>
  <c r="M43" i="1"/>
  <c r="K43" i="1" s="1"/>
  <c r="AC43" i="1"/>
  <c r="Y43" i="1"/>
  <c r="M41" i="2" l="1"/>
  <c r="K41" i="2"/>
  <c r="I41" i="2"/>
  <c r="M42" i="2"/>
  <c r="K42" i="2"/>
  <c r="I42" i="2"/>
  <c r="S50" i="2"/>
  <c r="X49" i="2"/>
  <c r="W49" i="2"/>
  <c r="AC44" i="1"/>
  <c r="Y44" i="1"/>
  <c r="U44" i="1"/>
  <c r="Q44" i="1"/>
  <c r="M44" i="1"/>
  <c r="K44" i="1" s="1"/>
  <c r="AD45" i="1"/>
  <c r="B45" i="1" s="1"/>
  <c r="V45" i="1"/>
  <c r="N45" i="1"/>
  <c r="A46" i="1"/>
  <c r="Z45" i="1"/>
  <c r="R45" i="1"/>
  <c r="S49" i="2" l="1"/>
  <c r="U45" i="1"/>
  <c r="M45" i="1"/>
  <c r="K45" i="1" s="1"/>
  <c r="Q45" i="1"/>
  <c r="AC45" i="1"/>
  <c r="Y45" i="1"/>
  <c r="AD46" i="1"/>
  <c r="B46" i="1" s="1"/>
  <c r="V46" i="1"/>
  <c r="N46" i="1"/>
  <c r="A47" i="1"/>
  <c r="Z46" i="1"/>
  <c r="R46" i="1"/>
  <c r="W48" i="2" l="1"/>
  <c r="X48" i="2"/>
  <c r="AD47" i="1"/>
  <c r="B47" i="1" s="1"/>
  <c r="V47" i="1"/>
  <c r="N47" i="1"/>
  <c r="A48" i="1"/>
  <c r="Z47" i="1"/>
  <c r="R47" i="1"/>
  <c r="U46" i="1"/>
  <c r="Q46" i="1"/>
  <c r="M46" i="1"/>
  <c r="K46" i="1" s="1"/>
  <c r="AC46" i="1"/>
  <c r="Y46" i="1"/>
  <c r="S48" i="2" l="1"/>
  <c r="X47" i="2"/>
  <c r="W47" i="2"/>
  <c r="AD48" i="1"/>
  <c r="B48" i="1" s="1"/>
  <c r="V48" i="1"/>
  <c r="N48" i="1"/>
  <c r="A49" i="1"/>
  <c r="Z48" i="1"/>
  <c r="R48" i="1"/>
  <c r="U47" i="1"/>
  <c r="Q47" i="1"/>
  <c r="M47" i="1"/>
  <c r="K47" i="1" s="1"/>
  <c r="AC47" i="1"/>
  <c r="Y47" i="1"/>
  <c r="S47" i="2" l="1"/>
  <c r="U48" i="1"/>
  <c r="Q48" i="1"/>
  <c r="M48" i="1"/>
  <c r="K48" i="1" s="1"/>
  <c r="AC48" i="1"/>
  <c r="Y48" i="1"/>
  <c r="AD49" i="1"/>
  <c r="B49" i="1" s="1"/>
  <c r="V49" i="1"/>
  <c r="N49" i="1"/>
  <c r="A50" i="1"/>
  <c r="Z49" i="1"/>
  <c r="R49" i="1"/>
  <c r="X46" i="2" l="1"/>
  <c r="W46" i="2"/>
  <c r="U49" i="1"/>
  <c r="M49" i="1"/>
  <c r="K49" i="1" s="1"/>
  <c r="Q49" i="1"/>
  <c r="AC49" i="1"/>
  <c r="Y49" i="1"/>
  <c r="AD50" i="1"/>
  <c r="B50" i="1" s="1"/>
  <c r="V50" i="1"/>
  <c r="A51" i="1"/>
  <c r="Z50" i="1"/>
  <c r="R50" i="1"/>
  <c r="N50" i="1"/>
  <c r="S46" i="2" l="1"/>
  <c r="U50" i="1"/>
  <c r="AC50" i="1"/>
  <c r="AD51" i="1"/>
  <c r="B51" i="1" s="1"/>
  <c r="V51" i="1"/>
  <c r="N51" i="1"/>
  <c r="Z51" i="1"/>
  <c r="R51" i="1"/>
  <c r="A70" i="1"/>
  <c r="Q50" i="1"/>
  <c r="M50" i="1"/>
  <c r="K50" i="1" s="1"/>
  <c r="Y50" i="1"/>
  <c r="W45" i="2" l="1"/>
  <c r="X45" i="2"/>
  <c r="U51" i="1"/>
  <c r="AC51" i="1"/>
  <c r="N70" i="1"/>
  <c r="A71" i="1"/>
  <c r="R70" i="1"/>
  <c r="AD70" i="1"/>
  <c r="B70" i="1" s="1"/>
  <c r="V70" i="1"/>
  <c r="Z70" i="1"/>
  <c r="M51" i="1"/>
  <c r="K51" i="1" s="1"/>
  <c r="Q51" i="1"/>
  <c r="Y51" i="1"/>
  <c r="AN69" i="1" l="1"/>
  <c r="AN62" i="1"/>
  <c r="AN68" i="1"/>
  <c r="AN67" i="1"/>
  <c r="AN61" i="1"/>
  <c r="AN66" i="1"/>
  <c r="AN60" i="1"/>
  <c r="AN59" i="1"/>
  <c r="AN65" i="1"/>
  <c r="AN58" i="1"/>
  <c r="AN57" i="1"/>
  <c r="AN64" i="1"/>
  <c r="AN56" i="1"/>
  <c r="AN63" i="1"/>
  <c r="S45" i="2"/>
  <c r="W44" i="2"/>
  <c r="X44" i="2"/>
  <c r="AN82" i="1"/>
  <c r="AN78" i="1"/>
  <c r="AN77" i="1"/>
  <c r="AN76" i="1"/>
  <c r="AN75" i="1"/>
  <c r="AN74" i="1"/>
  <c r="AN73" i="1"/>
  <c r="AN72" i="1"/>
  <c r="AN71" i="1"/>
  <c r="AN70" i="1"/>
  <c r="AN80" i="1"/>
  <c r="AN81" i="1"/>
  <c r="AN79" i="1"/>
  <c r="Y70" i="1"/>
  <c r="Q70" i="1"/>
  <c r="M70" i="1"/>
  <c r="K70" i="1" s="1"/>
  <c r="U70" i="1"/>
  <c r="AC70" i="1"/>
  <c r="AD71" i="1"/>
  <c r="B71" i="1" s="1"/>
  <c r="V71" i="1"/>
  <c r="Z71" i="1"/>
  <c r="N71" i="1"/>
  <c r="R71" i="1"/>
  <c r="A72" i="1"/>
  <c r="S44" i="2" l="1"/>
  <c r="AC71" i="1"/>
  <c r="N72" i="1"/>
  <c r="A73" i="1"/>
  <c r="R72" i="1"/>
  <c r="AD72" i="1"/>
  <c r="B72" i="1" s="1"/>
  <c r="V72" i="1"/>
  <c r="Z72" i="1"/>
  <c r="Y71" i="1"/>
  <c r="U71" i="1"/>
  <c r="Q71" i="1"/>
  <c r="M71" i="1"/>
  <c r="K71" i="1" s="1"/>
  <c r="X43" i="2" l="1"/>
  <c r="W43" i="2"/>
  <c r="Y72" i="1"/>
  <c r="Q72" i="1"/>
  <c r="M72" i="1"/>
  <c r="K72" i="1" s="1"/>
  <c r="AC72" i="1"/>
  <c r="AD73" i="1"/>
  <c r="B73" i="1" s="1"/>
  <c r="V73" i="1"/>
  <c r="Z73" i="1"/>
  <c r="N73" i="1"/>
  <c r="A74" i="1"/>
  <c r="R73" i="1"/>
  <c r="U72" i="1"/>
  <c r="S43" i="2" l="1"/>
  <c r="AC73" i="1"/>
  <c r="U73" i="1"/>
  <c r="Y73" i="1"/>
  <c r="N74" i="1"/>
  <c r="A75" i="1"/>
  <c r="R74" i="1"/>
  <c r="AD74" i="1"/>
  <c r="B74" i="1" s="1"/>
  <c r="V74" i="1"/>
  <c r="Z74" i="1"/>
  <c r="Q73" i="1"/>
  <c r="M73" i="1"/>
  <c r="K73" i="1" s="1"/>
  <c r="W41" i="2" l="1"/>
  <c r="X41" i="2"/>
  <c r="Y74" i="1"/>
  <c r="Q74" i="1"/>
  <c r="M74" i="1"/>
  <c r="K74" i="1" s="1"/>
  <c r="U74" i="1"/>
  <c r="AC74" i="1"/>
  <c r="AD75" i="1"/>
  <c r="B75" i="1" s="1"/>
  <c r="V75" i="1"/>
  <c r="Z75" i="1"/>
  <c r="N75" i="1"/>
  <c r="A76" i="1"/>
  <c r="R75" i="1"/>
  <c r="S41" i="2" l="1"/>
  <c r="AC75" i="1"/>
  <c r="U75" i="1"/>
  <c r="Y75" i="1"/>
  <c r="N76" i="1"/>
  <c r="A77" i="1"/>
  <c r="R76" i="1"/>
  <c r="AD76" i="1"/>
  <c r="B76" i="1" s="1"/>
  <c r="V76" i="1"/>
  <c r="Z76" i="1"/>
  <c r="Q75" i="1"/>
  <c r="M75" i="1"/>
  <c r="K75" i="1" s="1"/>
  <c r="X40" i="2" l="1"/>
  <c r="W40" i="2"/>
  <c r="U76" i="1"/>
  <c r="AC76" i="1"/>
  <c r="AD77" i="1"/>
  <c r="B77" i="1" s="1"/>
  <c r="V77" i="1"/>
  <c r="Z77" i="1"/>
  <c r="N77" i="1"/>
  <c r="A78" i="1"/>
  <c r="R77" i="1"/>
  <c r="Y76" i="1"/>
  <c r="Q76" i="1"/>
  <c r="M76" i="1"/>
  <c r="K76" i="1" s="1"/>
  <c r="S40" i="2" l="1"/>
  <c r="W39" i="2" s="1"/>
  <c r="X39" i="2"/>
  <c r="A97" i="1"/>
  <c r="N78" i="1"/>
  <c r="R78" i="1"/>
  <c r="AD78" i="1"/>
  <c r="B78" i="1" s="1"/>
  <c r="V78" i="1"/>
  <c r="Z78" i="1"/>
  <c r="Q77" i="1"/>
  <c r="M77" i="1"/>
  <c r="K77" i="1" s="1"/>
  <c r="AC77" i="1"/>
  <c r="U77" i="1"/>
  <c r="Y77" i="1"/>
  <c r="S39" i="2" l="1"/>
  <c r="W38" i="2" s="1"/>
  <c r="X38" i="2"/>
  <c r="U78" i="1"/>
  <c r="AC78" i="1"/>
  <c r="Q78" i="1"/>
  <c r="M78" i="1"/>
  <c r="K78" i="1" s="1"/>
  <c r="Y78" i="1"/>
  <c r="A98" i="1"/>
  <c r="Z97" i="1"/>
  <c r="R97" i="1"/>
  <c r="AD97" i="1"/>
  <c r="B97" i="1" s="1"/>
  <c r="V97" i="1"/>
  <c r="N97" i="1"/>
  <c r="AN90" i="1" l="1"/>
  <c r="AN83" i="1"/>
  <c r="AN91" i="1"/>
  <c r="AN84" i="1"/>
  <c r="AN85" i="1"/>
  <c r="AN92" i="1"/>
  <c r="AN86" i="1"/>
  <c r="AN87" i="1"/>
  <c r="AN93" i="1"/>
  <c r="AN88" i="1"/>
  <c r="AN89" i="1"/>
  <c r="AN96" i="1"/>
  <c r="AN95" i="1"/>
  <c r="AN94" i="1"/>
  <c r="S38" i="2"/>
  <c r="W37" i="2" s="1"/>
  <c r="X37" i="2"/>
  <c r="AN106" i="1"/>
  <c r="AN109" i="1"/>
  <c r="AN105" i="1"/>
  <c r="AN104" i="1"/>
  <c r="AN103" i="1"/>
  <c r="AN102" i="1"/>
  <c r="AN101" i="1"/>
  <c r="AN100" i="1"/>
  <c r="AN99" i="1"/>
  <c r="AN98" i="1"/>
  <c r="AN108" i="1"/>
  <c r="AN107" i="1"/>
  <c r="AN97" i="1"/>
  <c r="Y97" i="1"/>
  <c r="A99" i="1"/>
  <c r="Z98" i="1"/>
  <c r="R98" i="1"/>
  <c r="AD98" i="1"/>
  <c r="B98" i="1" s="1"/>
  <c r="V98" i="1"/>
  <c r="N98" i="1"/>
  <c r="U97" i="1"/>
  <c r="Q97" i="1"/>
  <c r="M97" i="1"/>
  <c r="K97" i="1" s="1"/>
  <c r="AC97" i="1"/>
  <c r="S37" i="2" l="1"/>
  <c r="X36" i="2" s="1"/>
  <c r="W36" i="2"/>
  <c r="S36" i="2" s="1"/>
  <c r="X35" i="2" s="1"/>
  <c r="M98" i="1"/>
  <c r="K98" i="1" s="1"/>
  <c r="Q98" i="1"/>
  <c r="Y98" i="1"/>
  <c r="A100" i="1"/>
  <c r="Z99" i="1"/>
  <c r="R99" i="1"/>
  <c r="AD99" i="1"/>
  <c r="B99" i="1" s="1"/>
  <c r="V99" i="1"/>
  <c r="N99" i="1"/>
  <c r="AC98" i="1"/>
  <c r="U98" i="1"/>
  <c r="W35" i="2" l="1"/>
  <c r="S35" i="2" s="1"/>
  <c r="U99" i="1"/>
  <c r="AC99" i="1"/>
  <c r="Q99" i="1"/>
  <c r="M99" i="1"/>
  <c r="K99" i="1" s="1"/>
  <c r="Y99" i="1"/>
  <c r="A101" i="1"/>
  <c r="Z100" i="1"/>
  <c r="R100" i="1"/>
  <c r="AD100" i="1"/>
  <c r="B100" i="1" s="1"/>
  <c r="V100" i="1"/>
  <c r="N100" i="1"/>
  <c r="X34" i="2" l="1"/>
  <c r="W34" i="2"/>
  <c r="Y100" i="1"/>
  <c r="A102" i="1"/>
  <c r="Z101" i="1"/>
  <c r="R101" i="1"/>
  <c r="AD101" i="1"/>
  <c r="B101" i="1" s="1"/>
  <c r="V101" i="1"/>
  <c r="N101" i="1"/>
  <c r="Q100" i="1"/>
  <c r="M100" i="1"/>
  <c r="K100" i="1" s="1"/>
  <c r="AC100" i="1"/>
  <c r="U100" i="1"/>
  <c r="S34" i="2" l="1"/>
  <c r="Y101" i="1"/>
  <c r="A103" i="1"/>
  <c r="Z102" i="1"/>
  <c r="R102" i="1"/>
  <c r="AD102" i="1"/>
  <c r="B102" i="1" s="1"/>
  <c r="V102" i="1"/>
  <c r="N102" i="1"/>
  <c r="Q101" i="1"/>
  <c r="M101" i="1"/>
  <c r="K101" i="1" s="1"/>
  <c r="AC101" i="1"/>
  <c r="U101" i="1"/>
  <c r="X33" i="2" l="1"/>
  <c r="W33" i="2"/>
  <c r="Y102" i="1"/>
  <c r="A104" i="1"/>
  <c r="Z103" i="1"/>
  <c r="R103" i="1"/>
  <c r="AD103" i="1"/>
  <c r="B103" i="1" s="1"/>
  <c r="V103" i="1"/>
  <c r="N103" i="1"/>
  <c r="U102" i="1"/>
  <c r="Q102" i="1"/>
  <c r="M102" i="1"/>
  <c r="K102" i="1" s="1"/>
  <c r="AC102" i="1"/>
  <c r="S33" i="2" l="1"/>
  <c r="U103" i="1"/>
  <c r="Y103" i="1"/>
  <c r="A105" i="1"/>
  <c r="Z104" i="1"/>
  <c r="R104" i="1"/>
  <c r="AD104" i="1"/>
  <c r="B104" i="1" s="1"/>
  <c r="V104" i="1"/>
  <c r="N104" i="1"/>
  <c r="Q103" i="1"/>
  <c r="M103" i="1"/>
  <c r="K103" i="1" s="1"/>
  <c r="AC103" i="1"/>
  <c r="X32" i="2" l="1"/>
  <c r="W32" i="2"/>
  <c r="Y104" i="1"/>
  <c r="Z105" i="1"/>
  <c r="R105" i="1"/>
  <c r="A124" i="1"/>
  <c r="AD105" i="1"/>
  <c r="B105" i="1" s="1"/>
  <c r="V105" i="1"/>
  <c r="N105" i="1"/>
  <c r="U104" i="1"/>
  <c r="Q104" i="1"/>
  <c r="M104" i="1"/>
  <c r="K104" i="1" s="1"/>
  <c r="AC104" i="1"/>
  <c r="S32" i="2" l="1"/>
  <c r="Y105" i="1"/>
  <c r="A125" i="1"/>
  <c r="Z124" i="1"/>
  <c r="R124" i="1"/>
  <c r="N124" i="1"/>
  <c r="V124" i="1"/>
  <c r="AD124" i="1"/>
  <c r="B124" i="1" s="1"/>
  <c r="AC105" i="1"/>
  <c r="Q105" i="1"/>
  <c r="M105" i="1"/>
  <c r="K105" i="1" s="1"/>
  <c r="U105" i="1"/>
  <c r="AN123" i="1" l="1"/>
  <c r="AN116" i="1"/>
  <c r="AN122" i="1"/>
  <c r="AN121" i="1"/>
  <c r="AN115" i="1"/>
  <c r="AN120" i="1"/>
  <c r="AN114" i="1"/>
  <c r="AN113" i="1"/>
  <c r="AN119" i="1"/>
  <c r="AN112" i="1"/>
  <c r="AN111" i="1"/>
  <c r="AN118" i="1"/>
  <c r="AN110" i="1"/>
  <c r="AN117" i="1"/>
  <c r="X31" i="2"/>
  <c r="W31" i="2"/>
  <c r="AN134" i="1"/>
  <c r="AN135" i="1"/>
  <c r="AN133" i="1"/>
  <c r="AN132" i="1"/>
  <c r="AN131" i="1"/>
  <c r="AN130" i="1"/>
  <c r="AN129" i="1"/>
  <c r="AN128" i="1"/>
  <c r="AN127" i="1"/>
  <c r="AN126" i="1"/>
  <c r="AN125" i="1"/>
  <c r="AN124" i="1"/>
  <c r="AN136" i="1"/>
  <c r="U124" i="1"/>
  <c r="AC124" i="1"/>
  <c r="Y124" i="1"/>
  <c r="A126" i="1"/>
  <c r="Z125" i="1"/>
  <c r="R125" i="1"/>
  <c r="AD125" i="1"/>
  <c r="B125" i="1" s="1"/>
  <c r="N125" i="1"/>
  <c r="V125" i="1"/>
  <c r="Q124" i="1"/>
  <c r="M124" i="1"/>
  <c r="K124" i="1" s="1"/>
  <c r="S31" i="2" l="1"/>
  <c r="Y125" i="1"/>
  <c r="AC125" i="1"/>
  <c r="U125" i="1"/>
  <c r="Q125" i="1"/>
  <c r="M125" i="1"/>
  <c r="K125" i="1" s="1"/>
  <c r="A127" i="1"/>
  <c r="Z126" i="1"/>
  <c r="R126" i="1"/>
  <c r="AD126" i="1"/>
  <c r="B126" i="1" s="1"/>
  <c r="N126" i="1"/>
  <c r="V126" i="1"/>
  <c r="W30" i="2" l="1"/>
  <c r="X30" i="2"/>
  <c r="AC126" i="1"/>
  <c r="U126" i="1"/>
  <c r="Y126" i="1"/>
  <c r="Q126" i="1"/>
  <c r="M126" i="1"/>
  <c r="K126" i="1" s="1"/>
  <c r="A128" i="1"/>
  <c r="Z127" i="1"/>
  <c r="R127" i="1"/>
  <c r="V127" i="1"/>
  <c r="AD127" i="1"/>
  <c r="B127" i="1" s="1"/>
  <c r="N127" i="1"/>
  <c r="S30" i="2" l="1"/>
  <c r="Q127" i="1"/>
  <c r="M127" i="1"/>
  <c r="K127" i="1" s="1"/>
  <c r="AC127" i="1"/>
  <c r="Y127" i="1"/>
  <c r="U127" i="1"/>
  <c r="A129" i="1"/>
  <c r="Z128" i="1"/>
  <c r="R128" i="1"/>
  <c r="N128" i="1"/>
  <c r="V128" i="1"/>
  <c r="AD128" i="1"/>
  <c r="B128" i="1" s="1"/>
  <c r="X29" i="2" l="1"/>
  <c r="W29" i="2"/>
  <c r="Q128" i="1"/>
  <c r="M128" i="1"/>
  <c r="K128" i="1" s="1"/>
  <c r="Y128" i="1"/>
  <c r="A130" i="1"/>
  <c r="Z129" i="1"/>
  <c r="R129" i="1"/>
  <c r="AD129" i="1"/>
  <c r="B129" i="1" s="1"/>
  <c r="N129" i="1"/>
  <c r="V129" i="1"/>
  <c r="U128" i="1"/>
  <c r="AC128" i="1"/>
  <c r="S29" i="2" l="1"/>
  <c r="Q129" i="1"/>
  <c r="M129" i="1"/>
  <c r="K129" i="1" s="1"/>
  <c r="A131" i="1"/>
  <c r="Z130" i="1"/>
  <c r="R130" i="1"/>
  <c r="AD130" i="1"/>
  <c r="B130" i="1" s="1"/>
  <c r="N130" i="1"/>
  <c r="V130" i="1"/>
  <c r="U129" i="1"/>
  <c r="Y129" i="1"/>
  <c r="AC129" i="1"/>
  <c r="W28" i="2" l="1"/>
  <c r="X28" i="2"/>
  <c r="U130" i="1"/>
  <c r="Y130" i="1"/>
  <c r="AC130" i="1"/>
  <c r="Q130" i="1"/>
  <c r="M130" i="1"/>
  <c r="K130" i="1" s="1"/>
  <c r="A132" i="1"/>
  <c r="Z131" i="1"/>
  <c r="R131" i="1"/>
  <c r="V131" i="1"/>
  <c r="AD131" i="1"/>
  <c r="B131" i="1" s="1"/>
  <c r="N131" i="1"/>
  <c r="S28" i="2" l="1"/>
  <c r="Q131" i="1"/>
  <c r="M131" i="1"/>
  <c r="K131" i="1" s="1"/>
  <c r="AC131" i="1"/>
  <c r="A151" i="1"/>
  <c r="Z132" i="1"/>
  <c r="R132" i="1"/>
  <c r="N132" i="1"/>
  <c r="V132" i="1"/>
  <c r="AD132" i="1"/>
  <c r="B132" i="1" s="1"/>
  <c r="Y131" i="1"/>
  <c r="U131" i="1"/>
  <c r="X27" i="2" l="1"/>
  <c r="W27" i="2"/>
  <c r="Q132" i="1"/>
  <c r="M132" i="1"/>
  <c r="K132" i="1" s="1"/>
  <c r="Y132" i="1"/>
  <c r="AD151" i="1"/>
  <c r="B151" i="1" s="1"/>
  <c r="V151" i="1"/>
  <c r="N151" i="1"/>
  <c r="R151" i="1"/>
  <c r="A152" i="1"/>
  <c r="Z151" i="1"/>
  <c r="U132" i="1"/>
  <c r="AC132" i="1"/>
  <c r="AN150" i="1" l="1"/>
  <c r="AN143" i="1"/>
  <c r="AN149" i="1"/>
  <c r="AN148" i="1"/>
  <c r="AN142" i="1"/>
  <c r="AN147" i="1"/>
  <c r="AN141" i="1"/>
  <c r="AN140" i="1"/>
  <c r="AN146" i="1"/>
  <c r="AN139" i="1"/>
  <c r="AN138" i="1"/>
  <c r="AN145" i="1"/>
  <c r="AN137" i="1"/>
  <c r="AN144" i="1"/>
  <c r="S27" i="2"/>
  <c r="AN162" i="1"/>
  <c r="AN161" i="1"/>
  <c r="AN163" i="1"/>
  <c r="AN158" i="1"/>
  <c r="AN156" i="1"/>
  <c r="AN154" i="1"/>
  <c r="AN152" i="1"/>
  <c r="AN160" i="1"/>
  <c r="AN159" i="1"/>
  <c r="AN157" i="1"/>
  <c r="AN155" i="1"/>
  <c r="AN153" i="1"/>
  <c r="AN151" i="1"/>
  <c r="U151" i="1"/>
  <c r="AC151" i="1"/>
  <c r="Q151" i="1"/>
  <c r="M151" i="1"/>
  <c r="K151" i="1" s="1"/>
  <c r="AD152" i="1"/>
  <c r="B152" i="1" s="1"/>
  <c r="V152" i="1"/>
  <c r="N152" i="1"/>
  <c r="Z152" i="1"/>
  <c r="A153" i="1"/>
  <c r="R152" i="1"/>
  <c r="Y151" i="1"/>
  <c r="X26" i="2" l="1"/>
  <c r="W26" i="2"/>
  <c r="U152" i="1"/>
  <c r="AD153" i="1"/>
  <c r="B153" i="1" s="1"/>
  <c r="V153" i="1"/>
  <c r="N153" i="1"/>
  <c r="A154" i="1"/>
  <c r="R153" i="1"/>
  <c r="Z153" i="1"/>
  <c r="Y152" i="1"/>
  <c r="M152" i="1"/>
  <c r="K152" i="1" s="1"/>
  <c r="Q152" i="1"/>
  <c r="AC152" i="1"/>
  <c r="S26" i="2" l="1"/>
  <c r="X25" i="2"/>
  <c r="W25" i="2"/>
  <c r="AD154" i="1"/>
  <c r="B154" i="1" s="1"/>
  <c r="V154" i="1"/>
  <c r="N154" i="1"/>
  <c r="Z154" i="1"/>
  <c r="R154" i="1"/>
  <c r="A155" i="1"/>
  <c r="AC153" i="1"/>
  <c r="Q153" i="1"/>
  <c r="M153" i="1"/>
  <c r="K153" i="1" s="1"/>
  <c r="U153" i="1"/>
  <c r="Y153" i="1"/>
  <c r="S25" i="2" l="1"/>
  <c r="M154" i="1"/>
  <c r="K154" i="1" s="1"/>
  <c r="Q154" i="1"/>
  <c r="AD155" i="1"/>
  <c r="B155" i="1" s="1"/>
  <c r="V155" i="1"/>
  <c r="N155" i="1"/>
  <c r="A156" i="1"/>
  <c r="R155" i="1"/>
  <c r="Z155" i="1"/>
  <c r="U154" i="1"/>
  <c r="Y154" i="1"/>
  <c r="AC154" i="1"/>
  <c r="W24" i="2" l="1"/>
  <c r="X24" i="2"/>
  <c r="AC155" i="1"/>
  <c r="Q155" i="1"/>
  <c r="M155" i="1"/>
  <c r="K155" i="1" s="1"/>
  <c r="U155" i="1"/>
  <c r="Y155" i="1"/>
  <c r="AD156" i="1"/>
  <c r="B156" i="1" s="1"/>
  <c r="V156" i="1"/>
  <c r="N156" i="1"/>
  <c r="Z156" i="1"/>
  <c r="R156" i="1"/>
  <c r="A157" i="1"/>
  <c r="S24" i="2" l="1"/>
  <c r="U156" i="1"/>
  <c r="Y156" i="1"/>
  <c r="AD157" i="1"/>
  <c r="B157" i="1" s="1"/>
  <c r="V157" i="1"/>
  <c r="N157" i="1"/>
  <c r="A158" i="1"/>
  <c r="R157" i="1"/>
  <c r="Z157" i="1"/>
  <c r="M156" i="1"/>
  <c r="K156" i="1" s="1"/>
  <c r="Q156" i="1"/>
  <c r="AC156" i="1"/>
  <c r="X23" i="2" l="1"/>
  <c r="W23" i="2"/>
  <c r="Y157" i="1"/>
  <c r="AD158" i="1"/>
  <c r="B158" i="1" s="1"/>
  <c r="V158" i="1"/>
  <c r="N158" i="1"/>
  <c r="Z158" i="1"/>
  <c r="A159" i="1"/>
  <c r="R158" i="1"/>
  <c r="U157" i="1"/>
  <c r="AC157" i="1"/>
  <c r="Q157" i="1"/>
  <c r="M157" i="1"/>
  <c r="K157" i="1" s="1"/>
  <c r="S23" i="2" l="1"/>
  <c r="AC158" i="1"/>
  <c r="U158" i="1"/>
  <c r="M158" i="1"/>
  <c r="K158" i="1" s="1"/>
  <c r="Q158" i="1"/>
  <c r="AD159" i="1"/>
  <c r="B159" i="1" s="1"/>
  <c r="V159" i="1"/>
  <c r="N159" i="1"/>
  <c r="A178" i="1"/>
  <c r="R159" i="1"/>
  <c r="Z159" i="1"/>
  <c r="Y158" i="1"/>
  <c r="X22" i="2" l="1"/>
  <c r="W22" i="2"/>
  <c r="AC159" i="1"/>
  <c r="U159" i="1"/>
  <c r="Y159" i="1"/>
  <c r="Q159" i="1"/>
  <c r="M159" i="1"/>
  <c r="K159" i="1" s="1"/>
  <c r="AD178" i="1"/>
  <c r="B178" i="1" s="1"/>
  <c r="AN164" i="1" s="1"/>
  <c r="V178" i="1"/>
  <c r="N178" i="1"/>
  <c r="Z178" i="1"/>
  <c r="A179" i="1"/>
  <c r="R178" i="1"/>
  <c r="AN177" i="1" l="1"/>
  <c r="AN170" i="1"/>
  <c r="AN176" i="1"/>
  <c r="AN175" i="1"/>
  <c r="AN169" i="1"/>
  <c r="AN174" i="1"/>
  <c r="AN168" i="1"/>
  <c r="AN167" i="1"/>
  <c r="AN173" i="1"/>
  <c r="AN166" i="1"/>
  <c r="AN165" i="1"/>
  <c r="AN172" i="1"/>
  <c r="AN171" i="1"/>
  <c r="S22" i="2"/>
  <c r="X21" i="2"/>
  <c r="W21" i="2"/>
  <c r="AC178" i="1"/>
  <c r="AN187" i="1"/>
  <c r="AN190" i="1"/>
  <c r="AN186" i="1"/>
  <c r="AN185" i="1"/>
  <c r="AN184" i="1"/>
  <c r="AN183" i="1"/>
  <c r="AN182" i="1"/>
  <c r="AN181" i="1"/>
  <c r="AN180" i="1"/>
  <c r="AN179" i="1"/>
  <c r="AN178" i="1"/>
  <c r="AN189" i="1"/>
  <c r="AN188" i="1"/>
  <c r="Q178" i="1"/>
  <c r="M178" i="1"/>
  <c r="K178" i="1" s="1"/>
  <c r="U178" i="1"/>
  <c r="Y178" i="1"/>
  <c r="AD179" i="1"/>
  <c r="B179" i="1" s="1"/>
  <c r="V179" i="1"/>
  <c r="N179" i="1"/>
  <c r="A180" i="1"/>
  <c r="R179" i="1"/>
  <c r="Z179" i="1"/>
  <c r="S21" i="2" l="1"/>
  <c r="AD180" i="1"/>
  <c r="B180" i="1" s="1"/>
  <c r="V180" i="1"/>
  <c r="N180" i="1"/>
  <c r="Z180" i="1"/>
  <c r="A181" i="1"/>
  <c r="R180" i="1"/>
  <c r="Q179" i="1"/>
  <c r="M179" i="1"/>
  <c r="K179" i="1" s="1"/>
  <c r="U179" i="1"/>
  <c r="AC179" i="1"/>
  <c r="Y179" i="1"/>
  <c r="X20" i="2" l="1"/>
  <c r="W20" i="2"/>
  <c r="Q180" i="1"/>
  <c r="M180" i="1"/>
  <c r="K180" i="1" s="1"/>
  <c r="AC180" i="1"/>
  <c r="U180" i="1"/>
  <c r="Y180" i="1"/>
  <c r="AD181" i="1"/>
  <c r="B181" i="1" s="1"/>
  <c r="V181" i="1"/>
  <c r="N181" i="1"/>
  <c r="A182" i="1"/>
  <c r="R181" i="1"/>
  <c r="Z181" i="1"/>
  <c r="S20" i="2" l="1"/>
  <c r="AC181" i="1"/>
  <c r="Q181" i="1"/>
  <c r="M181" i="1"/>
  <c r="K181" i="1" s="1"/>
  <c r="Y181" i="1"/>
  <c r="AD182" i="1"/>
  <c r="B182" i="1" s="1"/>
  <c r="V182" i="1"/>
  <c r="N182" i="1"/>
  <c r="Z182" i="1"/>
  <c r="A183" i="1"/>
  <c r="R182" i="1"/>
  <c r="U181" i="1"/>
  <c r="X19" i="2" l="1"/>
  <c r="W19" i="2"/>
  <c r="U182" i="1"/>
  <c r="Y182" i="1"/>
  <c r="A184" i="1"/>
  <c r="AD183" i="1"/>
  <c r="B183" i="1" s="1"/>
  <c r="V183" i="1"/>
  <c r="N183" i="1"/>
  <c r="R183" i="1"/>
  <c r="Z183" i="1"/>
  <c r="Q182" i="1"/>
  <c r="M182" i="1"/>
  <c r="K182" i="1" s="1"/>
  <c r="AC182" i="1"/>
  <c r="S19" i="2" l="1"/>
  <c r="U183" i="1"/>
  <c r="A185" i="1"/>
  <c r="Z184" i="1"/>
  <c r="R184" i="1"/>
  <c r="AD184" i="1"/>
  <c r="B184" i="1" s="1"/>
  <c r="V184" i="1"/>
  <c r="N184" i="1"/>
  <c r="Q183" i="1"/>
  <c r="M183" i="1"/>
  <c r="K183" i="1" s="1"/>
  <c r="AC183" i="1"/>
  <c r="Y183" i="1"/>
  <c r="X18" i="2" l="1"/>
  <c r="W18" i="2"/>
  <c r="U184" i="1"/>
  <c r="Y184" i="1"/>
  <c r="A186" i="1"/>
  <c r="Z185" i="1"/>
  <c r="R185" i="1"/>
  <c r="AD185" i="1"/>
  <c r="B185" i="1" s="1"/>
  <c r="V185" i="1"/>
  <c r="N185" i="1"/>
  <c r="Q184" i="1"/>
  <c r="M184" i="1"/>
  <c r="K184" i="1" s="1"/>
  <c r="AC184" i="1"/>
  <c r="S18" i="2" l="1"/>
  <c r="X17" i="2"/>
  <c r="W17" i="2"/>
  <c r="Y185" i="1"/>
  <c r="Z186" i="1"/>
  <c r="R186" i="1"/>
  <c r="A205" i="1"/>
  <c r="AD186" i="1"/>
  <c r="B186" i="1" s="1"/>
  <c r="V186" i="1"/>
  <c r="N186" i="1"/>
  <c r="Q185" i="1"/>
  <c r="M185" i="1"/>
  <c r="K185" i="1" s="1"/>
  <c r="AC185" i="1"/>
  <c r="U185" i="1"/>
  <c r="S17" i="2" l="1"/>
  <c r="W16" i="2"/>
  <c r="X16" i="2"/>
  <c r="A206" i="1"/>
  <c r="Z205" i="1"/>
  <c r="R205" i="1"/>
  <c r="V205" i="1"/>
  <c r="AD205" i="1"/>
  <c r="B205" i="1" s="1"/>
  <c r="N205" i="1"/>
  <c r="Y186" i="1"/>
  <c r="AC186" i="1"/>
  <c r="Q186" i="1"/>
  <c r="M186" i="1"/>
  <c r="K186" i="1" s="1"/>
  <c r="U186" i="1"/>
  <c r="AN204" i="1" l="1"/>
  <c r="AN203" i="1"/>
  <c r="S16" i="2"/>
  <c r="W15" i="2" s="1"/>
  <c r="X15" i="2"/>
  <c r="AN215" i="1"/>
  <c r="AN214" i="1"/>
  <c r="AN217" i="1"/>
  <c r="AN213" i="1"/>
  <c r="AN212" i="1"/>
  <c r="AN211" i="1"/>
  <c r="AN210" i="1"/>
  <c r="AN209" i="1"/>
  <c r="AN208" i="1"/>
  <c r="AN207" i="1"/>
  <c r="AN206" i="1"/>
  <c r="AN205" i="1"/>
  <c r="AN216" i="1"/>
  <c r="U205" i="1"/>
  <c r="Q205" i="1"/>
  <c r="M205" i="1"/>
  <c r="K205" i="1" s="1"/>
  <c r="AC205" i="1"/>
  <c r="A207" i="1"/>
  <c r="Z206" i="1"/>
  <c r="R206" i="1"/>
  <c r="N206" i="1"/>
  <c r="V206" i="1"/>
  <c r="AD206" i="1"/>
  <c r="B206" i="1" s="1"/>
  <c r="Y205" i="1"/>
  <c r="S15" i="2" l="1"/>
  <c r="W14" i="2" s="1"/>
  <c r="X14" i="2"/>
  <c r="U206" i="1"/>
  <c r="AC206" i="1"/>
  <c r="Y206" i="1"/>
  <c r="A208" i="1"/>
  <c r="Z207" i="1"/>
  <c r="R207" i="1"/>
  <c r="AD207" i="1"/>
  <c r="B207" i="1" s="1"/>
  <c r="N207" i="1"/>
  <c r="V207" i="1"/>
  <c r="Q206" i="1"/>
  <c r="M206" i="1"/>
  <c r="K206" i="1" s="1"/>
  <c r="AN202" i="1" l="1"/>
  <c r="AN196" i="1"/>
  <c r="AN201" i="1"/>
  <c r="AN195" i="1"/>
  <c r="AN194" i="1"/>
  <c r="AN200" i="1"/>
  <c r="AN193" i="1"/>
  <c r="AN192" i="1"/>
  <c r="AN199" i="1"/>
  <c r="AN191" i="1"/>
  <c r="AN198" i="1"/>
  <c r="AN197" i="1"/>
  <c r="S14" i="2"/>
  <c r="X13" i="2"/>
  <c r="W13" i="2"/>
  <c r="Q207" i="1"/>
  <c r="M207" i="1"/>
  <c r="K207" i="1" s="1"/>
  <c r="A209" i="1"/>
  <c r="Z208" i="1"/>
  <c r="R208" i="1"/>
  <c r="AD208" i="1"/>
  <c r="B208" i="1" s="1"/>
  <c r="N208" i="1"/>
  <c r="V208" i="1"/>
  <c r="AC207" i="1"/>
  <c r="Y207" i="1"/>
  <c r="U207" i="1"/>
  <c r="S13" i="2" l="1"/>
  <c r="X12" i="2"/>
  <c r="W12" i="2"/>
  <c r="U208" i="1"/>
  <c r="Y208" i="1"/>
  <c r="AC208" i="1"/>
  <c r="Q208" i="1"/>
  <c r="M208" i="1"/>
  <c r="K208" i="1" s="1"/>
  <c r="A210" i="1"/>
  <c r="Z209" i="1"/>
  <c r="R209" i="1"/>
  <c r="V209" i="1"/>
  <c r="AD209" i="1"/>
  <c r="B209" i="1" s="1"/>
  <c r="N209" i="1"/>
  <c r="S12" i="2" l="1"/>
  <c r="X11" i="2" s="1"/>
  <c r="W11" i="2"/>
  <c r="Q209" i="1"/>
  <c r="M209" i="1"/>
  <c r="K209" i="1" s="1"/>
  <c r="AC209" i="1"/>
  <c r="U209" i="1"/>
  <c r="A211" i="1"/>
  <c r="Z210" i="1"/>
  <c r="R210" i="1"/>
  <c r="N210" i="1"/>
  <c r="V210" i="1"/>
  <c r="AD210" i="1"/>
  <c r="B210" i="1" s="1"/>
  <c r="Y209" i="1"/>
  <c r="S11" i="2" l="1"/>
  <c r="W10" i="2" s="1"/>
  <c r="X10" i="2"/>
  <c r="Y210" i="1"/>
  <c r="A212" i="1"/>
  <c r="Z211" i="1"/>
  <c r="R211" i="1"/>
  <c r="AD211" i="1"/>
  <c r="B211" i="1" s="1"/>
  <c r="N211" i="1"/>
  <c r="V211" i="1"/>
  <c r="Q210" i="1"/>
  <c r="M210" i="1"/>
  <c r="K210" i="1" s="1"/>
  <c r="AC210" i="1"/>
  <c r="U210" i="1"/>
  <c r="S10" i="2" l="1"/>
  <c r="W9" i="2"/>
  <c r="X9" i="2"/>
  <c r="U211" i="1"/>
  <c r="Y211" i="1"/>
  <c r="AC211" i="1"/>
  <c r="Q211" i="1"/>
  <c r="M211" i="1"/>
  <c r="K211" i="1" s="1"/>
  <c r="A213" i="1"/>
  <c r="Z212" i="1"/>
  <c r="R212" i="1"/>
  <c r="AD212" i="1"/>
  <c r="B212" i="1" s="1"/>
  <c r="N212" i="1"/>
  <c r="V212" i="1"/>
  <c r="S9" i="2" l="1"/>
  <c r="X8" i="2"/>
  <c r="W8" i="2"/>
  <c r="U212" i="1"/>
  <c r="Y212" i="1"/>
  <c r="AC212" i="1"/>
  <c r="Q212" i="1"/>
  <c r="M212" i="1"/>
  <c r="K212" i="1" s="1"/>
  <c r="Z213" i="1"/>
  <c r="R213" i="1"/>
  <c r="A232" i="1"/>
  <c r="V213" i="1"/>
  <c r="AD213" i="1"/>
  <c r="B213" i="1" s="1"/>
  <c r="N213" i="1"/>
  <c r="S8" i="2" l="1"/>
  <c r="X7" i="2" s="1"/>
  <c r="W7" i="2"/>
  <c r="AD232" i="1"/>
  <c r="B232" i="1" s="1"/>
  <c r="V232" i="1"/>
  <c r="N232" i="1"/>
  <c r="A233" i="1"/>
  <c r="Z232" i="1"/>
  <c r="R232" i="1"/>
  <c r="Q213" i="1"/>
  <c r="M213" i="1"/>
  <c r="K213" i="1" s="1"/>
  <c r="U213" i="1"/>
  <c r="AC213" i="1"/>
  <c r="Y213" i="1"/>
  <c r="AN231" i="1" l="1"/>
  <c r="AN230" i="1"/>
  <c r="S7" i="2"/>
  <c r="U5" i="2" s="1"/>
  <c r="U232" i="1"/>
  <c r="Q232" i="1"/>
  <c r="M232" i="1"/>
  <c r="K232" i="1" s="1"/>
  <c r="AC232" i="1"/>
  <c r="Y232" i="1"/>
  <c r="AN243" i="1"/>
  <c r="AN242" i="1"/>
  <c r="AN241" i="1"/>
  <c r="AN240" i="1"/>
  <c r="AN236" i="1"/>
  <c r="AN232" i="1"/>
  <c r="AN237" i="1"/>
  <c r="AN233" i="1"/>
  <c r="AN238" i="1"/>
  <c r="AN234" i="1"/>
  <c r="AN244" i="1"/>
  <c r="AN235" i="1"/>
  <c r="AN239" i="1"/>
  <c r="AD233" i="1"/>
  <c r="B233" i="1" s="1"/>
  <c r="V233" i="1"/>
  <c r="N233" i="1"/>
  <c r="A234" i="1"/>
  <c r="Z233" i="1"/>
  <c r="R233" i="1"/>
  <c r="AD234" i="1" l="1"/>
  <c r="B234" i="1" s="1"/>
  <c r="V234" i="1"/>
  <c r="N234" i="1"/>
  <c r="A235" i="1"/>
  <c r="Z234" i="1"/>
  <c r="R234" i="1"/>
  <c r="U233" i="1"/>
  <c r="Q233" i="1"/>
  <c r="M233" i="1"/>
  <c r="K233" i="1" s="1"/>
  <c r="AC233" i="1"/>
  <c r="Y233" i="1"/>
  <c r="AN229" i="1" l="1"/>
  <c r="AN223" i="1"/>
  <c r="AN228" i="1"/>
  <c r="AN222" i="1"/>
  <c r="AN221" i="1"/>
  <c r="AN227" i="1"/>
  <c r="AN220" i="1"/>
  <c r="AN219" i="1"/>
  <c r="AN226" i="1"/>
  <c r="AN218" i="1"/>
  <c r="AN225" i="1"/>
  <c r="AN224" i="1"/>
  <c r="U234" i="1"/>
  <c r="M234" i="1"/>
  <c r="K234" i="1" s="1"/>
  <c r="Q234" i="1"/>
  <c r="AC234" i="1"/>
  <c r="Y234" i="1"/>
  <c r="AD235" i="1"/>
  <c r="B235" i="1" s="1"/>
  <c r="V235" i="1"/>
  <c r="N235" i="1"/>
  <c r="A236" i="1"/>
  <c r="Z235" i="1"/>
  <c r="R235" i="1"/>
  <c r="Q235" i="1" l="1"/>
  <c r="M235" i="1"/>
  <c r="K235" i="1" s="1"/>
  <c r="U235" i="1"/>
  <c r="Y235" i="1"/>
  <c r="AC235" i="1"/>
  <c r="AD236" i="1"/>
  <c r="B236" i="1" s="1"/>
  <c r="V236" i="1"/>
  <c r="N236" i="1"/>
  <c r="A237" i="1"/>
  <c r="Z236" i="1"/>
  <c r="R236" i="1"/>
  <c r="Q236" i="1" l="1"/>
  <c r="M236" i="1"/>
  <c r="K236" i="1" s="1"/>
  <c r="AC236" i="1"/>
  <c r="Y236" i="1"/>
  <c r="U236" i="1"/>
  <c r="AD237" i="1"/>
  <c r="B237" i="1" s="1"/>
  <c r="V237" i="1"/>
  <c r="N237" i="1"/>
  <c r="A238" i="1"/>
  <c r="Z237" i="1"/>
  <c r="R237" i="1"/>
  <c r="AD238" i="1" l="1"/>
  <c r="B238" i="1" s="1"/>
  <c r="V238" i="1"/>
  <c r="N238" i="1"/>
  <c r="A239" i="1"/>
  <c r="Z238" i="1"/>
  <c r="R238" i="1"/>
  <c r="U237" i="1"/>
  <c r="Q237" i="1"/>
  <c r="M237" i="1"/>
  <c r="K237" i="1" s="1"/>
  <c r="AC237" i="1"/>
  <c r="Y237" i="1"/>
  <c r="U238" i="1" l="1"/>
  <c r="M238" i="1"/>
  <c r="K238" i="1" s="1"/>
  <c r="Q238" i="1"/>
  <c r="AC238" i="1"/>
  <c r="Y238" i="1"/>
  <c r="AD239" i="1"/>
  <c r="B239" i="1" s="1"/>
  <c r="V239" i="1"/>
  <c r="N239" i="1"/>
  <c r="A240" i="1"/>
  <c r="Z239" i="1"/>
  <c r="R239" i="1"/>
  <c r="Q239" i="1" l="1"/>
  <c r="M239" i="1"/>
  <c r="K239" i="1" s="1"/>
  <c r="AC239" i="1"/>
  <c r="Y239" i="1"/>
  <c r="U239" i="1"/>
  <c r="AD240" i="1"/>
  <c r="B240" i="1" s="1"/>
  <c r="V240" i="1"/>
  <c r="N240" i="1"/>
  <c r="Z240" i="1"/>
  <c r="R240" i="1"/>
  <c r="A259" i="1"/>
  <c r="AD259" i="1" l="1"/>
  <c r="B259" i="1" s="1"/>
  <c r="V259" i="1"/>
  <c r="N259" i="1"/>
  <c r="A260" i="1"/>
  <c r="R259" i="1"/>
  <c r="Z259" i="1"/>
  <c r="Q240" i="1"/>
  <c r="M240" i="1"/>
  <c r="K240" i="1" s="1"/>
  <c r="U240" i="1"/>
  <c r="Y240" i="1"/>
  <c r="AC240" i="1"/>
  <c r="AN258" i="1" l="1"/>
  <c r="AN257" i="1"/>
  <c r="AC259" i="1"/>
  <c r="Q259" i="1"/>
  <c r="M259" i="1"/>
  <c r="K259" i="1" s="1"/>
  <c r="U259" i="1"/>
  <c r="Y259" i="1"/>
  <c r="AN268" i="1"/>
  <c r="AN271" i="1"/>
  <c r="AN267" i="1"/>
  <c r="AN266" i="1"/>
  <c r="AN265" i="1"/>
  <c r="AN264" i="1"/>
  <c r="AN263" i="1"/>
  <c r="AN262" i="1"/>
  <c r="AN261" i="1"/>
  <c r="AN260" i="1"/>
  <c r="AN269" i="1"/>
  <c r="AN259" i="1"/>
  <c r="AN270" i="1"/>
  <c r="A261" i="1"/>
  <c r="Z260" i="1"/>
  <c r="R260" i="1"/>
  <c r="N260" i="1"/>
  <c r="V260" i="1"/>
  <c r="AD260" i="1"/>
  <c r="B260" i="1" s="1"/>
  <c r="Y260" i="1" l="1"/>
  <c r="AC260" i="1"/>
  <c r="A262" i="1"/>
  <c r="Z261" i="1"/>
  <c r="R261" i="1"/>
  <c r="AD261" i="1"/>
  <c r="B261" i="1" s="1"/>
  <c r="N261" i="1"/>
  <c r="V261" i="1"/>
  <c r="Q260" i="1"/>
  <c r="M260" i="1"/>
  <c r="K260" i="1" s="1"/>
  <c r="U260" i="1"/>
  <c r="AN251" i="1" l="1"/>
  <c r="AN256" i="1"/>
  <c r="AN250" i="1"/>
  <c r="AN255" i="1"/>
  <c r="AN249" i="1"/>
  <c r="AN248" i="1"/>
  <c r="AN254" i="1"/>
  <c r="AN247" i="1"/>
  <c r="AN246" i="1"/>
  <c r="AN253" i="1"/>
  <c r="AN245" i="1"/>
  <c r="AN252" i="1"/>
  <c r="AC261" i="1"/>
  <c r="A263" i="1"/>
  <c r="Z262" i="1"/>
  <c r="R262" i="1"/>
  <c r="AD262" i="1"/>
  <c r="B262" i="1" s="1"/>
  <c r="N262" i="1"/>
  <c r="V262" i="1"/>
  <c r="Q261" i="1"/>
  <c r="M261" i="1"/>
  <c r="K261" i="1" s="1"/>
  <c r="Y261" i="1"/>
  <c r="U261" i="1"/>
  <c r="A264" i="1" l="1"/>
  <c r="Z263" i="1"/>
  <c r="R263" i="1"/>
  <c r="V263" i="1"/>
  <c r="AD263" i="1"/>
  <c r="B263" i="1" s="1"/>
  <c r="N263" i="1"/>
  <c r="U262" i="1"/>
  <c r="Y262" i="1"/>
  <c r="Q262" i="1"/>
  <c r="M262" i="1"/>
  <c r="K262" i="1" s="1"/>
  <c r="AC262" i="1"/>
  <c r="Q263" i="1" l="1"/>
  <c r="M263" i="1"/>
  <c r="K263" i="1" s="1"/>
  <c r="U263" i="1"/>
  <c r="AC263" i="1"/>
  <c r="Y263" i="1"/>
  <c r="A265" i="1"/>
  <c r="Z264" i="1"/>
  <c r="R264" i="1"/>
  <c r="N264" i="1"/>
  <c r="V264" i="1"/>
  <c r="AD264" i="1"/>
  <c r="B264" i="1" s="1"/>
  <c r="U264" i="1" l="1"/>
  <c r="Y264" i="1"/>
  <c r="AC264" i="1"/>
  <c r="Q264" i="1"/>
  <c r="M264" i="1"/>
  <c r="K264" i="1" s="1"/>
  <c r="A266" i="1"/>
  <c r="Z265" i="1"/>
  <c r="R265" i="1"/>
  <c r="AD265" i="1"/>
  <c r="B265" i="1" s="1"/>
  <c r="N265" i="1"/>
  <c r="V265" i="1"/>
  <c r="Y265" i="1" l="1"/>
  <c r="U265" i="1"/>
  <c r="Q265" i="1"/>
  <c r="M265" i="1"/>
  <c r="K265" i="1" s="1"/>
  <c r="AC265" i="1"/>
  <c r="A267" i="1"/>
  <c r="Z266" i="1"/>
  <c r="R266" i="1"/>
  <c r="AD266" i="1"/>
  <c r="B266" i="1" s="1"/>
  <c r="N266" i="1"/>
  <c r="V266" i="1"/>
  <c r="Y266" i="1" l="1"/>
  <c r="U266" i="1"/>
  <c r="Q266" i="1"/>
  <c r="M266" i="1"/>
  <c r="K266" i="1" s="1"/>
  <c r="AC266" i="1"/>
  <c r="Z267" i="1"/>
  <c r="R267" i="1"/>
  <c r="A286" i="1"/>
  <c r="V267" i="1"/>
  <c r="AD267" i="1"/>
  <c r="B267" i="1" s="1"/>
  <c r="N267" i="1"/>
  <c r="Q267" i="1" l="1"/>
  <c r="M267" i="1"/>
  <c r="K267" i="1" s="1"/>
  <c r="A287" i="1"/>
  <c r="Z286" i="1"/>
  <c r="R286" i="1"/>
  <c r="N286" i="1"/>
  <c r="AD286" i="1"/>
  <c r="B286" i="1" s="1"/>
  <c r="V286" i="1"/>
  <c r="U267" i="1"/>
  <c r="Y267" i="1"/>
  <c r="AC267" i="1"/>
  <c r="AN285" i="1" l="1"/>
  <c r="AN284" i="1"/>
  <c r="AN296" i="1"/>
  <c r="AN295" i="1"/>
  <c r="AN297" i="1"/>
  <c r="AN294" i="1"/>
  <c r="AN290" i="1"/>
  <c r="AN286" i="1"/>
  <c r="AN298" i="1"/>
  <c r="AN291" i="1"/>
  <c r="AN287" i="1"/>
  <c r="AN292" i="1"/>
  <c r="AN288" i="1"/>
  <c r="AN289" i="1"/>
  <c r="AN293" i="1"/>
  <c r="U286" i="1"/>
  <c r="Q286" i="1"/>
  <c r="M286" i="1"/>
  <c r="K286" i="1" s="1"/>
  <c r="Y286" i="1"/>
  <c r="AC286" i="1"/>
  <c r="A288" i="1"/>
  <c r="Z287" i="1"/>
  <c r="R287" i="1"/>
  <c r="AD287" i="1"/>
  <c r="B287" i="1" s="1"/>
  <c r="V287" i="1"/>
  <c r="N287" i="1"/>
  <c r="U287" i="1" l="1"/>
  <c r="Q287" i="1"/>
  <c r="M287" i="1"/>
  <c r="K287" i="1" s="1"/>
  <c r="AC287" i="1"/>
  <c r="Y287" i="1"/>
  <c r="A289" i="1"/>
  <c r="Z288" i="1"/>
  <c r="R288" i="1"/>
  <c r="N288" i="1"/>
  <c r="AD288" i="1"/>
  <c r="B288" i="1" s="1"/>
  <c r="V288" i="1"/>
  <c r="AN278" i="1" l="1"/>
  <c r="AN283" i="1"/>
  <c r="AN277" i="1"/>
  <c r="AN282" i="1"/>
  <c r="AN276" i="1"/>
  <c r="AN275" i="1"/>
  <c r="AN272" i="1"/>
  <c r="AN279" i="1"/>
  <c r="AN280" i="1"/>
  <c r="AN273" i="1"/>
  <c r="AN281" i="1"/>
  <c r="AN274" i="1"/>
  <c r="Y288" i="1"/>
  <c r="U288" i="1"/>
  <c r="AC288" i="1"/>
  <c r="A290" i="1"/>
  <c r="Z289" i="1"/>
  <c r="R289" i="1"/>
  <c r="AD289" i="1"/>
  <c r="B289" i="1" s="1"/>
  <c r="V289" i="1"/>
  <c r="N289" i="1"/>
  <c r="M288" i="1"/>
  <c r="K288" i="1" s="1"/>
  <c r="Q288" i="1"/>
  <c r="Q289" i="1" l="1"/>
  <c r="M289" i="1"/>
  <c r="K289" i="1" s="1"/>
  <c r="Y289" i="1"/>
  <c r="A291" i="1"/>
  <c r="Z290" i="1"/>
  <c r="R290" i="1"/>
  <c r="N290" i="1"/>
  <c r="AD290" i="1"/>
  <c r="B290" i="1" s="1"/>
  <c r="V290" i="1"/>
  <c r="AC289" i="1"/>
  <c r="U289" i="1"/>
  <c r="A292" i="1" l="1"/>
  <c r="Z291" i="1"/>
  <c r="R291" i="1"/>
  <c r="AD291" i="1"/>
  <c r="B291" i="1" s="1"/>
  <c r="V291" i="1"/>
  <c r="N291" i="1"/>
  <c r="Q290" i="1"/>
  <c r="M290" i="1"/>
  <c r="K290" i="1" s="1"/>
  <c r="U290" i="1"/>
  <c r="Y290" i="1"/>
  <c r="AC290" i="1"/>
  <c r="U291" i="1" l="1"/>
  <c r="Q291" i="1"/>
  <c r="M291" i="1"/>
  <c r="K291" i="1" s="1"/>
  <c r="AC291" i="1"/>
  <c r="Y291" i="1"/>
  <c r="A293" i="1"/>
  <c r="Z292" i="1"/>
  <c r="R292" i="1"/>
  <c r="N292" i="1"/>
  <c r="AD292" i="1"/>
  <c r="B292" i="1" s="1"/>
  <c r="V292" i="1"/>
  <c r="AC292" i="1" l="1"/>
  <c r="U292" i="1"/>
  <c r="Y292" i="1"/>
  <c r="A294" i="1"/>
  <c r="Z293" i="1"/>
  <c r="R293" i="1"/>
  <c r="AD293" i="1"/>
  <c r="B293" i="1" s="1"/>
  <c r="V293" i="1"/>
  <c r="N293" i="1"/>
  <c r="M292" i="1"/>
  <c r="K292" i="1" s="1"/>
  <c r="Q292" i="1"/>
  <c r="Q293" i="1" l="1"/>
  <c r="M293" i="1"/>
  <c r="K293" i="1" s="1"/>
  <c r="Y293" i="1"/>
  <c r="Z294" i="1"/>
  <c r="R294" i="1"/>
  <c r="N294" i="1"/>
  <c r="AD294" i="1"/>
  <c r="B294" i="1" s="1"/>
  <c r="V294" i="1"/>
  <c r="A313" i="1"/>
  <c r="AC293" i="1"/>
  <c r="U293" i="1"/>
  <c r="Y294" i="1" l="1"/>
  <c r="AC294" i="1"/>
  <c r="Q294" i="1"/>
  <c r="M294" i="1"/>
  <c r="K294" i="1" s="1"/>
  <c r="AD313" i="1"/>
  <c r="B313" i="1" s="1"/>
  <c r="V313" i="1"/>
  <c r="N313" i="1"/>
  <c r="A314" i="1"/>
  <c r="R313" i="1"/>
  <c r="Z313" i="1"/>
  <c r="U294" i="1"/>
  <c r="AN312" i="1" l="1"/>
  <c r="AN311" i="1"/>
  <c r="Q313" i="1"/>
  <c r="M313" i="1"/>
  <c r="K313" i="1" s="1"/>
  <c r="Y313" i="1"/>
  <c r="AC313" i="1"/>
  <c r="U313" i="1"/>
  <c r="AD314" i="1"/>
  <c r="B314" i="1" s="1"/>
  <c r="V314" i="1"/>
  <c r="N314" i="1"/>
  <c r="Z314" i="1"/>
  <c r="R314" i="1"/>
  <c r="A315" i="1"/>
  <c r="AN324" i="1"/>
  <c r="AN323" i="1"/>
  <c r="AN325" i="1"/>
  <c r="AN320" i="1"/>
  <c r="AN318" i="1"/>
  <c r="AN316" i="1"/>
  <c r="AN314" i="1"/>
  <c r="AN322" i="1"/>
  <c r="AN321" i="1"/>
  <c r="AN319" i="1"/>
  <c r="AN317" i="1"/>
  <c r="AN315" i="1"/>
  <c r="AN313" i="1"/>
  <c r="AD315" i="1" l="1"/>
  <c r="B315" i="1" s="1"/>
  <c r="V315" i="1"/>
  <c r="N315" i="1"/>
  <c r="A316" i="1"/>
  <c r="R315" i="1"/>
  <c r="Z315" i="1"/>
  <c r="M314" i="1"/>
  <c r="K314" i="1" s="1"/>
  <c r="Q314" i="1"/>
  <c r="U314" i="1"/>
  <c r="Y314" i="1"/>
  <c r="AC314" i="1"/>
  <c r="AN305" i="1" l="1"/>
  <c r="AN310" i="1"/>
  <c r="AN304" i="1"/>
  <c r="AN309" i="1"/>
  <c r="AN303" i="1"/>
  <c r="AN302" i="1"/>
  <c r="AN308" i="1"/>
  <c r="AN301" i="1"/>
  <c r="AN300" i="1"/>
  <c r="AN307" i="1"/>
  <c r="AN299" i="1"/>
  <c r="AN306" i="1"/>
  <c r="AC315" i="1"/>
  <c r="Q315" i="1"/>
  <c r="M315" i="1"/>
  <c r="K315" i="1" s="1"/>
  <c r="U315" i="1"/>
  <c r="Y315" i="1"/>
  <c r="AD316" i="1"/>
  <c r="B316" i="1" s="1"/>
  <c r="V316" i="1"/>
  <c r="N316" i="1"/>
  <c r="Z316" i="1"/>
  <c r="A317" i="1"/>
  <c r="R316" i="1"/>
  <c r="U316" i="1" l="1"/>
  <c r="M316" i="1"/>
  <c r="K316" i="1" s="1"/>
  <c r="Q316" i="1"/>
  <c r="AD317" i="1"/>
  <c r="B317" i="1" s="1"/>
  <c r="V317" i="1"/>
  <c r="N317" i="1"/>
  <c r="A318" i="1"/>
  <c r="R317" i="1"/>
  <c r="Z317" i="1"/>
  <c r="Y316" i="1"/>
  <c r="AC316" i="1"/>
  <c r="Y317" i="1" l="1"/>
  <c r="AD318" i="1"/>
  <c r="B318" i="1" s="1"/>
  <c r="V318" i="1"/>
  <c r="N318" i="1"/>
  <c r="Z318" i="1"/>
  <c r="A319" i="1"/>
  <c r="R318" i="1"/>
  <c r="U317" i="1"/>
  <c r="AC317" i="1"/>
  <c r="Q317" i="1"/>
  <c r="M317" i="1"/>
  <c r="K317" i="1" s="1"/>
  <c r="AC318" i="1" l="1"/>
  <c r="M318" i="1"/>
  <c r="K318" i="1" s="1"/>
  <c r="Q318" i="1"/>
  <c r="U318" i="1"/>
  <c r="AD319" i="1"/>
  <c r="B319" i="1" s="1"/>
  <c r="V319" i="1"/>
  <c r="N319" i="1"/>
  <c r="A320" i="1"/>
  <c r="R319" i="1"/>
  <c r="Z319" i="1"/>
  <c r="Y318" i="1"/>
  <c r="U319" i="1" l="1"/>
  <c r="Y319" i="1"/>
  <c r="AC319" i="1"/>
  <c r="Q319" i="1"/>
  <c r="M319" i="1"/>
  <c r="K319" i="1" s="1"/>
  <c r="AD320" i="1"/>
  <c r="B320" i="1" s="1"/>
  <c r="V320" i="1"/>
  <c r="N320" i="1"/>
  <c r="Z320" i="1"/>
  <c r="R320" i="1"/>
  <c r="A321" i="1"/>
  <c r="AD321" i="1" l="1"/>
  <c r="B321" i="1" s="1"/>
  <c r="V321" i="1"/>
  <c r="N321" i="1"/>
  <c r="A340" i="1"/>
  <c r="R321" i="1"/>
  <c r="Z321" i="1"/>
  <c r="M320" i="1"/>
  <c r="K320" i="1" s="1"/>
  <c r="Q320" i="1"/>
  <c r="U320" i="1"/>
  <c r="Y320" i="1"/>
  <c r="AC320" i="1"/>
  <c r="AC321" i="1" l="1"/>
  <c r="Q321" i="1"/>
  <c r="U321" i="1"/>
  <c r="Y321" i="1"/>
  <c r="AD340" i="1"/>
  <c r="B340" i="1" s="1"/>
  <c r="V340" i="1"/>
  <c r="N340" i="1"/>
  <c r="Z340" i="1"/>
  <c r="A341" i="1"/>
  <c r="R340" i="1"/>
  <c r="AN339" i="1" l="1"/>
  <c r="AN338" i="1"/>
  <c r="AC340" i="1"/>
  <c r="AN350" i="1"/>
  <c r="AN349" i="1"/>
  <c r="AN346" i="1"/>
  <c r="AN345" i="1"/>
  <c r="AN344" i="1"/>
  <c r="AN343" i="1"/>
  <c r="AN342" i="1"/>
  <c r="AN341" i="1"/>
  <c r="AN340" i="1"/>
  <c r="AN352" i="1"/>
  <c r="AN347" i="1"/>
  <c r="AN351" i="1"/>
  <c r="AN348" i="1"/>
  <c r="Q340" i="1"/>
  <c r="Y340" i="1"/>
  <c r="U340" i="1"/>
  <c r="AD341" i="1"/>
  <c r="B341" i="1" s="1"/>
  <c r="V341" i="1"/>
  <c r="N341" i="1"/>
  <c r="A342" i="1"/>
  <c r="R341" i="1"/>
  <c r="Z341" i="1"/>
  <c r="M340" i="1" l="1"/>
  <c r="K340" i="1" s="1"/>
  <c r="M321" i="1"/>
  <c r="K321" i="1" s="1"/>
  <c r="AD342" i="1"/>
  <c r="B342" i="1" s="1"/>
  <c r="V342" i="1"/>
  <c r="N342" i="1"/>
  <c r="Z342" i="1"/>
  <c r="A343" i="1"/>
  <c r="R342" i="1"/>
  <c r="U341" i="1"/>
  <c r="AC341" i="1"/>
  <c r="Q341" i="1"/>
  <c r="M341" i="1"/>
  <c r="K341" i="1" s="1"/>
  <c r="Y341" i="1"/>
  <c r="AN332" i="1" l="1"/>
  <c r="AN337" i="1"/>
  <c r="AN331" i="1"/>
  <c r="AN336" i="1"/>
  <c r="AN330" i="1"/>
  <c r="AN329" i="1"/>
  <c r="AN335" i="1"/>
  <c r="AN328" i="1"/>
  <c r="AN327" i="1"/>
  <c r="AN334" i="1"/>
  <c r="AN326" i="1"/>
  <c r="AN333" i="1"/>
  <c r="Q342" i="1"/>
  <c r="M342" i="1"/>
  <c r="K342" i="1" s="1"/>
  <c r="AC342" i="1"/>
  <c r="U342" i="1"/>
  <c r="Y342" i="1"/>
  <c r="AD343" i="1"/>
  <c r="B343" i="1" s="1"/>
  <c r="V343" i="1"/>
  <c r="N343" i="1"/>
  <c r="A344" i="1"/>
  <c r="R343" i="1"/>
  <c r="Z343" i="1"/>
  <c r="AC343" i="1" l="1"/>
  <c r="Q343" i="1"/>
  <c r="M343" i="1"/>
  <c r="K343" i="1" s="1"/>
  <c r="Y343" i="1"/>
  <c r="AD344" i="1"/>
  <c r="B344" i="1" s="1"/>
  <c r="V344" i="1"/>
  <c r="N344" i="1"/>
  <c r="Z344" i="1"/>
  <c r="A345" i="1"/>
  <c r="R344" i="1"/>
  <c r="U343" i="1"/>
  <c r="Y344" i="1" l="1"/>
  <c r="U344" i="1"/>
  <c r="AD345" i="1"/>
  <c r="B345" i="1" s="1"/>
  <c r="V345" i="1"/>
  <c r="N345" i="1"/>
  <c r="A346" i="1"/>
  <c r="R345" i="1"/>
  <c r="Z345" i="1"/>
  <c r="Q344" i="1"/>
  <c r="M344" i="1"/>
  <c r="K344" i="1" s="1"/>
  <c r="AC344" i="1"/>
  <c r="Y345" i="1" l="1"/>
  <c r="U345" i="1"/>
  <c r="AD346" i="1"/>
  <c r="B346" i="1" s="1"/>
  <c r="V346" i="1"/>
  <c r="N346" i="1"/>
  <c r="Z346" i="1"/>
  <c r="A347" i="1"/>
  <c r="R346" i="1"/>
  <c r="AC345" i="1"/>
  <c r="Q345" i="1"/>
  <c r="M345" i="1"/>
  <c r="K345" i="1" s="1"/>
  <c r="U346" i="1" l="1"/>
  <c r="Y346" i="1"/>
  <c r="A348" i="1"/>
  <c r="V347" i="1"/>
  <c r="N347" i="1"/>
  <c r="R347" i="1"/>
  <c r="AD347" i="1"/>
  <c r="B347" i="1" s="1"/>
  <c r="Z347" i="1"/>
  <c r="AC346" i="1"/>
  <c r="Q346" i="1"/>
  <c r="M346" i="1"/>
  <c r="K346" i="1" s="1"/>
  <c r="Z348" i="1" l="1"/>
  <c r="R348" i="1"/>
  <c r="AD348" i="1"/>
  <c r="B348" i="1" s="1"/>
  <c r="V348" i="1"/>
  <c r="A367" i="1"/>
  <c r="N348" i="1"/>
  <c r="Y347" i="1"/>
  <c r="U347" i="1"/>
  <c r="AC347" i="1"/>
  <c r="Q347" i="1"/>
  <c r="M347" i="1"/>
  <c r="K347" i="1" s="1"/>
  <c r="Q348" i="1" l="1"/>
  <c r="M348" i="1"/>
  <c r="K348" i="1" s="1"/>
  <c r="U348" i="1"/>
  <c r="AC348" i="1"/>
  <c r="AD367" i="1"/>
  <c r="B367" i="1" s="1"/>
  <c r="V367" i="1"/>
  <c r="N367" i="1"/>
  <c r="Z367" i="1"/>
  <c r="A368" i="1"/>
  <c r="R367" i="1"/>
  <c r="Y348" i="1"/>
  <c r="AN366" i="1" l="1"/>
  <c r="AN365" i="1"/>
  <c r="Y367" i="1"/>
  <c r="M367" i="1"/>
  <c r="K367" i="1" s="1"/>
  <c r="Q367" i="1"/>
  <c r="AD368" i="1"/>
  <c r="B368" i="1" s="1"/>
  <c r="V368" i="1"/>
  <c r="N368" i="1"/>
  <c r="A369" i="1"/>
  <c r="R368" i="1"/>
  <c r="Z368" i="1"/>
  <c r="AC367" i="1"/>
  <c r="U367" i="1"/>
  <c r="AN378" i="1"/>
  <c r="AN377" i="1"/>
  <c r="AN375" i="1"/>
  <c r="AN373" i="1"/>
  <c r="AN371" i="1"/>
  <c r="AN369" i="1"/>
  <c r="AN367" i="1"/>
  <c r="AN376" i="1"/>
  <c r="AN372" i="1"/>
  <c r="AN368" i="1"/>
  <c r="AN379" i="1"/>
  <c r="AN370" i="1"/>
  <c r="AN374" i="1"/>
  <c r="U368" i="1" l="1"/>
  <c r="AD369" i="1"/>
  <c r="B369" i="1" s="1"/>
  <c r="V369" i="1"/>
  <c r="N369" i="1"/>
  <c r="Z369" i="1"/>
  <c r="A370" i="1"/>
  <c r="R369" i="1"/>
  <c r="Y368" i="1"/>
  <c r="AC368" i="1"/>
  <c r="Q368" i="1"/>
  <c r="M368" i="1"/>
  <c r="K368" i="1" s="1"/>
  <c r="AN359" i="1" l="1"/>
  <c r="AN364" i="1"/>
  <c r="AN358" i="1"/>
  <c r="AN363" i="1"/>
  <c r="AN357" i="1"/>
  <c r="AN360" i="1"/>
  <c r="AN356" i="1"/>
  <c r="AN353" i="1"/>
  <c r="AN362" i="1"/>
  <c r="AN355" i="1"/>
  <c r="AN354" i="1"/>
  <c r="AN361" i="1"/>
  <c r="AC369" i="1"/>
  <c r="M369" i="1"/>
  <c r="K369" i="1" s="1"/>
  <c r="Q369" i="1"/>
  <c r="U369" i="1"/>
  <c r="AD370" i="1"/>
  <c r="B370" i="1" s="1"/>
  <c r="V370" i="1"/>
  <c r="N370" i="1"/>
  <c r="A371" i="1"/>
  <c r="R370" i="1"/>
  <c r="Z370" i="1"/>
  <c r="Y369" i="1"/>
  <c r="AC370" i="1" l="1"/>
  <c r="Y370" i="1"/>
  <c r="Q370" i="1"/>
  <c r="M370" i="1"/>
  <c r="K370" i="1" s="1"/>
  <c r="U370" i="1"/>
  <c r="AD371" i="1"/>
  <c r="B371" i="1" s="1"/>
  <c r="V371" i="1"/>
  <c r="N371" i="1"/>
  <c r="Z371" i="1"/>
  <c r="A372" i="1"/>
  <c r="R371" i="1"/>
  <c r="M371" i="1" l="1"/>
  <c r="K371" i="1" s="1"/>
  <c r="Q371" i="1"/>
  <c r="U371" i="1"/>
  <c r="AD372" i="1"/>
  <c r="B372" i="1" s="1"/>
  <c r="V372" i="1"/>
  <c r="N372" i="1"/>
  <c r="A373" i="1"/>
  <c r="R372" i="1"/>
  <c r="Z372" i="1"/>
  <c r="Y371" i="1"/>
  <c r="AC371" i="1"/>
  <c r="Y372" i="1" l="1"/>
  <c r="AD373" i="1"/>
  <c r="B373" i="1" s="1"/>
  <c r="V373" i="1"/>
  <c r="N373" i="1"/>
  <c r="Z373" i="1"/>
  <c r="A374" i="1"/>
  <c r="R373" i="1"/>
  <c r="U372" i="1"/>
  <c r="AC372" i="1"/>
  <c r="Q372" i="1"/>
  <c r="M372" i="1"/>
  <c r="K372" i="1" s="1"/>
  <c r="AC373" i="1" l="1"/>
  <c r="M373" i="1"/>
  <c r="K373" i="1" s="1"/>
  <c r="Q373" i="1"/>
  <c r="U373" i="1"/>
  <c r="AD374" i="1"/>
  <c r="B374" i="1" s="1"/>
  <c r="V374" i="1"/>
  <c r="N374" i="1"/>
  <c r="A375" i="1"/>
  <c r="R374" i="1"/>
  <c r="Z374" i="1"/>
  <c r="Y373" i="1"/>
  <c r="Q374" i="1" l="1"/>
  <c r="M374" i="1"/>
  <c r="K374" i="1" s="1"/>
  <c r="Y374" i="1"/>
  <c r="AC374" i="1"/>
  <c r="U374" i="1"/>
  <c r="AD375" i="1"/>
  <c r="B375" i="1" s="1"/>
  <c r="V375" i="1"/>
  <c r="N375" i="1"/>
  <c r="Z375" i="1"/>
  <c r="R375" i="1"/>
  <c r="A394" i="1"/>
  <c r="AD394" i="1" l="1"/>
  <c r="B394" i="1" s="1"/>
  <c r="V394" i="1"/>
  <c r="A395" i="1"/>
  <c r="R394" i="1"/>
  <c r="N394" i="1"/>
  <c r="Z394" i="1"/>
  <c r="M375" i="1"/>
  <c r="K375" i="1" s="1"/>
  <c r="Q375" i="1"/>
  <c r="U375" i="1"/>
  <c r="Y375" i="1"/>
  <c r="AC375" i="1"/>
  <c r="AN393" i="1" l="1"/>
  <c r="AN392" i="1"/>
  <c r="AN405" i="1"/>
  <c r="AN404" i="1"/>
  <c r="AN406" i="1"/>
  <c r="AN401" i="1"/>
  <c r="AN399" i="1"/>
  <c r="AN397" i="1"/>
  <c r="AN395" i="1"/>
  <c r="AN394" i="1"/>
  <c r="AN400" i="1"/>
  <c r="AN396" i="1"/>
  <c r="AN403" i="1"/>
  <c r="AN398" i="1"/>
  <c r="AN402" i="1"/>
  <c r="U394" i="1"/>
  <c r="AD395" i="1"/>
  <c r="B395" i="1" s="1"/>
  <c r="V395" i="1"/>
  <c r="N395" i="1"/>
  <c r="A396" i="1"/>
  <c r="R395" i="1"/>
  <c r="Z395" i="1"/>
  <c r="AC394" i="1"/>
  <c r="Y394" i="1"/>
  <c r="Q394" i="1"/>
  <c r="M394" i="1"/>
  <c r="K394" i="1" s="1"/>
  <c r="U395" i="1" l="1"/>
  <c r="Y395" i="1"/>
  <c r="AD396" i="1"/>
  <c r="B396" i="1" s="1"/>
  <c r="V396" i="1"/>
  <c r="N396" i="1"/>
  <c r="Z396" i="1"/>
  <c r="A397" i="1"/>
  <c r="R396" i="1"/>
  <c r="AC395" i="1"/>
  <c r="Q395" i="1"/>
  <c r="M395" i="1"/>
  <c r="K395" i="1" s="1"/>
  <c r="AN386" i="1" l="1"/>
  <c r="AN391" i="1"/>
  <c r="AN385" i="1"/>
  <c r="AN390" i="1"/>
  <c r="AN384" i="1"/>
  <c r="AN383" i="1"/>
  <c r="AN389" i="1"/>
  <c r="AN382" i="1"/>
  <c r="AN381" i="1"/>
  <c r="AN388" i="1"/>
  <c r="AN380" i="1"/>
  <c r="AN387" i="1"/>
  <c r="AC396" i="1"/>
  <c r="Y396" i="1"/>
  <c r="AD397" i="1"/>
  <c r="B397" i="1" s="1"/>
  <c r="V397" i="1"/>
  <c r="N397" i="1"/>
  <c r="A398" i="1"/>
  <c r="R397" i="1"/>
  <c r="Z397" i="1"/>
  <c r="U396" i="1"/>
  <c r="Q396" i="1"/>
  <c r="M396" i="1"/>
  <c r="K396" i="1" s="1"/>
  <c r="Y397" i="1" l="1"/>
  <c r="AD398" i="1"/>
  <c r="B398" i="1" s="1"/>
  <c r="V398" i="1"/>
  <c r="N398" i="1"/>
  <c r="Z398" i="1"/>
  <c r="A399" i="1"/>
  <c r="R398" i="1"/>
  <c r="U397" i="1"/>
  <c r="AC397" i="1"/>
  <c r="M397" i="1"/>
  <c r="K397" i="1" s="1"/>
  <c r="Q397" i="1"/>
  <c r="AC398" i="1" l="1"/>
  <c r="U398" i="1"/>
  <c r="Q398" i="1"/>
  <c r="M398" i="1"/>
  <c r="K398" i="1" s="1"/>
  <c r="AD399" i="1"/>
  <c r="B399" i="1" s="1"/>
  <c r="V399" i="1"/>
  <c r="N399" i="1"/>
  <c r="A400" i="1"/>
  <c r="R399" i="1"/>
  <c r="Z399" i="1"/>
  <c r="Y398" i="1"/>
  <c r="AC399" i="1" l="1"/>
  <c r="U399" i="1"/>
  <c r="Y399" i="1"/>
  <c r="M399" i="1"/>
  <c r="K399" i="1" s="1"/>
  <c r="Q399" i="1"/>
  <c r="AD400" i="1"/>
  <c r="B400" i="1" s="1"/>
  <c r="V400" i="1"/>
  <c r="N400" i="1"/>
  <c r="Z400" i="1"/>
  <c r="R400" i="1"/>
  <c r="A401" i="1"/>
  <c r="AD401" i="1" l="1"/>
  <c r="B401" i="1" s="1"/>
  <c r="V401" i="1"/>
  <c r="N401" i="1"/>
  <c r="A402" i="1"/>
  <c r="R401" i="1"/>
  <c r="Z401" i="1"/>
  <c r="Q400" i="1"/>
  <c r="M400" i="1"/>
  <c r="K400" i="1" s="1"/>
  <c r="U400" i="1"/>
  <c r="Y400" i="1"/>
  <c r="AC400" i="1"/>
  <c r="AC401" i="1" l="1"/>
  <c r="M401" i="1"/>
  <c r="K401" i="1" s="1"/>
  <c r="Q401" i="1"/>
  <c r="U401" i="1"/>
  <c r="Y401" i="1"/>
  <c r="AD402" i="1"/>
  <c r="B402" i="1" s="1"/>
  <c r="V402" i="1"/>
  <c r="N402" i="1"/>
  <c r="Z402" i="1"/>
  <c r="A421" i="1"/>
  <c r="R402" i="1"/>
  <c r="U402" i="1" l="1"/>
  <c r="Q402" i="1"/>
  <c r="M402" i="1"/>
  <c r="K402" i="1" s="1"/>
  <c r="Y402" i="1"/>
  <c r="AD421" i="1"/>
  <c r="B421" i="1" s="1"/>
  <c r="V421" i="1"/>
  <c r="N421" i="1"/>
  <c r="Z421" i="1"/>
  <c r="A422" i="1"/>
  <c r="R421" i="1"/>
  <c r="AC402" i="1"/>
  <c r="AN420" i="1" l="1"/>
  <c r="AN419" i="1"/>
  <c r="AN433" i="1"/>
  <c r="AN429" i="1"/>
  <c r="AN428" i="1"/>
  <c r="AN427" i="1"/>
  <c r="AN426" i="1"/>
  <c r="AN425" i="1"/>
  <c r="AN424" i="1"/>
  <c r="AN423" i="1"/>
  <c r="AN422" i="1"/>
  <c r="AN421" i="1"/>
  <c r="AN432" i="1"/>
  <c r="AN430" i="1"/>
  <c r="AN431" i="1"/>
  <c r="Q421" i="1"/>
  <c r="M421" i="1"/>
  <c r="K421" i="1" s="1"/>
  <c r="AD422" i="1"/>
  <c r="B422" i="1" s="1"/>
  <c r="V422" i="1"/>
  <c r="N422" i="1"/>
  <c r="A423" i="1"/>
  <c r="R422" i="1"/>
  <c r="Z422" i="1"/>
  <c r="Y421" i="1"/>
  <c r="AC421" i="1"/>
  <c r="U421" i="1"/>
  <c r="Y422" i="1" l="1"/>
  <c r="U422" i="1"/>
  <c r="AD423" i="1"/>
  <c r="B423" i="1" s="1"/>
  <c r="V423" i="1"/>
  <c r="N423" i="1"/>
  <c r="Z423" i="1"/>
  <c r="A424" i="1"/>
  <c r="R423" i="1"/>
  <c r="AC422" i="1"/>
  <c r="Q422" i="1"/>
  <c r="M422" i="1"/>
  <c r="K422" i="1" s="1"/>
  <c r="AN413" i="1" l="1"/>
  <c r="AN414" i="1"/>
  <c r="AN418" i="1"/>
  <c r="AN412" i="1"/>
  <c r="AN417" i="1"/>
  <c r="AN411" i="1"/>
  <c r="AN407" i="1"/>
  <c r="AN410" i="1"/>
  <c r="AN416" i="1"/>
  <c r="AN409" i="1"/>
  <c r="AN408" i="1"/>
  <c r="AN415" i="1"/>
  <c r="AC423" i="1"/>
  <c r="Y423" i="1"/>
  <c r="AD424" i="1"/>
  <c r="B424" i="1" s="1"/>
  <c r="V424" i="1"/>
  <c r="N424" i="1"/>
  <c r="A425" i="1"/>
  <c r="R424" i="1"/>
  <c r="Z424" i="1"/>
  <c r="U423" i="1"/>
  <c r="Q423" i="1"/>
  <c r="M423" i="1"/>
  <c r="K423" i="1" s="1"/>
  <c r="AC424" i="1" l="1"/>
  <c r="Y424" i="1"/>
  <c r="U424" i="1"/>
  <c r="AD425" i="1"/>
  <c r="B425" i="1" s="1"/>
  <c r="V425" i="1"/>
  <c r="N425" i="1"/>
  <c r="Z425" i="1"/>
  <c r="A426" i="1"/>
  <c r="R425" i="1"/>
  <c r="Q424" i="1"/>
  <c r="M424" i="1"/>
  <c r="K424" i="1" s="1"/>
  <c r="Q425" i="1" l="1"/>
  <c r="M425" i="1"/>
  <c r="K425" i="1" s="1"/>
  <c r="AD426" i="1"/>
  <c r="B426" i="1" s="1"/>
  <c r="V426" i="1"/>
  <c r="N426" i="1"/>
  <c r="A427" i="1"/>
  <c r="R426" i="1"/>
  <c r="Z426" i="1"/>
  <c r="Y425" i="1"/>
  <c r="U425" i="1"/>
  <c r="AC425" i="1"/>
  <c r="U426" i="1" l="1"/>
  <c r="AD427" i="1"/>
  <c r="B427" i="1" s="1"/>
  <c r="V427" i="1"/>
  <c r="N427" i="1"/>
  <c r="Z427" i="1"/>
  <c r="R427" i="1"/>
  <c r="A428" i="1"/>
  <c r="Q426" i="1"/>
  <c r="M426" i="1"/>
  <c r="K426" i="1" s="1"/>
  <c r="AC426" i="1"/>
  <c r="Y426" i="1"/>
  <c r="AD428" i="1" l="1"/>
  <c r="B428" i="1" s="1"/>
  <c r="V428" i="1"/>
  <c r="N428" i="1"/>
  <c r="A429" i="1"/>
  <c r="R428" i="1"/>
  <c r="Z428" i="1"/>
  <c r="Q427" i="1"/>
  <c r="M427" i="1"/>
  <c r="K427" i="1" s="1"/>
  <c r="AC427" i="1"/>
  <c r="U427" i="1"/>
  <c r="Y427" i="1"/>
  <c r="AD429" i="1" l="1"/>
  <c r="B429" i="1" s="1"/>
  <c r="V429" i="1"/>
  <c r="N429" i="1"/>
  <c r="Z429" i="1"/>
  <c r="R429" i="1"/>
  <c r="A448" i="1"/>
  <c r="Q428" i="1"/>
  <c r="M428" i="1"/>
  <c r="K428" i="1" s="1"/>
  <c r="AC428" i="1"/>
  <c r="Y428" i="1"/>
  <c r="U428" i="1"/>
  <c r="Z448" i="1" l="1"/>
  <c r="V448" i="1"/>
  <c r="A449" i="1"/>
  <c r="N448" i="1"/>
  <c r="AD448" i="1"/>
  <c r="B448" i="1" s="1"/>
  <c r="R448" i="1"/>
  <c r="Q429" i="1"/>
  <c r="M429" i="1"/>
  <c r="K429" i="1" s="1"/>
  <c r="U429" i="1"/>
  <c r="Y429" i="1"/>
  <c r="AC429" i="1"/>
  <c r="AN447" i="1" l="1"/>
  <c r="AN446" i="1"/>
  <c r="AN458" i="1"/>
  <c r="AN455" i="1"/>
  <c r="AN453" i="1"/>
  <c r="AN459" i="1"/>
  <c r="AN457" i="1"/>
  <c r="AN454" i="1"/>
  <c r="AN452" i="1"/>
  <c r="AN451" i="1"/>
  <c r="AN450" i="1"/>
  <c r="AN449" i="1"/>
  <c r="AN448" i="1"/>
  <c r="AN460" i="1"/>
  <c r="AN456" i="1"/>
  <c r="Q448" i="1"/>
  <c r="M448" i="1"/>
  <c r="K448" i="1" s="1"/>
  <c r="U448" i="1"/>
  <c r="A450" i="1"/>
  <c r="Z449" i="1"/>
  <c r="AD449" i="1"/>
  <c r="B449" i="1" s="1"/>
  <c r="V449" i="1"/>
  <c r="R449" i="1"/>
  <c r="N449" i="1"/>
  <c r="Y448" i="1"/>
  <c r="AC448" i="1"/>
  <c r="Q449" i="1" l="1"/>
  <c r="M449" i="1"/>
  <c r="K449" i="1" s="1"/>
  <c r="AC449" i="1"/>
  <c r="U449" i="1"/>
  <c r="A451" i="1"/>
  <c r="Z450" i="1"/>
  <c r="R450" i="1"/>
  <c r="N450" i="1"/>
  <c r="AD450" i="1"/>
  <c r="B450" i="1" s="1"/>
  <c r="V450" i="1"/>
  <c r="Y449" i="1"/>
  <c r="AN440" i="1" l="1"/>
  <c r="AN445" i="1"/>
  <c r="AN439" i="1"/>
  <c r="AN444" i="1"/>
  <c r="AN438" i="1"/>
  <c r="AN437" i="1"/>
  <c r="AN443" i="1"/>
  <c r="AN436" i="1"/>
  <c r="AN435" i="1"/>
  <c r="AN442" i="1"/>
  <c r="AN434" i="1"/>
  <c r="AN441" i="1"/>
  <c r="Y450" i="1"/>
  <c r="U450" i="1"/>
  <c r="AC450" i="1"/>
  <c r="Q450" i="1"/>
  <c r="M450" i="1"/>
  <c r="K450" i="1" s="1"/>
  <c r="A452" i="1"/>
  <c r="Z451" i="1"/>
  <c r="R451" i="1"/>
  <c r="AD451" i="1"/>
  <c r="B451" i="1" s="1"/>
  <c r="V451" i="1"/>
  <c r="N451" i="1"/>
  <c r="Q451" i="1" l="1"/>
  <c r="M451" i="1"/>
  <c r="K451" i="1" s="1"/>
  <c r="AC451" i="1"/>
  <c r="U451" i="1"/>
  <c r="Y451" i="1"/>
  <c r="A453" i="1"/>
  <c r="Z452" i="1"/>
  <c r="R452" i="1"/>
  <c r="N452" i="1"/>
  <c r="V452" i="1"/>
  <c r="AD452" i="1"/>
  <c r="B452" i="1" s="1"/>
  <c r="Y452" i="1" l="1"/>
  <c r="AC452" i="1"/>
  <c r="U452" i="1"/>
  <c r="Q452" i="1"/>
  <c r="M452" i="1"/>
  <c r="K452" i="1" s="1"/>
  <c r="Z453" i="1"/>
  <c r="V453" i="1"/>
  <c r="AD453" i="1"/>
  <c r="B453" i="1" s="1"/>
  <c r="R453" i="1"/>
  <c r="A454" i="1"/>
  <c r="A455" i="1" s="1"/>
  <c r="A456" i="1" s="1"/>
  <c r="N453" i="1"/>
  <c r="U453" i="1" l="1"/>
  <c r="Q453" i="1"/>
  <c r="M453" i="1"/>
  <c r="K453" i="1" s="1"/>
  <c r="Y453" i="1"/>
  <c r="AC4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ubona</author>
    <author>作成者</author>
  </authors>
  <commentList>
    <comment ref="U3" authorId="0" shapeId="0" xr:uid="{00000000-0006-0000-0100-000001000000}">
      <text>
        <r>
          <rPr>
            <b/>
            <sz val="11"/>
            <rFont val="ＭＳ Ｐゴシック"/>
            <family val="3"/>
            <charset val="128"/>
          </rPr>
          <t>×の場合は、入力シート①に未記入、又は判定欄に×があります。
再確認してください。</t>
        </r>
      </text>
    </comment>
    <comment ref="S5" authorId="1" shapeId="0" xr:uid="{00000000-0006-0000-0100-000002000000}">
      <text>
        <r>
          <rPr>
            <b/>
            <sz val="11"/>
            <rFont val="MS P ゴシック"/>
            <charset val="128"/>
          </rPr>
          <t>×の場合は、入力データに誤りが
あります。再確認してください。</t>
        </r>
      </text>
    </comment>
  </commentList>
</comments>
</file>

<file path=xl/sharedStrings.xml><?xml version="1.0" encoding="utf-8"?>
<sst xmlns="http://schemas.openxmlformats.org/spreadsheetml/2006/main" count="4436" uniqueCount="839">
  <si>
    <t>入力シート①</t>
  </si>
  <si>
    <t>色の欄を入力</t>
  </si>
  <si>
    <t>入力項目</t>
  </si>
  <si>
    <t>入力欄</t>
  </si>
  <si>
    <t>備　考</t>
  </si>
  <si>
    <t>入力例</t>
  </si>
  <si>
    <t>届出対象年</t>
  </si>
  <si>
    <t>令和</t>
  </si>
  <si>
    <t xml:space="preserve"> 年</t>
  </si>
  <si>
    <t>和暦を入力</t>
  </si>
  <si>
    <t>提出年月日</t>
  </si>
  <si>
    <t>免許の種類</t>
  </si>
  <si>
    <t>麻薬小売業者</t>
  </si>
  <si>
    <t>麻薬管理者・麻薬施用者・
麻薬小売業者・麻薬研究者
の別を入力</t>
  </si>
  <si>
    <t>麻薬管理者</t>
  </si>
  <si>
    <t>免許証の番号</t>
  </si>
  <si>
    <t>第</t>
  </si>
  <si>
    <t>号</t>
  </si>
  <si>
    <t>麻薬取扱者免許証（左上）
の番号を入力</t>
  </si>
  <si>
    <t>麻薬業務所　所在地</t>
  </si>
  <si>
    <t>麻薬取扱者免許証のとおりに入力</t>
  </si>
  <si>
    <t>松山市一番町4丁目4-2</t>
  </si>
  <si>
    <t>麻薬業務所　名　称</t>
  </si>
  <si>
    <t>○○病院</t>
  </si>
  <si>
    <t>氏　名</t>
  </si>
  <si>
    <t>【麻薬小売業者】
　個人開設の場合：開設者氏名
　法人開設の場合：法人名称・代表者氏名
【病院・診療所・麻薬卸売業者】
　麻薬管理者がいる場合：麻薬管理者の氏名
　麻薬管理者がいない場合：麻薬施用者の氏名</t>
  </si>
  <si>
    <t>【法人名称・代表者氏名の場合】
　株式会社○○○○
　　代表取締役　○○　○○
【個人の場合】
　○○　○○</t>
  </si>
  <si>
    <t>入力シート②へ⇒</t>
  </si>
  <si>
    <t>入力シート➁</t>
  </si>
  <si>
    <t>色以外の欄を入力</t>
  </si>
  <si>
    <t>色の欄は入力必須又は誤りあり</t>
  </si>
  <si>
    <t>再利用分の行は（　）書きで入力</t>
  </si>
  <si>
    <t>品名検索ワード</t>
  </si>
  <si>
    <t>←入力すると品名リストの絞り込みができます。</t>
  </si>
  <si>
    <t>総合判定</t>
  </si>
  <si>
    <t>※品名リストに載っていない場合、古い麻薬である可能性がありますので、使用期限を確認し、期限切れであれば廃棄手続きを行ってください。</t>
  </si>
  <si>
    <t>品名</t>
  </si>
  <si>
    <t>単位</t>
  </si>
  <si>
    <t>前年10月1日在庫</t>
  </si>
  <si>
    <t>受　　入</t>
  </si>
  <si>
    <t>払　　出</t>
  </si>
  <si>
    <t>本年9月30日在庫</t>
  </si>
  <si>
    <t>再利用</t>
  </si>
  <si>
    <t>廃棄
事故</t>
  </si>
  <si>
    <t>譲受</t>
  </si>
  <si>
    <t>秤量誤差</t>
  </si>
  <si>
    <t>備考</t>
  </si>
  <si>
    <t>判定</t>
  </si>
  <si>
    <t>総数量</t>
  </si>
  <si>
    <t>施・管・研</t>
  </si>
  <si>
    <t>小</t>
  </si>
  <si>
    <t>MSコンチン錠10mg</t>
  </si>
  <si>
    <t>MSコンチン錠30mg</t>
  </si>
  <si>
    <t>ケタラール筋注用500mg</t>
  </si>
  <si>
    <t>様式第４号（第２条関係）</t>
  </si>
  <si>
    <t>愛媛県知事　中村　時広　様</t>
  </si>
  <si>
    <t>氏　　名</t>
  </si>
  <si>
    <t>品　　　　名</t>
  </si>
  <si>
    <t>（注）</t>
  </si>
  <si>
    <t>１　免許の種類欄は該当文字を〇で囲むこと。</t>
  </si>
  <si>
    <t>２　免許証の番号欄は現在所持している免許証の番号を記入すること。</t>
  </si>
  <si>
    <t>３　品名欄には麻薬の品名とその種類（注射液、末、倍散、錠剤等）を単位欄には、一品目ごとに例えば注射液の場合は1ml×10、末の場合は25ｇ、100g等を記載すること。　</t>
  </si>
  <si>
    <t>４　備考欄には廃棄、事故等により払出した場合、倍散等の外必要に応じ記載すること。</t>
  </si>
  <si>
    <t>入力シート➀</t>
  </si>
  <si>
    <t>提出様式</t>
  </si>
  <si>
    <t>麻薬施用者</t>
  </si>
  <si>
    <t>麻薬研究者</t>
  </si>
  <si>
    <t>採用薬</t>
  </si>
  <si>
    <t>厚労省コード</t>
  </si>
  <si>
    <t>投与区分</t>
  </si>
  <si>
    <t>医薬品名</t>
  </si>
  <si>
    <t>品名検索用1</t>
  </si>
  <si>
    <t>品名検索用2</t>
  </si>
  <si>
    <t>一般名</t>
  </si>
  <si>
    <t>規格単位</t>
  </si>
  <si>
    <t>単位抽出1-1</t>
  </si>
  <si>
    <t>単位抽出1-2</t>
  </si>
  <si>
    <t>単位抽出1結果</t>
  </si>
  <si>
    <t>単位抽出2-1</t>
  </si>
  <si>
    <t>単位抽出2-2</t>
  </si>
  <si>
    <t>単位抽出2-3</t>
  </si>
  <si>
    <t>単位抽出2結果</t>
  </si>
  <si>
    <t>単位1</t>
  </si>
  <si>
    <t>単位2</t>
  </si>
  <si>
    <t>会社名</t>
  </si>
  <si>
    <t>新薬価</t>
  </si>
  <si>
    <t>旧薬価</t>
  </si>
  <si>
    <t>規制区分</t>
  </si>
  <si>
    <t>生物由来製品</t>
  </si>
  <si>
    <t>先発・後発品</t>
  </si>
  <si>
    <t>向精神薬分類</t>
  </si>
  <si>
    <t>投与期間制限</t>
  </si>
  <si>
    <t>薬価収載日</t>
  </si>
  <si>
    <t>経過措置日</t>
  </si>
  <si>
    <t>置き換え率</t>
  </si>
  <si>
    <t>一般名処方マスタ</t>
  </si>
  <si>
    <t>一般名処方の標準的な記載</t>
  </si>
  <si>
    <t>一般名処方加算対象</t>
  </si>
  <si>
    <t>基礎的医薬品</t>
  </si>
  <si>
    <t>オーソライズド・ジェネリック（AG）</t>
  </si>
  <si>
    <t>バイオシミラー（BS）</t>
  </si>
  <si>
    <t>ハイリスク薬</t>
  </si>
  <si>
    <t>YJコード</t>
  </si>
  <si>
    <t>薬効87分類</t>
  </si>
  <si>
    <t>拡張薬効分類</t>
  </si>
  <si>
    <t>成分名</t>
  </si>
  <si>
    <t>8119100B1018</t>
  </si>
  <si>
    <t>内</t>
  </si>
  <si>
    <t>モルヒネ硫酸塩水和物徐放錠</t>
  </si>
  <si>
    <t>10mg1錠</t>
  </si>
  <si>
    <t/>
  </si>
  <si>
    <t>錠</t>
  </si>
  <si>
    <t>武田</t>
  </si>
  <si>
    <t>麻劇処局</t>
  </si>
  <si>
    <t>14</t>
  </si>
  <si>
    <t>なし</t>
  </si>
  <si>
    <t>8119100B1042</t>
  </si>
  <si>
    <t>アルカロイド系麻薬（天然麻薬）－あへんアルカロイド系麻薬－その他</t>
  </si>
  <si>
    <t>麻薬性鎮痛薬-内用(アルカロイド系),中枢性鎮咳薬-内用(麻薬性鎮咳薬),止瀉薬-内用(麻薬性)</t>
  </si>
  <si>
    <t>アヘン・トコン</t>
  </si>
  <si>
    <t>8114001X1015</t>
  </si>
  <si>
    <t>30mg1錠</t>
  </si>
  <si>
    <t>8114001X1023</t>
  </si>
  <si>
    <t>アルカロイド系麻薬（天然麻薬）－あへんアルカロイド系麻薬－モルヒネ系製剤</t>
  </si>
  <si>
    <t>アヘンアルカロイド塩酸塩</t>
  </si>
  <si>
    <t>包</t>
  </si>
  <si>
    <t>8113001S1010</t>
  </si>
  <si>
    <t>MSコンチン錠60mg</t>
  </si>
  <si>
    <t>60mg1錠</t>
  </si>
  <si>
    <t>基礎的</t>
  </si>
  <si>
    <t>8113001S1037</t>
  </si>
  <si>
    <t>アルカロイド系麻薬（天然麻薬）－あへんアルカロイド系麻薬－あへんチンキ及びエキス類製剤</t>
  </si>
  <si>
    <t>アヘンチンキ</t>
  </si>
  <si>
    <t>個</t>
  </si>
  <si>
    <t>MSツワイスロンカプセル10mg</t>
  </si>
  <si>
    <t>10mg1カプセル</t>
  </si>
  <si>
    <t>カプセル</t>
  </si>
  <si>
    <t>Cap</t>
  </si>
  <si>
    <t>第一三共プロファーマ=第一三共</t>
  </si>
  <si>
    <t>8113001S1045</t>
  </si>
  <si>
    <t>枚</t>
  </si>
  <si>
    <t>8112001B1013</t>
  </si>
  <si>
    <t>MSツワイスロンカプセル30mg</t>
  </si>
  <si>
    <t>30mg1カプセル</t>
  </si>
  <si>
    <t>8112001B1048</t>
  </si>
  <si>
    <t>アルカロイド系麻薬（天然麻薬）－あへんアルカロイド系麻薬－あへん末製剤</t>
  </si>
  <si>
    <t>アヘン</t>
  </si>
  <si>
    <t>MSツワイスロンカプセル60mg</t>
  </si>
  <si>
    <t>60mg1カプセル</t>
  </si>
  <si>
    <t>8112001B1056</t>
  </si>
  <si>
    <t>A</t>
  </si>
  <si>
    <t>8112001A1018</t>
  </si>
  <si>
    <t>アブストラル舌下錠100μg</t>
  </si>
  <si>
    <t>フェンタニルクエン酸塩錠</t>
  </si>
  <si>
    <t>100μg1錠</t>
  </si>
  <si>
    <t>8112001A1034</t>
  </si>
  <si>
    <t>V</t>
  </si>
  <si>
    <t>8119002N2020</t>
  </si>
  <si>
    <t>アブストラル舌下錠200μg</t>
  </si>
  <si>
    <t>200μg1錠</t>
  </si>
  <si>
    <t>帝國製薬=テルモ</t>
  </si>
  <si>
    <t>麻劇処</t>
  </si>
  <si>
    <t>後発品</t>
  </si>
  <si>
    <t>30</t>
  </si>
  <si>
    <t>3</t>
  </si>
  <si>
    <t>あり</t>
  </si>
  <si>
    <t>加算1</t>
  </si>
  <si>
    <t>麻薬性鎮痛薬-内用(アルカロイド系)</t>
  </si>
  <si>
    <t>オキシコドン塩酸塩水和物</t>
  </si>
  <si>
    <t>g</t>
  </si>
  <si>
    <t>8119002N3026</t>
  </si>
  <si>
    <t>アブストラル舌下錠400μg</t>
  </si>
  <si>
    <t>400μg1錠</t>
  </si>
  <si>
    <t>mL</t>
  </si>
  <si>
    <t>8119002N4022</t>
  </si>
  <si>
    <t>10%1mL</t>
  </si>
  <si>
    <t>8119002N1023</t>
  </si>
  <si>
    <t>アヘンチンキ「第一三共」</t>
  </si>
  <si>
    <t>8119002G6034</t>
  </si>
  <si>
    <t>アヘン散</t>
  </si>
  <si>
    <t>10%1g</t>
  </si>
  <si>
    <t>加算1,2</t>
  </si>
  <si>
    <t>8119002G6026</t>
  </si>
  <si>
    <t>アヘン散「第一三共」</t>
  </si>
  <si>
    <t>シオノギファーマ=塩野義</t>
  </si>
  <si>
    <t>先発○</t>
  </si>
  <si>
    <t>2</t>
  </si>
  <si>
    <t>8119002G7030</t>
  </si>
  <si>
    <t>アヘン末「第一三共」</t>
  </si>
  <si>
    <t>アヘン末</t>
  </si>
  <si>
    <t>1g</t>
  </si>
  <si>
    <t>8119002G7022</t>
  </si>
  <si>
    <t>注</t>
  </si>
  <si>
    <t>アルチバ静注用2mg</t>
  </si>
  <si>
    <t>レミフェンタニル塩酸塩注射用</t>
  </si>
  <si>
    <t>2mg1瓶</t>
  </si>
  <si>
    <t>瓶</t>
  </si>
  <si>
    <t>8119002G8037</t>
  </si>
  <si>
    <t>アルチバ静注用5mg</t>
  </si>
  <si>
    <t>5mg1瓶</t>
  </si>
  <si>
    <t>8119002G8029</t>
  </si>
  <si>
    <t>外</t>
  </si>
  <si>
    <t>アンペック坐剤10mg</t>
  </si>
  <si>
    <t>モルヒネ塩酸塩水和物坐剤</t>
  </si>
  <si>
    <t>10mg1個</t>
  </si>
  <si>
    <t>8119002G5038</t>
  </si>
  <si>
    <t>アンペック坐剤20mg</t>
  </si>
  <si>
    <t>20mg1個</t>
  </si>
  <si>
    <t>8119002G5020</t>
  </si>
  <si>
    <t>アンペック坐剤30mg</t>
  </si>
  <si>
    <t>30mg1個</t>
  </si>
  <si>
    <t>8119002B4026</t>
  </si>
  <si>
    <t>アンペック注10mg</t>
  </si>
  <si>
    <t>モルヒネ塩酸塩注射液</t>
  </si>
  <si>
    <t>1%1mL1管</t>
  </si>
  <si>
    <t>1%1mL</t>
  </si>
  <si>
    <t>1mL</t>
  </si>
  <si>
    <t>管</t>
  </si>
  <si>
    <t>1mL×</t>
  </si>
  <si>
    <t>先発品</t>
  </si>
  <si>
    <t>1</t>
  </si>
  <si>
    <t>8119002B2023</t>
  </si>
  <si>
    <t>アンペック注200mg</t>
  </si>
  <si>
    <t>4%5mL1管</t>
  </si>
  <si>
    <t>4%5mL</t>
  </si>
  <si>
    <t>5mL</t>
  </si>
  <si>
    <t>5mL×</t>
  </si>
  <si>
    <t>8119002B5022</t>
  </si>
  <si>
    <t>アンペック注50mg</t>
  </si>
  <si>
    <t>1%5mL1管</t>
  </si>
  <si>
    <t>1%5mL</t>
  </si>
  <si>
    <t>8119002B3020</t>
  </si>
  <si>
    <t>イーフェンバッカル錠100μg</t>
  </si>
  <si>
    <t>フェンタニルクエン酸塩バッカル(2)</t>
  </si>
  <si>
    <t>8119002S3020</t>
  </si>
  <si>
    <t>イーフェンバッカル錠200μg</t>
  </si>
  <si>
    <t>日本臓器</t>
  </si>
  <si>
    <t>【般】オキシコドン経口液10mg</t>
  </si>
  <si>
    <t>8119002S1027</t>
  </si>
  <si>
    <t>イーフェンバッカル錠400μg</t>
  </si>
  <si>
    <t>【般】オキシコドン経口液2.5mg</t>
  </si>
  <si>
    <t>8119002S4026</t>
  </si>
  <si>
    <t>イーフェンバッカル錠50μg</t>
  </si>
  <si>
    <t>50μg1錠</t>
  </si>
  <si>
    <t>【般】オキシコドン経口液20mg</t>
  </si>
  <si>
    <t>8119002S2023</t>
  </si>
  <si>
    <t>イーフェンバッカル錠600μg</t>
  </si>
  <si>
    <t>600μg1錠</t>
  </si>
  <si>
    <t>【般】オキシコドン経口液5mg</t>
  </si>
  <si>
    <t>8119002F7027</t>
  </si>
  <si>
    <t>イーフェンバッカル錠800μg</t>
  </si>
  <si>
    <t>800μg1錠</t>
  </si>
  <si>
    <t>【般】オキシコドン錠10mg(乱用防止製剤)</t>
  </si>
  <si>
    <t>8119002F5024</t>
  </si>
  <si>
    <t>オキシコドン徐放カプセル10mg「テルモ」</t>
  </si>
  <si>
    <t>オキシコドン塩酸塩水和物徐放カプセル</t>
  </si>
  <si>
    <t>【般】オキシコドン錠2.5mg(乱用防止製剤)</t>
  </si>
  <si>
    <t>8119002F8023</t>
  </si>
  <si>
    <t>オキシコドン徐放カプセル20mg「テルモ」</t>
  </si>
  <si>
    <t>20mg1カプセル</t>
  </si>
  <si>
    <t>【般】オキシコドン錠20mg(乱用防止製剤)</t>
  </si>
  <si>
    <t>8119002F6020</t>
  </si>
  <si>
    <t>オキシコドン徐放カプセル40mg「テルモ」</t>
  </si>
  <si>
    <t>40mg1カプセル</t>
  </si>
  <si>
    <t>【般】オキシコドン錠5mg(乱用防止製剤)</t>
  </si>
  <si>
    <t>8119001F1032</t>
  </si>
  <si>
    <t>オキシコドン徐放カプセル5mg「テルモ」</t>
  </si>
  <si>
    <t>5mg1カプセル</t>
  </si>
  <si>
    <t>中枢性鎮咳薬-内用(麻薬性鎮咳薬)</t>
  </si>
  <si>
    <t>オキシメテバノール</t>
  </si>
  <si>
    <t>8115002B2016</t>
  </si>
  <si>
    <t>8115002B2091</t>
  </si>
  <si>
    <t>アルカロイド系麻薬（天然麻薬）－あへんアルカロイド系麻薬－コデイン系製剤</t>
  </si>
  <si>
    <t>コデインリン酸塩水和物</t>
  </si>
  <si>
    <t>オキシコドン徐放錠10mgNX「第一三共」</t>
  </si>
  <si>
    <t>オキシコドン塩酸塩水和物徐放錠(2)</t>
  </si>
  <si>
    <t>8115002B2105</t>
  </si>
  <si>
    <t>8115001X1012</t>
  </si>
  <si>
    <t>20mg1錠</t>
  </si>
  <si>
    <t>8115001X1098</t>
  </si>
  <si>
    <t>オキシコドン徐放錠20mgNX「第一三共」</t>
  </si>
  <si>
    <t>8115001X1101</t>
  </si>
  <si>
    <t>8115001F1017</t>
  </si>
  <si>
    <t>40mg1錠</t>
  </si>
  <si>
    <t>8115001F1106</t>
  </si>
  <si>
    <t>オキシコドン徐放錠40mgNX「第一三共」</t>
  </si>
  <si>
    <t>8115001F1092</t>
  </si>
  <si>
    <t>8115003X1011</t>
  </si>
  <si>
    <t>5mg1錠</t>
  </si>
  <si>
    <t>8115003X1100</t>
  </si>
  <si>
    <t>ジヒドロコデインリン酸塩</t>
  </si>
  <si>
    <t>オキシコドン徐放錠5mgNX「第一三共」</t>
  </si>
  <si>
    <t>8115003X1089</t>
  </si>
  <si>
    <t>8115004B2015</t>
  </si>
  <si>
    <t>オキシコドン錠10mg「第一三共」</t>
  </si>
  <si>
    <t>オキシコドン塩酸塩水和物錠(1)</t>
  </si>
  <si>
    <t>8115004B2082</t>
  </si>
  <si>
    <t>オキシコドン錠10mgNX「第一三共」</t>
  </si>
  <si>
    <t>オキシコドン塩酸塩水和物錠(2)</t>
  </si>
  <si>
    <t>8115004B2066</t>
  </si>
  <si>
    <t>8219003G3027</t>
  </si>
  <si>
    <t>オキシコドン錠2.5mg「第一三共」</t>
  </si>
  <si>
    <t>2.5mg1錠</t>
  </si>
  <si>
    <t>ヤンセン=ムンディファーマ</t>
  </si>
  <si>
    <t>非アルカロイド系麻薬－合成麻薬－その他</t>
  </si>
  <si>
    <t>麻薬性鎮痛薬-内用(合成麻薬)</t>
  </si>
  <si>
    <t>タペンタドール塩酸塩</t>
  </si>
  <si>
    <t>8219003G1024</t>
  </si>
  <si>
    <t>オキシコドン錠2.5mgNX「第一三共」</t>
  </si>
  <si>
    <t>8219003G2020</t>
  </si>
  <si>
    <t>オキシコドン錠20mg「第一三共」</t>
  </si>
  <si>
    <t>8119003G3021</t>
  </si>
  <si>
    <t>オキシコドン錠20mgNX「第一三共」</t>
  </si>
  <si>
    <t>ヒドロモルフォン塩酸塩</t>
  </si>
  <si>
    <t>8119003G4028</t>
  </si>
  <si>
    <t>オキシコドン錠5mg「第一三共」</t>
  </si>
  <si>
    <t>8119003G1029</t>
  </si>
  <si>
    <t>オキシコドン錠5mgNX「第一三共」</t>
  </si>
  <si>
    <t>8119003G2025</t>
  </si>
  <si>
    <t>オキシコドン注射液10mg「第一三共」</t>
  </si>
  <si>
    <t>オキシコドン塩酸塩水和物注射液</t>
  </si>
  <si>
    <t>8119003F1023</t>
  </si>
  <si>
    <t>オキシコドン注射液50mg「第一三共」</t>
  </si>
  <si>
    <t>8119003F2020</t>
  </si>
  <si>
    <t>オキシコドン内服液10mg「日本臓器」</t>
  </si>
  <si>
    <t>オキシコドン塩酸塩水和物液</t>
  </si>
  <si>
    <t>10mg5mL1包</t>
  </si>
  <si>
    <t>8119003F3026</t>
  </si>
  <si>
    <t>オキシコドン内服液2.5mg「日本臓器」</t>
  </si>
  <si>
    <t>2.5mg2.5mL1包</t>
  </si>
  <si>
    <t>8219001K6020</t>
  </si>
  <si>
    <t>オキシコドン内服液20mg「日本臓器」</t>
  </si>
  <si>
    <t>20mg5mL1包</t>
  </si>
  <si>
    <t>帝國製薬=大鵬薬品</t>
  </si>
  <si>
    <t>フェンタニルクエン酸塩</t>
  </si>
  <si>
    <t>8219001K7026</t>
  </si>
  <si>
    <t>オキシコドン内服液5mg「日本臓器」</t>
  </si>
  <si>
    <t>5mg2.5mL1包</t>
  </si>
  <si>
    <t>8219001K8022</t>
  </si>
  <si>
    <t>オキシコンチンTR錠10mg</t>
  </si>
  <si>
    <t>8219001K5023</t>
  </si>
  <si>
    <t>オキシコンチンTR錠20mg</t>
  </si>
  <si>
    <t>8219001K9029</t>
  </si>
  <si>
    <t>オキシコンチンTR錠40mg</t>
  </si>
  <si>
    <t>8219001T1023</t>
  </si>
  <si>
    <t>オキシコンチンTR錠5mg</t>
  </si>
  <si>
    <t>8219001F1020</t>
  </si>
  <si>
    <t>オキノーム散10mg</t>
  </si>
  <si>
    <t>オキシコドン塩酸塩水和物散</t>
  </si>
  <si>
    <t>10mg1包</t>
  </si>
  <si>
    <t>協和キリン=久光</t>
  </si>
  <si>
    <t>8219001F2026</t>
  </si>
  <si>
    <t>オキノーム散2.5mg</t>
  </si>
  <si>
    <t>2.5mg1包</t>
  </si>
  <si>
    <t>8219001F3022</t>
  </si>
  <si>
    <t>オキノーム散20mg</t>
  </si>
  <si>
    <t>20mg1包</t>
  </si>
  <si>
    <t>8219002F2020</t>
  </si>
  <si>
    <t>オキノーム散5mg</t>
  </si>
  <si>
    <t>5mg1包</t>
  </si>
  <si>
    <t>帝國製薬=テルモ=塩野義</t>
  </si>
  <si>
    <t>メサドン塩酸塩</t>
  </si>
  <si>
    <t>8219002F1024</t>
  </si>
  <si>
    <t>オキファスト注10mg</t>
  </si>
  <si>
    <t>8114003X1014</t>
  </si>
  <si>
    <t>オキファスト注50mg</t>
  </si>
  <si>
    <t>麻毒処局</t>
  </si>
  <si>
    <t>8114003X1081</t>
  </si>
  <si>
    <t>モルヒネ塩酸塩水和物</t>
  </si>
  <si>
    <t>オプソ内服液10mg</t>
  </si>
  <si>
    <t>モルヒネ塩酸塩水和物液</t>
  </si>
  <si>
    <t>8114003X1073</t>
  </si>
  <si>
    <t>8114005N3023</t>
  </si>
  <si>
    <t>オプソ内服液5mg</t>
  </si>
  <si>
    <t>8114005N1020</t>
  </si>
  <si>
    <t>ケタミン塩酸塩注射液</t>
  </si>
  <si>
    <t>500mg10mL1瓶</t>
  </si>
  <si>
    <t>500mg10mL</t>
  </si>
  <si>
    <t>10mL</t>
  </si>
  <si>
    <t>10mL×</t>
  </si>
  <si>
    <t>8114005N2027</t>
  </si>
  <si>
    <t>ケタラール静注用200mg</t>
  </si>
  <si>
    <t>200mg20mL1瓶</t>
  </si>
  <si>
    <t>200mg20mL</t>
  </si>
  <si>
    <t>20mL</t>
  </si>
  <si>
    <t>20mL×</t>
  </si>
  <si>
    <t>8114005S2020</t>
  </si>
  <si>
    <t>ケタラール静注用50mg</t>
  </si>
  <si>
    <t>50mg5mL1管</t>
  </si>
  <si>
    <t>50mg5mL</t>
  </si>
  <si>
    <t>住友ファーマ</t>
  </si>
  <si>
    <t>8114005S1024</t>
  </si>
  <si>
    <t>コデインリン酸塩　10倍散（自家製剤）</t>
  </si>
  <si>
    <t>8114003F1019</t>
  </si>
  <si>
    <t>コデインリン酸塩散10%「タケダ」</t>
  </si>
  <si>
    <t>コデインリン酸塩散10%</t>
  </si>
  <si>
    <t>8114003F1035</t>
  </si>
  <si>
    <t>コデインリン酸塩散10%「第一三共」</t>
  </si>
  <si>
    <t>帝國製薬</t>
  </si>
  <si>
    <t>8114004N4025</t>
  </si>
  <si>
    <t>モルヒネ硫酸塩水和物</t>
  </si>
  <si>
    <t>コデインリン酸塩錠20mg「タケダ」</t>
  </si>
  <si>
    <t>コデインリン酸塩錠</t>
  </si>
  <si>
    <t>8114004N5021</t>
  </si>
  <si>
    <t>コデインリン酸塩錠20mg「第一三共」</t>
  </si>
  <si>
    <t>8114004N6028</t>
  </si>
  <si>
    <t>8114004C3028</t>
  </si>
  <si>
    <t>コデインリン酸塩水和物「タケダ」原末</t>
  </si>
  <si>
    <t>藤本</t>
  </si>
  <si>
    <t>【般】モルヒネ硫酸塩徐放細粒10mg(12時間持続)</t>
  </si>
  <si>
    <t>8114004C1025</t>
  </si>
  <si>
    <t>【般】モルヒネ硫酸塩徐放細粒2%(12時間持続)</t>
  </si>
  <si>
    <t>8114004C4024</t>
  </si>
  <si>
    <t>ジヒドロコデインリン酸塩「タケダ」原末</t>
  </si>
  <si>
    <t>【般】モルヒネ硫酸塩徐放細粒30mg(12時間持続)</t>
  </si>
  <si>
    <t>8114004C2021</t>
  </si>
  <si>
    <t>ジヒドロコデインリン酸塩「第一三共」原末</t>
  </si>
  <si>
    <t>【般】モルヒネ硫酸塩徐放細粒6%(12時間持続)</t>
  </si>
  <si>
    <t>8114004G1027</t>
  </si>
  <si>
    <t>ジヒドロコデインリン酸塩散10%「タケダ」</t>
  </si>
  <si>
    <t>ジヒドロコデインリン酸塩散10%</t>
  </si>
  <si>
    <t>8114004G2023</t>
  </si>
  <si>
    <t>ジヒドロコデインリン酸塩散10%「第一三共」</t>
  </si>
  <si>
    <t>8114004G3020</t>
  </si>
  <si>
    <t>タペンタ錠100mg</t>
  </si>
  <si>
    <t>タペンタドール塩酸塩徐放錠</t>
  </si>
  <si>
    <t>100mg1錠</t>
  </si>
  <si>
    <t>8114400A1010</t>
  </si>
  <si>
    <t>タペンタ錠25mg</t>
  </si>
  <si>
    <t>25mg1錠</t>
  </si>
  <si>
    <t>8114400A1070</t>
  </si>
  <si>
    <t>麻薬性鎮痛薬-注射(アルカロイド系),中枢性鎮咳薬-注射(麻薬性鎮咳薬),止瀉薬-注射(麻薬性腸運動抑制薬)</t>
  </si>
  <si>
    <t>8119400A1033</t>
  </si>
  <si>
    <t>タペンタ錠50mg</t>
  </si>
  <si>
    <t>50mg1錠</t>
  </si>
  <si>
    <t>麻薬性鎮痛薬-注射(アルカロイド系)</t>
  </si>
  <si>
    <t>8119400A1025</t>
  </si>
  <si>
    <t>デュロテップMTパッチ12.6mg</t>
  </si>
  <si>
    <t>フェンタニル貼付剤(2)</t>
  </si>
  <si>
    <t>12.6mg1枚</t>
  </si>
  <si>
    <t>8119400A2030</t>
  </si>
  <si>
    <t>デュロテップMTパッチ16.8mg</t>
  </si>
  <si>
    <t>16.8mg1枚</t>
  </si>
  <si>
    <t>8119400A2021</t>
  </si>
  <si>
    <t>デュロテップMTパッチ2.1mg</t>
  </si>
  <si>
    <t>2.1mg1枚</t>
  </si>
  <si>
    <t>1119400A1031</t>
  </si>
  <si>
    <t>デュロテップMTパッチ4.2mg</t>
  </si>
  <si>
    <t>4.2mg1枚</t>
  </si>
  <si>
    <t>中枢神経系用薬－全身麻酔剤－その他</t>
  </si>
  <si>
    <t>注射用全身麻酔薬(その他)</t>
  </si>
  <si>
    <t>ケタミン塩酸塩</t>
  </si>
  <si>
    <t>1119400A2038</t>
  </si>
  <si>
    <t>デュロテップMTパッチ8.4mg</t>
  </si>
  <si>
    <t>8.4mg1枚</t>
  </si>
  <si>
    <t>1119400A3026</t>
  </si>
  <si>
    <t>ドーフル散</t>
  </si>
  <si>
    <t>アヘン・トコン散</t>
  </si>
  <si>
    <t>8119401A2026</t>
  </si>
  <si>
    <t>ナルサス錠12mg</t>
  </si>
  <si>
    <t>ヒドロモルフォン塩酸塩徐放錠</t>
  </si>
  <si>
    <t>12mg1錠</t>
  </si>
  <si>
    <t>8119401A1020</t>
  </si>
  <si>
    <t>ナルサス錠24mg</t>
  </si>
  <si>
    <t>24mg1錠</t>
  </si>
  <si>
    <t>ナルサス錠2mg</t>
  </si>
  <si>
    <t>2mg1錠</t>
  </si>
  <si>
    <t>テルモ</t>
  </si>
  <si>
    <t>8219400A3031</t>
  </si>
  <si>
    <t>麻薬性鎮痛薬-注射(合成麻薬)</t>
  </si>
  <si>
    <t>8219400A1012</t>
  </si>
  <si>
    <t>ナルサス錠6mg</t>
  </si>
  <si>
    <t>6mg1錠</t>
  </si>
  <si>
    <t>8219400A1071</t>
  </si>
  <si>
    <t>8219400A2019</t>
  </si>
  <si>
    <t>ナルベイン注20mg</t>
  </si>
  <si>
    <t>ヒドロモルフォン塩酸塩注射液</t>
  </si>
  <si>
    <t>20mg2mL1管</t>
  </si>
  <si>
    <t>20mg2mL</t>
  </si>
  <si>
    <t>2mL</t>
  </si>
  <si>
    <t>2mL×</t>
  </si>
  <si>
    <t>8219400A2060</t>
  </si>
  <si>
    <t>8219400A1063</t>
  </si>
  <si>
    <t>ナルベイン注2mg</t>
  </si>
  <si>
    <t>2mg1mL1管</t>
  </si>
  <si>
    <t>2mg1mL</t>
  </si>
  <si>
    <t>8219400A2051</t>
  </si>
  <si>
    <t>ナルラピド錠1mg</t>
  </si>
  <si>
    <t>ヒドロモルフォン塩酸塩錠</t>
  </si>
  <si>
    <t>1mg1錠</t>
  </si>
  <si>
    <t>8219501A1023</t>
  </si>
  <si>
    <t>ナルラピド錠2mg</t>
  </si>
  <si>
    <t>麻処</t>
  </si>
  <si>
    <t>麻薬性鎮痛薬-注射(合成麻薬),鎮痙薬-注射(麻薬性)</t>
  </si>
  <si>
    <t>ペチジン塩酸塩・レバロルファン酒石酸塩</t>
  </si>
  <si>
    <t>8219501A1031</t>
  </si>
  <si>
    <t>ナルラピド錠4mg</t>
  </si>
  <si>
    <t>4mg1錠</t>
  </si>
  <si>
    <t>8219502A1036</t>
  </si>
  <si>
    <t>パシーフカプセル120mg</t>
  </si>
  <si>
    <t>モルヒネ塩酸塩水和物徐放カプセル</t>
  </si>
  <si>
    <t>120mg1カプセル</t>
  </si>
  <si>
    <t>8219502A1028</t>
  </si>
  <si>
    <t>パシーフカプセル30mg</t>
  </si>
  <si>
    <t>8211400A1014</t>
  </si>
  <si>
    <t>パシーフカプセル60mg</t>
  </si>
  <si>
    <t>麻処局</t>
  </si>
  <si>
    <t>8211400A1049</t>
  </si>
  <si>
    <t>非アルカロイド系麻薬－合成麻薬－フェニルピペリジン系製剤</t>
  </si>
  <si>
    <t>ペチジン塩酸塩</t>
  </si>
  <si>
    <t>8211400A2010</t>
  </si>
  <si>
    <t>パンオピン「タケダ」</t>
  </si>
  <si>
    <t>8211400A2045</t>
  </si>
  <si>
    <t>8114402G1047</t>
  </si>
  <si>
    <t>パンオピン皮下注20mg</t>
  </si>
  <si>
    <t>アヘンアルカロイド塩酸塩注射液</t>
  </si>
  <si>
    <t>2%1mL1管</t>
  </si>
  <si>
    <t>2%1mL</t>
  </si>
  <si>
    <t>8114401A1112</t>
  </si>
  <si>
    <t>フェンタニル1日用テープ0.84mg「明治」</t>
  </si>
  <si>
    <t>フェンタニル貼付剤(3)</t>
  </si>
  <si>
    <t>0.84mg1枚</t>
  </si>
  <si>
    <t>8114401A1139</t>
  </si>
  <si>
    <t>フェンタニル1日用テープ1.7mg「明治」</t>
  </si>
  <si>
    <t>1.7mg1枚</t>
  </si>
  <si>
    <t>8114401A1120</t>
  </si>
  <si>
    <t>フェンタニル1日用テープ3.4mg「明治」</t>
  </si>
  <si>
    <t>3.4mg1枚</t>
  </si>
  <si>
    <t>8114401A2119</t>
  </si>
  <si>
    <t>フェンタニル1日用テープ5mg「明治」</t>
  </si>
  <si>
    <t>5mg1枚</t>
  </si>
  <si>
    <t>8114401A2135</t>
  </si>
  <si>
    <t>フェンタニル1日用テープ6.7mg「明治」</t>
  </si>
  <si>
    <t>6.7mg1枚</t>
  </si>
  <si>
    <t>8114401A2127</t>
  </si>
  <si>
    <t>フェンタニル3日用テープ12.6mg「HMT」</t>
  </si>
  <si>
    <t>8114401A3093</t>
  </si>
  <si>
    <t>フェンタニル3日用テープ12.6mg「テイコク」</t>
  </si>
  <si>
    <t>8114401A3107</t>
  </si>
  <si>
    <t>フェンタニル3日用テープ12.6mg「トーワ」</t>
  </si>
  <si>
    <t>8114401A3123</t>
  </si>
  <si>
    <t>フェンタニル3日用テープ12.6mg「明治」</t>
  </si>
  <si>
    <t>8114401A3085</t>
  </si>
  <si>
    <t>フェンタニル3日用テープ16.8mg「HMT」</t>
  </si>
  <si>
    <t>8114401A1015</t>
  </si>
  <si>
    <t>フェンタニル3日用テープ16.8mg「テイコク」</t>
  </si>
  <si>
    <t>8114401A1082</t>
  </si>
  <si>
    <t>8114401A2011</t>
  </si>
  <si>
    <t>フェンタニル3日用テープ16.8mg「トーワ」</t>
  </si>
  <si>
    <t>8114401A2089</t>
  </si>
  <si>
    <t>8114401A3018</t>
  </si>
  <si>
    <t>フェンタニル3日用テープ16.8mg「明治」</t>
  </si>
  <si>
    <t>8114401A3026</t>
  </si>
  <si>
    <t>8219401D1021</t>
  </si>
  <si>
    <t>フェンタニル3日用テープ2.1mg「HMT」</t>
  </si>
  <si>
    <t>ヤンセン</t>
  </si>
  <si>
    <t>レミフェンタニル塩酸塩</t>
  </si>
  <si>
    <t>8219401D1030</t>
  </si>
  <si>
    <t>フェンタニル3日用テープ2.1mg「テイコク」</t>
  </si>
  <si>
    <t>丸石=第一三共</t>
  </si>
  <si>
    <t>8219401D2028</t>
  </si>
  <si>
    <t>フェンタニル3日用テープ2.1mg「トーワ」</t>
  </si>
  <si>
    <t>8219401D2036</t>
  </si>
  <si>
    <t>フェンタニル3日用テープ2.1mg「明治」</t>
  </si>
  <si>
    <t>8219701S6035</t>
  </si>
  <si>
    <t>フェンタニル3日用テープ4.2mg「HMT」</t>
  </si>
  <si>
    <t>帝國製薬=テルモ=日本臓器</t>
  </si>
  <si>
    <t>【般】フェンタニルクエン酸塩テープ0.5mg(1日用)</t>
  </si>
  <si>
    <t>麻薬性鎮痛薬-経皮吸収(合成麻薬)</t>
  </si>
  <si>
    <t>8219701S6027</t>
  </si>
  <si>
    <t>フェンタニル3日用テープ4.2mg「テイコク」</t>
  </si>
  <si>
    <t>久光=協和キリン</t>
  </si>
  <si>
    <t>8219701S1041</t>
  </si>
  <si>
    <t>フェンタニル3日用テープ4.2mg「トーワ」</t>
  </si>
  <si>
    <t>【般】フェンタニルクエン酸塩テープ1mg(1日用)</t>
  </si>
  <si>
    <t>8219701S1033</t>
  </si>
  <si>
    <t>フェンタニル3日用テープ4.2mg「明治」</t>
  </si>
  <si>
    <t>救急=第一三共</t>
  </si>
  <si>
    <t>8219701S1025</t>
  </si>
  <si>
    <t>フェンタニル3日用テープ8.4mg「HMT」</t>
  </si>
  <si>
    <t>8219701S2048</t>
  </si>
  <si>
    <t>フェンタニル3日用テープ8.4mg「テイコク」</t>
  </si>
  <si>
    <t>【般】フェンタニルクエン酸塩テープ2mg(1日用)</t>
  </si>
  <si>
    <t>8219701S2030</t>
  </si>
  <si>
    <t>フェンタニル3日用テープ8.4mg「トーワ」</t>
  </si>
  <si>
    <t>8219701S2021</t>
  </si>
  <si>
    <t>フェンタニル3日用テープ8.4mg「明治」</t>
  </si>
  <si>
    <t>8219701S3044</t>
  </si>
  <si>
    <t>フェンタニルクエン酸塩1日用テープ0.5mg「テイコク」</t>
  </si>
  <si>
    <t>フェンタニルクエン酸塩貼付剤</t>
  </si>
  <si>
    <t>0.5mg1枚</t>
  </si>
  <si>
    <t>【般】フェンタニルクエン酸塩テープ4mg(1日用)</t>
  </si>
  <si>
    <t>8219701S3036</t>
  </si>
  <si>
    <t>フェンタニルクエン酸塩1日用テープ1mg「テイコク」</t>
  </si>
  <si>
    <t>1mg1枚</t>
  </si>
  <si>
    <t>8219701S3028</t>
  </si>
  <si>
    <t>フェンタニルクエン酸塩1日用テープ1mg「第一三共」</t>
  </si>
  <si>
    <t>8219701S4040</t>
  </si>
  <si>
    <t>フェンタニルクエン酸塩1日用テープ2mg「テイコク」</t>
  </si>
  <si>
    <t>2mg1枚</t>
  </si>
  <si>
    <t>【般】フェンタニルクエン酸塩テープ6mg(1日用)</t>
  </si>
  <si>
    <t>8219701S4032</t>
  </si>
  <si>
    <t>フェンタニルクエン酸塩1日用テープ2mg「第一三共」</t>
  </si>
  <si>
    <t>8219701S4024</t>
  </si>
  <si>
    <t>フェンタニルクエン酸塩1日用テープ4mg「テイコク」</t>
  </si>
  <si>
    <t>4mg1枚</t>
  </si>
  <si>
    <t>8219701S5047</t>
  </si>
  <si>
    <t>フェンタニルクエン酸塩1日用テープ4mg「第一三共」</t>
  </si>
  <si>
    <t>【般】フェンタニルクエン酸塩テープ8mg(1日用)</t>
  </si>
  <si>
    <t>8219701S5039</t>
  </si>
  <si>
    <t>フェンタニルクエン酸塩1日用テープ6mg「テイコク」</t>
  </si>
  <si>
    <t>6mg1枚</t>
  </si>
  <si>
    <t>8219701S5020</t>
  </si>
  <si>
    <t>フェンタニルクエン酸塩1日用テープ6mg「第一三共」</t>
  </si>
  <si>
    <t>8219700T6028</t>
  </si>
  <si>
    <t>フェンタニルクエン酸塩1日用テープ8mg「テイコク」</t>
  </si>
  <si>
    <t>8mg1枚</t>
  </si>
  <si>
    <t>フェンタニル</t>
  </si>
  <si>
    <t>8219700U1021</t>
  </si>
  <si>
    <t>フェンタニルクエン酸塩1日用テープ8mg「第一三共」</t>
  </si>
  <si>
    <t>8219700S8025</t>
  </si>
  <si>
    <t>フェンタニル注射液0.1mg「テルモ」</t>
  </si>
  <si>
    <t>フェンタニルクエン酸塩0.005%2mL注射液</t>
  </si>
  <si>
    <t>0.005%2mL1管</t>
  </si>
  <si>
    <t>0.005%2mL</t>
  </si>
  <si>
    <t>8219700S8033</t>
  </si>
  <si>
    <t>フェンタニル注射液0.1mg「第一三共」</t>
  </si>
  <si>
    <t>フェンタニルクエン酸塩注射液</t>
  </si>
  <si>
    <t>久光</t>
  </si>
  <si>
    <t>8219700S8076</t>
  </si>
  <si>
    <t>フェンタニル注射液0.25mg「テルモ」</t>
  </si>
  <si>
    <t>フェンタニルクエン酸塩0.005%5mL注射液</t>
  </si>
  <si>
    <t>0.005%5mL1管</t>
  </si>
  <si>
    <t>0.005%5mL</t>
  </si>
  <si>
    <t>8219700S8068</t>
  </si>
  <si>
    <t>フェンタニル注射液0.25mg「第一三共」</t>
  </si>
  <si>
    <t>東和薬品</t>
  </si>
  <si>
    <t>8219700S8041</t>
  </si>
  <si>
    <t>フェンタニル注射液0.5mg「テルモ」</t>
  </si>
  <si>
    <t>0.005%10mL1管</t>
  </si>
  <si>
    <t>0.005%10mL</t>
  </si>
  <si>
    <t>祐徳=MeijiSeika</t>
  </si>
  <si>
    <t>8219700S9021</t>
  </si>
  <si>
    <t>フェントステープ0.5mg</t>
  </si>
  <si>
    <t>8219700S9030</t>
  </si>
  <si>
    <t>フェントステープ1mg</t>
  </si>
  <si>
    <t>8219700S9072</t>
  </si>
  <si>
    <t>フェントステープ2mg</t>
  </si>
  <si>
    <t>8219700S9064</t>
  </si>
  <si>
    <t>フェントステープ4mg</t>
  </si>
  <si>
    <t>8219700S9048</t>
  </si>
  <si>
    <t>フェントステープ6mg</t>
  </si>
  <si>
    <t>8219700S5026</t>
  </si>
  <si>
    <t>フェントステープ8mg</t>
  </si>
  <si>
    <t>8219700S5034</t>
  </si>
  <si>
    <t>モルヒネ塩酸塩水和物キット</t>
  </si>
  <si>
    <t>1%10mL1筒</t>
  </si>
  <si>
    <t>1%10mL</t>
  </si>
  <si>
    <t>筒</t>
  </si>
  <si>
    <t>8219700S5077</t>
  </si>
  <si>
    <t>ペチジン塩酸塩注射液35mg「タケダ」</t>
  </si>
  <si>
    <t>ペチジン塩酸塩注射液</t>
  </si>
  <si>
    <t>3.5%1mL1管</t>
  </si>
  <si>
    <t>3.5%1mL</t>
  </si>
  <si>
    <t>8219700S5069</t>
  </si>
  <si>
    <t>ペチジン塩酸塩注射液50mg「タケダ」</t>
  </si>
  <si>
    <t>5%1mL1管</t>
  </si>
  <si>
    <t>5%1mL</t>
  </si>
  <si>
    <t>8219700S5042</t>
  </si>
  <si>
    <t>ペチロルファン注射液</t>
  </si>
  <si>
    <t>ペチジン塩酸塩・レバロルファン酒石酸塩(1)注射液</t>
  </si>
  <si>
    <t>1mL1管</t>
  </si>
  <si>
    <t>8219700T7024</t>
  </si>
  <si>
    <t>ペチロルファン配合注HD</t>
  </si>
  <si>
    <t>8219700S6022</t>
  </si>
  <si>
    <t>ペチロルファン配合注LD</t>
  </si>
  <si>
    <t>ペチジン塩酸塩・レバロルファン酒石酸塩(2)注射液</t>
  </si>
  <si>
    <t>8219700S6030</t>
  </si>
  <si>
    <t>メサペイン錠10mg</t>
  </si>
  <si>
    <t>メサドン塩酸塩錠</t>
  </si>
  <si>
    <t>8219700S6073</t>
  </si>
  <si>
    <t>メサペイン錠5mg</t>
  </si>
  <si>
    <t>8219700S6065</t>
  </si>
  <si>
    <t>メテバニール錠2mg</t>
  </si>
  <si>
    <t>オキシメテバノール錠</t>
  </si>
  <si>
    <t>8219700S6049</t>
  </si>
  <si>
    <t>モルヒネ塩酸塩錠10mg「DSP」</t>
  </si>
  <si>
    <t>モルヒネ塩酸塩錠</t>
  </si>
  <si>
    <t>8219700T8020</t>
  </si>
  <si>
    <t>モルヒネ塩酸塩水和物「タケダ」原末</t>
  </si>
  <si>
    <t>8219700T9027</t>
  </si>
  <si>
    <t>モルヒネ塩酸塩水和物「第一三共」原末</t>
  </si>
  <si>
    <t>8219700S7029</t>
  </si>
  <si>
    <t>モルヒネ塩酸塩注100mgシリンジ「テルモ」</t>
  </si>
  <si>
    <t>8219700S7037</t>
  </si>
  <si>
    <t>モルヒネ塩酸塩注射液10mg「シオノギ」</t>
  </si>
  <si>
    <t>モルヒネ塩酸塩水和物注射液</t>
  </si>
  <si>
    <t>8219700S7070</t>
  </si>
  <si>
    <t>モルヒネ塩酸塩注射液10mg「タケダ」</t>
  </si>
  <si>
    <t>8219700S7061</t>
  </si>
  <si>
    <t>モルヒネ塩酸塩注射液10mg「第一三共」</t>
  </si>
  <si>
    <t>8219700S7045</t>
  </si>
  <si>
    <t>モルヒネ塩酸塩注射液200mg「シオノギ」</t>
  </si>
  <si>
    <t>8219700T1034</t>
  </si>
  <si>
    <t>モルヒネ塩酸塩注射液200mg「タケダ」</t>
  </si>
  <si>
    <t>【般】フェンタニルテープ0.84mg(1日用)</t>
  </si>
  <si>
    <t>8219700T1026</t>
  </si>
  <si>
    <t>モルヒネ塩酸塩注射液200mg「テルモ」</t>
  </si>
  <si>
    <t>8219700T2030</t>
  </si>
  <si>
    <t>モルヒネ塩酸塩注射液200mg「第一三共」</t>
  </si>
  <si>
    <t>【般】フェンタニルテープ1.7mg(1日用)</t>
  </si>
  <si>
    <t>8219700T2022</t>
  </si>
  <si>
    <t>モルヒネ塩酸塩注射液50mg「シオノギ」</t>
  </si>
  <si>
    <t>8219700T3037</t>
  </si>
  <si>
    <t>モルヒネ塩酸塩注射液50mg「タケダ」</t>
  </si>
  <si>
    <t>【般】フェンタニルテープ3.4mg(1日用)</t>
  </si>
  <si>
    <t>8219700T3029</t>
  </si>
  <si>
    <t>モルヒネ塩酸塩注射液50mg「第一三共」</t>
  </si>
  <si>
    <t>8219700T4033</t>
  </si>
  <si>
    <t>モルヒネ硫酸塩水和物徐放細粒分包10mg「フジモト」</t>
  </si>
  <si>
    <t>モルヒネ硫酸塩水和物徐放細粒</t>
  </si>
  <si>
    <t>【般】フェンタニルテープ5mg(1日用)</t>
  </si>
  <si>
    <t>8219700T4025</t>
  </si>
  <si>
    <t>モルヒネ硫酸塩水和物徐放細粒分包30mg「フジモト」</t>
  </si>
  <si>
    <t>30mg1包</t>
  </si>
  <si>
    <t>8219700T5030</t>
  </si>
  <si>
    <t>モルペス細粒2%</t>
  </si>
  <si>
    <t>2%1g</t>
  </si>
  <si>
    <t>【般】フェンタニルテープ6.7mg(1日用)</t>
  </si>
  <si>
    <t>8219700T5021</t>
  </si>
  <si>
    <t>モルペス細粒6%</t>
  </si>
  <si>
    <t>6%1g</t>
  </si>
  <si>
    <t>8114700J1023</t>
  </si>
  <si>
    <t>ラフェンタテープ1.38mg</t>
  </si>
  <si>
    <t>1.38mg1枚</t>
  </si>
  <si>
    <t>麻薬性鎮痛薬-坐剤(アルカロイド系)</t>
  </si>
  <si>
    <t>8114700J2020</t>
  </si>
  <si>
    <t>ラフェンタテープ11mg</t>
  </si>
  <si>
    <t>11mg1枚</t>
  </si>
  <si>
    <t>8114700J3026</t>
  </si>
  <si>
    <t>ラフェンタテープ2.75mg</t>
  </si>
  <si>
    <t>2.75mg1枚</t>
  </si>
  <si>
    <t>ラフェンタテープ5.5mg</t>
  </si>
  <si>
    <t>5.5mg1枚</t>
  </si>
  <si>
    <t>ラフェンタテープ8.25mg</t>
  </si>
  <si>
    <t>8.25mg1枚</t>
  </si>
  <si>
    <t>レミフェンタニル静注用2mg「第一三共」</t>
  </si>
  <si>
    <t>レミフェンタニル静注用5mg「第一三共」</t>
  </si>
  <si>
    <t>8119002F3021</t>
  </si>
  <si>
    <t>ワンデュロパッチ0.84mg</t>
  </si>
  <si>
    <t>8119002F1029</t>
  </si>
  <si>
    <t>ワンデュロパッチ1.7mg</t>
  </si>
  <si>
    <t>8119002F4028</t>
  </si>
  <si>
    <t>ワンデュロパッチ3.4mg</t>
  </si>
  <si>
    <t>8119002F2025</t>
  </si>
  <si>
    <t>ワンデュロパッチ5mg</t>
  </si>
  <si>
    <t>ワンデュロパッチ6.7mg</t>
  </si>
  <si>
    <t>弱ペチロルファン注射液</t>
  </si>
  <si>
    <t>○第○○○○号</t>
    <phoneticPr fontId="25"/>
  </si>
  <si>
    <t>令和○年</t>
    <phoneticPr fontId="25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</si>
  <si>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5"/>
  </si>
  <si>
    <t>Ver2.2</t>
    <phoneticPr fontId="25"/>
  </si>
  <si>
    <t>販売中止予定日</t>
  </si>
  <si>
    <t>2023/12</t>
  </si>
  <si>
    <t>モルヒネ硫酸塩水和物徐放カプセル(1)</t>
  </si>
  <si>
    <t>2025/03</t>
  </si>
  <si>
    <t>コデインリン酸塩散　1.2%（自家製剤）</t>
  </si>
  <si>
    <t>コデインリン酸塩水和物錠</t>
  </si>
  <si>
    <t>2021/07</t>
  </si>
  <si>
    <t>2021/10</t>
  </si>
  <si>
    <t>フェンタニル1日用テープ0.84mg「ユートク」</t>
  </si>
  <si>
    <t>フェンタニル1日用テープ1.7mg「ユートク」</t>
  </si>
  <si>
    <t>フェンタニル1日用テープ3.4mg「ユートク」</t>
  </si>
  <si>
    <t>フェンタニル1日用テープ5mg「ユートク」</t>
  </si>
  <si>
    <t>フェンタニル1日用テープ6.7mg「ユートク」</t>
  </si>
  <si>
    <t>フェンタニル3日用テープ12.6mg「ユートク」</t>
  </si>
  <si>
    <t>フェンタニル12.6mg貼付剤</t>
  </si>
  <si>
    <t>8219700T6010</t>
  </si>
  <si>
    <t>フェンタニル3日用テープ16.8mg「ユートク」</t>
  </si>
  <si>
    <t>フェンタニル16.8mg貼付剤</t>
  </si>
  <si>
    <t>8219700U1013</t>
  </si>
  <si>
    <t>8219700S8017</t>
  </si>
  <si>
    <t>祐徳</t>
  </si>
  <si>
    <t>8219700S8084</t>
  </si>
  <si>
    <t>8219700S9013</t>
  </si>
  <si>
    <t>8219700S9080</t>
  </si>
  <si>
    <t>フェンタニル3日用テープ2.1mg「ユートク」</t>
  </si>
  <si>
    <t>フェンタニル2.1mg貼付剤</t>
  </si>
  <si>
    <t>8219700S5018</t>
  </si>
  <si>
    <t>8219700S5085</t>
  </si>
  <si>
    <t>8219700T7016</t>
  </si>
  <si>
    <t>8219700S6014</t>
  </si>
  <si>
    <t>8219700S6081</t>
  </si>
  <si>
    <t>フェンタニル3日用テープ4.2mg「ユートク」</t>
  </si>
  <si>
    <t>フェンタニル4.2mg貼付剤</t>
  </si>
  <si>
    <t>8219700T8012</t>
  </si>
  <si>
    <t>8219700T9019</t>
  </si>
  <si>
    <t>8219700S7010</t>
  </si>
  <si>
    <t>8219700S7088</t>
  </si>
  <si>
    <t>フェンタニル3日用テープ8.4mg「ユートク」</t>
  </si>
  <si>
    <t>フェンタニル8.4mg貼付剤</t>
  </si>
  <si>
    <t>2023/09</t>
  </si>
  <si>
    <t>8219700T1042</t>
  </si>
  <si>
    <t>8219700T2049</t>
  </si>
  <si>
    <t>8219700T3045</t>
  </si>
  <si>
    <t>8219700T4041</t>
  </si>
  <si>
    <t>8219700T5048</t>
  </si>
  <si>
    <t>フェンタニル1.38mg貼付剤</t>
  </si>
  <si>
    <t>フェンタニル11mg貼付剤</t>
  </si>
  <si>
    <t>フェンタニル2.75mg貼付剤</t>
  </si>
  <si>
    <t>フェンタニル5.5mg貼付剤</t>
  </si>
  <si>
    <t>フェンタニル8.25mg貼付剤</t>
  </si>
  <si>
    <t>2022/03/31</t>
  </si>
  <si>
    <t>2023/03</t>
  </si>
  <si>
    <t>自家用ケタミン・アセプロ注射液（自家製剤）</t>
  </si>
  <si>
    <t>R6.8.16 麻薬一覧更新</t>
    <phoneticPr fontId="25"/>
  </si>
  <si>
    <t>包</t>
    <phoneticPr fontId="25"/>
  </si>
  <si>
    <t>前年10月１日現在の在庫数量</t>
    <phoneticPr fontId="25"/>
  </si>
  <si>
    <t>受入数量</t>
    <rPh sb="0" eb="2">
      <t>ウケイレ</t>
    </rPh>
    <rPh sb="2" eb="4">
      <t>スウリョウ</t>
    </rPh>
    <phoneticPr fontId="25"/>
  </si>
  <si>
    <t>払出数量</t>
    <rPh sb="0" eb="2">
      <t>ハライダ</t>
    </rPh>
    <rPh sb="2" eb="4">
      <t>スウリョウ</t>
    </rPh>
    <phoneticPr fontId="25"/>
  </si>
  <si>
    <t>本年９月30日現在の在庫数量</t>
    <phoneticPr fontId="25"/>
  </si>
  <si>
    <t>（令和</t>
    <rPh sb="1" eb="3">
      <t>レイワ</t>
    </rPh>
    <phoneticPr fontId="25"/>
  </si>
  <si>
    <t>年）</t>
    <rPh sb="0" eb="1">
      <t>ネン</t>
    </rPh>
    <phoneticPr fontId="25"/>
  </si>
  <si>
    <t>麻薬業務所の
所在地及び名称</t>
    <rPh sb="7" eb="8">
      <t>ショ</t>
    </rPh>
    <phoneticPr fontId="25"/>
  </si>
  <si>
    <t>号</t>
    <rPh sb="0" eb="1">
      <t>ゴウ</t>
    </rPh>
    <phoneticPr fontId="25"/>
  </si>
  <si>
    <t>麻薬年間受払届</t>
    <phoneticPr fontId="25"/>
  </si>
  <si>
    <t>コデインリン酸塩水和物「タケダ」原末　10倍散（自家製剤）</t>
    <rPh sb="21" eb="22">
      <t>バイ</t>
    </rPh>
    <rPh sb="22" eb="23">
      <t>サン</t>
    </rPh>
    <rPh sb="24" eb="28">
      <t>ジカセイザイ</t>
    </rPh>
    <phoneticPr fontId="25"/>
  </si>
  <si>
    <t>コデインリン酸塩水和物「タケダ」原末　100倍散（自家製剤）</t>
    <rPh sb="22" eb="23">
      <t>バイ</t>
    </rPh>
    <rPh sb="23" eb="24">
      <t>サン</t>
    </rPh>
    <rPh sb="25" eb="29">
      <t>ジカセイザイ</t>
    </rPh>
    <phoneticPr fontId="25"/>
  </si>
  <si>
    <t>コデインリン酸塩水和物「第一三共」原末　10倍散（自家製剤）</t>
    <phoneticPr fontId="25"/>
  </si>
  <si>
    <t>コデインリン酸塩水和物「第一三共」原末</t>
    <phoneticPr fontId="25"/>
  </si>
  <si>
    <t>コデインリン酸塩水和物「第一三共」原末　100倍散（自家製剤）</t>
    <phoneticPr fontId="25"/>
  </si>
  <si>
    <t>ジヒドロコデインリン酸塩「タケダ」原末　10倍散（自家製剤）</t>
    <phoneticPr fontId="25"/>
  </si>
  <si>
    <t>ジヒドロコデインリン酸塩「第一三共」原末　10倍散（自家製剤）</t>
    <phoneticPr fontId="25"/>
  </si>
  <si>
    <t>ジヒドロコデインリン酸塩「タケダ」原末　100倍散（自家製剤）</t>
    <phoneticPr fontId="25"/>
  </si>
  <si>
    <t>ジヒドロコデインリン酸塩「第一三共」原末　100倍散（自家製剤）</t>
    <phoneticPr fontId="25"/>
  </si>
  <si>
    <t>モルヒネ塩酸塩水和物「タケダ」原末　10倍散（自家製剤）</t>
    <phoneticPr fontId="25"/>
  </si>
  <si>
    <t>モルヒネ塩酸塩水和物「第一三共」原末　10倍散（自家製剤）</t>
    <phoneticPr fontId="25"/>
  </si>
  <si>
    <t>モルヒネ塩酸塩水和物「タケダ」原末　100倍散（自家製剤）</t>
    <phoneticPr fontId="25"/>
  </si>
  <si>
    <t>モルヒネ塩酸塩水和物「第一三共」原末　100倍散（自家製剤）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</si>
</sst>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.00_);\(0.00\)"/>
    <numFmt numFmtId="178" formatCode="0_);\(0\)"/>
    <numFmt numFmtId="179" formatCode="yyyy/mm/dd"/>
  </numFmts>
  <fonts count="30">
    <font>
      <sz val="11"/>
      <color theme="1"/>
      <name val="游ゴシック"/>
      <charset val="134"/>
      <scheme val="minor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5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rgb="FF0070C0"/>
      <name val="ＭＳ ゴシック"/>
      <family val="3"/>
      <charset val="128"/>
    </font>
    <font>
      <u/>
      <sz val="12"/>
      <color rgb="FF800080"/>
      <name val="ＭＳ Ｐゴシック"/>
      <family val="3"/>
      <charset val="128"/>
    </font>
    <font>
      <u/>
      <sz val="11"/>
      <color rgb="FF0000FF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MS P ゴシック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2CC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" fillId="0" borderId="0" applyBorder="0">
      <protection locked="0"/>
    </xf>
  </cellStyleXfs>
  <cellXfs count="227">
    <xf numFmtId="0" fontId="0" fillId="0" borderId="0" xfId="0"/>
    <xf numFmtId="0" fontId="1" fillId="0" borderId="0" xfId="2" applyFill="1" applyBorder="1" applyAlignment="1">
      <protection locked="0"/>
    </xf>
    <xf numFmtId="0" fontId="1" fillId="0" borderId="0" xfId="2" applyBorder="1" applyAlignment="1">
      <protection locked="0"/>
    </xf>
    <xf numFmtId="0" fontId="1" fillId="2" borderId="0" xfId="2" applyFill="1" applyBorder="1" applyAlignment="1">
      <protection locked="0"/>
    </xf>
    <xf numFmtId="0" fontId="0" fillId="0" borderId="0" xfId="0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49" fontId="0" fillId="0" borderId="0" xfId="0" applyNumberFormat="1" applyBorder="1" applyAlignment="1" applyProtection="1">
      <protection locked="0"/>
    </xf>
    <xf numFmtId="2" fontId="0" fillId="0" borderId="0" xfId="0" applyNumberForma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Border="1" applyAlignment="1" applyProtection="1">
      <protection locked="0"/>
    </xf>
    <xf numFmtId="49" fontId="0" fillId="3" borderId="0" xfId="0" applyNumberFormat="1" applyFill="1" applyBorder="1" applyAlignment="1" applyProtection="1">
      <protection locked="0"/>
    </xf>
    <xf numFmtId="2" fontId="0" fillId="3" borderId="0" xfId="0" applyNumberFormat="1" applyFill="1" applyBorder="1" applyAlignment="1" applyProtection="1"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29" xfId="0" applyFont="1" applyBorder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10" borderId="2" xfId="0" applyFont="1" applyFill="1" applyBorder="1" applyAlignment="1" applyProtection="1">
      <alignment horizontal="left" vertical="center" wrapText="1"/>
      <protection locked="0"/>
    </xf>
    <xf numFmtId="0" fontId="15" fillId="9" borderId="30" xfId="0" applyFont="1" applyFill="1" applyBorder="1" applyAlignment="1">
      <alignment horizontal="right" vertical="center" wrapText="1"/>
    </xf>
    <xf numFmtId="0" fontId="15" fillId="10" borderId="30" xfId="0" applyFont="1" applyFill="1" applyBorder="1" applyAlignment="1" applyProtection="1">
      <alignment horizontal="right" vertical="center" wrapText="1"/>
      <protection locked="0"/>
    </xf>
    <xf numFmtId="0" fontId="2" fillId="9" borderId="30" xfId="0" applyFont="1" applyFill="1" applyBorder="1" applyAlignment="1">
      <alignment horizontal="center" vertical="center" shrinkToFit="1"/>
    </xf>
    <xf numFmtId="177" fontId="15" fillId="5" borderId="31" xfId="0" applyNumberFormat="1" applyFont="1" applyFill="1" applyBorder="1" applyAlignment="1" applyProtection="1">
      <alignment vertical="center" shrinkToFit="1"/>
      <protection locked="0"/>
    </xf>
    <xf numFmtId="0" fontId="2" fillId="4" borderId="32" xfId="0" applyFont="1" applyFill="1" applyBorder="1" applyAlignment="1">
      <alignment horizontal="center" vertical="center" shrinkToFit="1"/>
    </xf>
    <xf numFmtId="177" fontId="15" fillId="6" borderId="31" xfId="0" applyNumberFormat="1" applyFont="1" applyFill="1" applyBorder="1" applyAlignment="1" applyProtection="1">
      <alignment horizontal="right" vertical="center" shrinkToFit="1"/>
      <protection locked="0"/>
    </xf>
    <xf numFmtId="0" fontId="15" fillId="10" borderId="3" xfId="0" applyFont="1" applyFill="1" applyBorder="1" applyAlignment="1" applyProtection="1">
      <alignment vertical="center" wrapText="1"/>
      <protection locked="0"/>
    </xf>
    <xf numFmtId="0" fontId="15" fillId="10" borderId="16" xfId="0" applyFont="1" applyFill="1" applyBorder="1" applyAlignment="1" applyProtection="1">
      <alignment vertical="center" wrapText="1"/>
      <protection locked="0"/>
    </xf>
    <xf numFmtId="177" fontId="15" fillId="5" borderId="33" xfId="0" applyNumberFormat="1" applyFont="1" applyFill="1" applyBorder="1" applyAlignment="1" applyProtection="1">
      <alignment horizontal="right" vertical="center" shrinkToFit="1"/>
      <protection locked="0"/>
    </xf>
    <xf numFmtId="177" fontId="15" fillId="6" borderId="33" xfId="0" applyNumberFormat="1" applyFont="1" applyFill="1" applyBorder="1" applyAlignment="1" applyProtection="1">
      <alignment horizontal="right" vertical="center" shrinkToFit="1"/>
      <protection locked="0"/>
    </xf>
    <xf numFmtId="0" fontId="2" fillId="11" borderId="0" xfId="0" applyFont="1" applyFill="1" applyAlignment="1">
      <alignment horizontal="center" vertical="center"/>
    </xf>
    <xf numFmtId="177" fontId="15" fillId="7" borderId="31" xfId="0" applyNumberFormat="1" applyFont="1" applyFill="1" applyBorder="1" applyAlignment="1" applyProtection="1">
      <alignment horizontal="right" vertical="center" shrinkToFit="1"/>
      <protection locked="0"/>
    </xf>
    <xf numFmtId="177" fontId="12" fillId="8" borderId="31" xfId="0" applyNumberFormat="1" applyFont="1" applyFill="1" applyBorder="1" applyAlignment="1" applyProtection="1">
      <alignment horizontal="right" vertical="center" shrinkToFit="1"/>
      <protection locked="0"/>
    </xf>
    <xf numFmtId="177" fontId="15" fillId="10" borderId="34" xfId="0" applyNumberFormat="1" applyFont="1" applyFill="1" applyBorder="1" applyAlignment="1" applyProtection="1">
      <alignment horizontal="right" vertical="center" shrinkToFit="1"/>
      <protection locked="0"/>
    </xf>
    <xf numFmtId="177" fontId="15" fillId="10" borderId="2" xfId="0" applyNumberFormat="1" applyFont="1" applyFill="1" applyBorder="1" applyAlignment="1" applyProtection="1">
      <alignment horizontal="right" vertical="center" shrinkToFit="1"/>
      <protection locked="0"/>
    </xf>
    <xf numFmtId="177" fontId="15" fillId="7" borderId="33" xfId="0" applyNumberFormat="1" applyFont="1" applyFill="1" applyBorder="1" applyAlignment="1" applyProtection="1">
      <alignment horizontal="right" vertical="center" shrinkToFit="1"/>
      <protection locked="0"/>
    </xf>
    <xf numFmtId="177" fontId="12" fillId="8" borderId="33" xfId="0" applyNumberFormat="1" applyFont="1" applyFill="1" applyBorder="1" applyAlignment="1" applyProtection="1">
      <alignment horizontal="right" vertical="center" shrinkToFit="1"/>
      <protection locked="0"/>
    </xf>
    <xf numFmtId="177" fontId="15" fillId="10" borderId="20" xfId="0" applyNumberFormat="1" applyFont="1" applyFill="1" applyBorder="1" applyAlignment="1" applyProtection="1">
      <alignment horizontal="right" vertical="center" shrinkToFit="1"/>
      <protection locked="0"/>
    </xf>
    <xf numFmtId="177" fontId="15" fillId="10" borderId="3" xfId="0" applyNumberFormat="1" applyFont="1" applyFill="1" applyBorder="1" applyAlignment="1" applyProtection="1">
      <alignment horizontal="right" vertical="center" shrinkToFit="1"/>
      <protection locked="0"/>
    </xf>
    <xf numFmtId="178" fontId="2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177" fontId="15" fillId="10" borderId="30" xfId="0" applyNumberFormat="1" applyFont="1" applyFill="1" applyBorder="1" applyAlignment="1" applyProtection="1">
      <alignment horizontal="right" vertical="center" shrinkToFit="1"/>
      <protection locked="0"/>
    </xf>
    <xf numFmtId="0" fontId="15" fillId="10" borderId="30" xfId="0" applyFont="1" applyFill="1" applyBorder="1" applyAlignment="1" applyProtection="1">
      <alignment horizontal="left" vertical="center" wrapText="1" shrinkToFit="1"/>
      <protection locked="0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15" fillId="10" borderId="16" xfId="0" applyNumberFormat="1" applyFont="1" applyFill="1" applyBorder="1" applyAlignment="1" applyProtection="1">
      <alignment horizontal="right" vertical="center" shrinkToFit="1"/>
      <protection locked="0"/>
    </xf>
    <xf numFmtId="0" fontId="15" fillId="10" borderId="16" xfId="0" applyFont="1" applyFill="1" applyBorder="1" applyAlignment="1" applyProtection="1">
      <alignment horizontal="left" vertical="center" shrinkToFit="1"/>
      <protection locked="0"/>
    </xf>
    <xf numFmtId="0" fontId="15" fillId="10" borderId="16" xfId="0" applyFont="1" applyFill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>
      <alignment vertical="center" wrapText="1"/>
    </xf>
    <xf numFmtId="177" fontId="15" fillId="5" borderId="38" xfId="0" applyNumberFormat="1" applyFont="1" applyFill="1" applyBorder="1" applyAlignment="1" applyProtection="1">
      <alignment horizontal="right" vertical="center" shrinkToFit="1"/>
      <protection locked="0"/>
    </xf>
    <xf numFmtId="0" fontId="2" fillId="4" borderId="39" xfId="0" applyFont="1" applyFill="1" applyBorder="1" applyAlignment="1">
      <alignment horizontal="center" vertical="center" shrinkToFit="1"/>
    </xf>
    <xf numFmtId="177" fontId="15" fillId="6" borderId="38" xfId="0" applyNumberFormat="1" applyFont="1" applyFill="1" applyBorder="1" applyAlignment="1" applyProtection="1">
      <alignment horizontal="right" vertical="center" shrinkToFit="1"/>
      <protection locked="0"/>
    </xf>
    <xf numFmtId="177" fontId="15" fillId="7" borderId="38" xfId="0" applyNumberFormat="1" applyFont="1" applyFill="1" applyBorder="1" applyAlignment="1" applyProtection="1">
      <alignment horizontal="right" vertical="center" shrinkToFit="1"/>
      <protection locked="0"/>
    </xf>
    <xf numFmtId="177" fontId="12" fillId="8" borderId="38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12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Alignment="1">
      <alignment horizontal="right" vertical="center"/>
    </xf>
    <xf numFmtId="0" fontId="17" fillId="4" borderId="40" xfId="0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12" borderId="47" xfId="0" applyFont="1" applyFill="1" applyBorder="1" applyAlignment="1" applyProtection="1">
      <alignment horizontal="center" vertical="center"/>
      <protection locked="0"/>
    </xf>
    <xf numFmtId="0" fontId="17" fillId="0" borderId="34" xfId="0" applyFont="1" applyBorder="1" applyAlignment="1">
      <alignment vertical="center"/>
    </xf>
    <xf numFmtId="0" fontId="20" fillId="0" borderId="50" xfId="0" applyFont="1" applyBorder="1" applyAlignment="1">
      <alignment horizontal="left" vertical="center"/>
    </xf>
    <xf numFmtId="0" fontId="17" fillId="0" borderId="33" xfId="0" applyFont="1" applyBorder="1" applyAlignment="1">
      <alignment horizontal="center" vertical="center"/>
    </xf>
    <xf numFmtId="0" fontId="17" fillId="0" borderId="20" xfId="0" applyNumberFormat="1" applyFont="1" applyBorder="1" applyAlignment="1">
      <alignment vertical="center"/>
    </xf>
    <xf numFmtId="58" fontId="20" fillId="0" borderId="51" xfId="0" applyNumberFormat="1" applyFont="1" applyBorder="1" applyAlignment="1">
      <alignment horizontal="left" vertical="center"/>
    </xf>
    <xf numFmtId="0" fontId="17" fillId="0" borderId="20" xfId="0" applyFont="1" applyBorder="1" applyAlignment="1">
      <alignment vertical="center" wrapText="1"/>
    </xf>
    <xf numFmtId="0" fontId="20" fillId="0" borderId="51" xfId="0" applyFont="1" applyBorder="1" applyAlignment="1">
      <alignment horizontal="left" vertical="center"/>
    </xf>
    <xf numFmtId="0" fontId="19" fillId="10" borderId="3" xfId="0" applyFont="1" applyFill="1" applyBorder="1" applyAlignment="1" applyProtection="1">
      <alignment horizontal="center" vertical="center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10" borderId="20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>
      <alignment horizontal="center" vertical="center"/>
    </xf>
    <xf numFmtId="0" fontId="17" fillId="0" borderId="54" xfId="0" applyFont="1" applyBorder="1" applyAlignment="1">
      <alignment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4" fillId="0" borderId="3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right" vertical="center" shrinkToFit="1"/>
    </xf>
    <xf numFmtId="0" fontId="17" fillId="0" borderId="17" xfId="0" applyFont="1" applyFill="1" applyBorder="1" applyAlignment="1">
      <alignment vertical="center" shrinkToFit="1"/>
    </xf>
    <xf numFmtId="0" fontId="17" fillId="0" borderId="17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9" fontId="0" fillId="0" borderId="0" xfId="0" applyNumberFormat="1" applyBorder="1" applyAlignment="1" applyProtection="1">
      <protection locked="0"/>
    </xf>
    <xf numFmtId="179" fontId="0" fillId="3" borderId="0" xfId="0" applyNumberFormat="1" applyFill="1" applyBorder="1" applyAlignment="1" applyProtection="1">
      <protection locked="0"/>
    </xf>
    <xf numFmtId="0" fontId="28" fillId="3" borderId="0" xfId="0" applyFont="1" applyFill="1" applyBorder="1" applyAlignment="1" applyProtection="1">
      <protection locked="0"/>
    </xf>
    <xf numFmtId="0" fontId="5" fillId="0" borderId="0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7" fillId="0" borderId="25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27" fillId="0" borderId="16" xfId="0" applyFont="1" applyFill="1" applyBorder="1" applyAlignment="1">
      <alignment horizontal="right" vertical="center" shrinkToFit="1"/>
    </xf>
    <xf numFmtId="0" fontId="27" fillId="0" borderId="17" xfId="0" applyFont="1" applyFill="1" applyBorder="1" applyAlignment="1">
      <alignment vertical="center" shrinkToFit="1"/>
    </xf>
    <xf numFmtId="0" fontId="27" fillId="0" borderId="17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8" fillId="0" borderId="0" xfId="0" applyFont="1" applyBorder="1" applyAlignment="1" applyProtection="1">
      <protection locked="0"/>
    </xf>
    <xf numFmtId="0" fontId="19" fillId="10" borderId="16" xfId="0" applyFont="1" applyFill="1" applyBorder="1" applyAlignment="1" applyProtection="1">
      <alignment horizontal="left" vertical="center" shrinkToFit="1"/>
      <protection locked="0"/>
    </xf>
    <xf numFmtId="0" fontId="19" fillId="10" borderId="17" xfId="0" applyFont="1" applyFill="1" applyBorder="1" applyAlignment="1" applyProtection="1">
      <alignment horizontal="left" vertical="center" shrinkToFit="1"/>
      <protection locked="0"/>
    </xf>
    <xf numFmtId="0" fontId="19" fillId="10" borderId="20" xfId="0" applyFont="1" applyFill="1" applyBorder="1" applyAlignment="1" applyProtection="1">
      <alignment horizontal="left" vertical="center" shrinkToFit="1"/>
      <protection locked="0"/>
    </xf>
    <xf numFmtId="0" fontId="19" fillId="10" borderId="52" xfId="0" applyFont="1" applyFill="1" applyBorder="1" applyAlignment="1" applyProtection="1">
      <alignment horizontal="left" vertical="center" wrapText="1"/>
      <protection locked="0"/>
    </xf>
    <xf numFmtId="0" fontId="19" fillId="10" borderId="53" xfId="0" applyFont="1" applyFill="1" applyBorder="1" applyAlignment="1" applyProtection="1">
      <alignment horizontal="left" vertical="center" wrapText="1"/>
      <protection locked="0"/>
    </xf>
    <xf numFmtId="0" fontId="19" fillId="10" borderId="54" xfId="0" applyFont="1" applyFill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>
      <alignment horizontal="left" vertical="center" wrapText="1"/>
    </xf>
    <xf numFmtId="0" fontId="21" fillId="0" borderId="0" xfId="1" applyFont="1" applyAlignment="1">
      <alignment horizontal="center" vertical="center"/>
    </xf>
    <xf numFmtId="0" fontId="19" fillId="4" borderId="41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left" vertical="center"/>
    </xf>
    <xf numFmtId="0" fontId="19" fillId="0" borderId="49" xfId="0" applyFont="1" applyFill="1" applyBorder="1" applyAlignment="1">
      <alignment horizontal="left" vertical="center"/>
    </xf>
    <xf numFmtId="176" fontId="19" fillId="10" borderId="16" xfId="0" applyNumberFormat="1" applyFont="1" applyFill="1" applyBorder="1" applyAlignment="1" applyProtection="1">
      <alignment horizontal="left" vertical="center"/>
      <protection locked="0"/>
    </xf>
    <xf numFmtId="176" fontId="19" fillId="10" borderId="17" xfId="0" applyNumberFormat="1" applyFont="1" applyFill="1" applyBorder="1" applyAlignment="1" applyProtection="1">
      <alignment horizontal="left" vertical="center"/>
      <protection locked="0"/>
    </xf>
    <xf numFmtId="176" fontId="19" fillId="10" borderId="20" xfId="0" applyNumberFormat="1" applyFont="1" applyFill="1" applyBorder="1" applyAlignment="1" applyProtection="1">
      <alignment horizontal="left" vertical="center"/>
      <protection locked="0"/>
    </xf>
    <xf numFmtId="0" fontId="19" fillId="10" borderId="16" xfId="0" applyFont="1" applyFill="1" applyBorder="1" applyAlignment="1" applyProtection="1">
      <alignment horizontal="left" vertical="center"/>
      <protection locked="0"/>
    </xf>
    <xf numFmtId="0" fontId="19" fillId="10" borderId="17" xfId="0" applyFont="1" applyFill="1" applyBorder="1" applyAlignment="1" applyProtection="1">
      <alignment horizontal="left" vertical="center"/>
      <protection locked="0"/>
    </xf>
    <xf numFmtId="0" fontId="19" fillId="10" borderId="20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25" xfId="0" applyFont="1" applyFill="1" applyBorder="1" applyAlignment="1">
      <alignment horizontal="left" vertical="center" wrapText="1"/>
    </xf>
    <xf numFmtId="0" fontId="27" fillId="0" borderId="2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176" fontId="27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shrinkToFit="1"/>
    </xf>
    <xf numFmtId="0" fontId="27" fillId="0" borderId="25" xfId="0" applyFont="1" applyFill="1" applyBorder="1" applyAlignment="1">
      <alignment horizontal="left" vertical="center" shrinkToFit="1"/>
    </xf>
    <xf numFmtId="0" fontId="17" fillId="0" borderId="16" xfId="0" applyNumberFormat="1" applyFont="1" applyFill="1" applyBorder="1" applyAlignment="1">
      <alignment horizontal="left" vertical="center" wrapText="1"/>
    </xf>
    <xf numFmtId="0" fontId="17" fillId="0" borderId="17" xfId="0" applyNumberFormat="1" applyFont="1" applyFill="1" applyBorder="1" applyAlignment="1">
      <alignment horizontal="left" vertical="center" wrapText="1"/>
    </xf>
    <xf numFmtId="0" fontId="17" fillId="0" borderId="20" xfId="0" applyNumberFormat="1" applyFont="1" applyFill="1" applyBorder="1" applyAlignment="1">
      <alignment horizontal="left" vertical="center" wrapText="1"/>
    </xf>
    <xf numFmtId="177" fontId="17" fillId="0" borderId="16" xfId="0" applyNumberFormat="1" applyFont="1" applyFill="1" applyBorder="1" applyAlignment="1">
      <alignment horizontal="center" vertical="center"/>
    </xf>
    <xf numFmtId="177" fontId="17" fillId="0" borderId="17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0" fontId="27" fillId="0" borderId="16" xfId="0" applyNumberFormat="1" applyFont="1" applyFill="1" applyBorder="1" applyAlignment="1">
      <alignment horizontal="left" vertical="center" wrapText="1"/>
    </xf>
    <xf numFmtId="0" fontId="27" fillId="0" borderId="17" xfId="0" applyNumberFormat="1" applyFont="1" applyFill="1" applyBorder="1" applyAlignment="1">
      <alignment horizontal="left" vertical="center" wrapText="1"/>
    </xf>
    <xf numFmtId="0" fontId="27" fillId="0" borderId="20" xfId="0" applyNumberFormat="1" applyFont="1" applyFill="1" applyBorder="1" applyAlignment="1">
      <alignment horizontal="left" vertical="center" wrapText="1"/>
    </xf>
    <xf numFmtId="177" fontId="27" fillId="0" borderId="16" xfId="0" applyNumberFormat="1" applyFont="1" applyFill="1" applyBorder="1" applyAlignment="1">
      <alignment horizontal="center" vertical="center"/>
    </xf>
    <xf numFmtId="177" fontId="27" fillId="0" borderId="17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96"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78" formatCode="0_);\(0\)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ont>
        <color rgb="FF9F9F9F"/>
      </font>
      <fill>
        <patternFill patternType="solid">
          <fgColor theme="0" tint="-0.24994659260841701"/>
          <bgColor rgb="FF9F9F9F"/>
        </patternFill>
      </fill>
      <border>
        <left/>
        <right/>
        <top/>
        <bottom/>
      </border>
    </dxf>
    <dxf>
      <fill>
        <patternFill patternType="solid">
          <bgColor rgb="FFFFB3FA"/>
        </patternFill>
      </fill>
    </dxf>
    <dxf>
      <fill>
        <patternFill patternType="solid">
          <bgColor theme="0" tint="-0.14990691854609822"/>
        </patternFill>
      </fill>
    </dxf>
    <dxf>
      <fill>
        <patternFill patternType="solid">
          <bgColor rgb="FFFFB3FA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8764000366222"/>
        </patternFill>
      </fill>
    </dxf>
    <dxf>
      <numFmt numFmtId="178" formatCode="0_);\(0\)"/>
    </dxf>
    <dxf>
      <fill>
        <patternFill patternType="solid">
          <bgColor theme="7" tint="0.7998901333658864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8764000366222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rgb="FFFF0000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theme="0" tint="-0.1498764000366222"/>
        </patternFill>
      </fill>
    </dxf>
    <dxf>
      <fill>
        <patternFill patternType="solid">
          <bgColor theme="0" tint="-0.1498764000366222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0" tint="-0.1498764000366222"/>
        </patternFill>
      </fill>
    </dxf>
    <dxf>
      <fill>
        <patternFill patternType="solid">
          <bgColor rgb="FFFF0000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fill>
        <patternFill patternType="solid">
          <bgColor theme="0" tint="-0.1498764000366222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numFmt numFmtId="178" formatCode="0_);\(0\)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theme="0" tint="-0.1498764000366222"/>
        </patternFill>
      </fill>
    </dxf>
    <dxf>
      <fill>
        <patternFill patternType="solid">
          <bgColor theme="0" tint="-0.1498764000366222"/>
        </patternFill>
      </fill>
    </dxf>
    <dxf>
      <fill>
        <patternFill patternType="solid">
          <bgColor theme="0" tint="-0.1498764000366222"/>
        </patternFill>
      </fill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indexed="13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9F9F9F"/>
      <color rgb="FFD9D9D9"/>
      <color rgb="FFDDEBF7"/>
      <color rgb="FF99FF99"/>
      <color rgb="FFFFFF99"/>
      <color rgb="FFFFF2CC"/>
      <color rgb="FFBF604C"/>
      <color rgb="FFF509E2"/>
      <color rgb="FF6B2E4F"/>
      <color rgb="FFFFB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</xdr:row>
          <xdr:rowOff>31750</xdr:rowOff>
        </xdr:from>
        <xdr:to>
          <xdr:col>7</xdr:col>
          <xdr:colOff>1454150</xdr:colOff>
          <xdr:row>3</xdr:row>
          <xdr:rowOff>158750</xdr:rowOff>
        </xdr:to>
        <xdr:sp macro="" textlink="">
          <xdr:nvSpPr>
            <xdr:cNvPr id="1027" name="オブジェクト 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31750</xdr:rowOff>
        </xdr:from>
        <xdr:to>
          <xdr:col>7</xdr:col>
          <xdr:colOff>1454150</xdr:colOff>
          <xdr:row>10</xdr:row>
          <xdr:rowOff>0</xdr:rowOff>
        </xdr:to>
        <xdr:sp macro="" textlink="">
          <xdr:nvSpPr>
            <xdr:cNvPr id="1028" name="1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31750</xdr:rowOff>
        </xdr:from>
        <xdr:to>
          <xdr:col>7</xdr:col>
          <xdr:colOff>1454150</xdr:colOff>
          <xdr:row>7</xdr:row>
          <xdr:rowOff>0</xdr:rowOff>
        </xdr:to>
        <xdr:sp macro="" textlink="">
          <xdr:nvSpPr>
            <xdr:cNvPr id="1029" name="オブジェクト 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38100</xdr:rowOff>
        </xdr:from>
        <xdr:to>
          <xdr:col>7</xdr:col>
          <xdr:colOff>1454150</xdr:colOff>
          <xdr:row>13</xdr:row>
          <xdr:rowOff>6350</xdr:rowOff>
        </xdr:to>
        <xdr:sp macro="" textlink="">
          <xdr:nvSpPr>
            <xdr:cNvPr id="1030" name="5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04747E-F9F3-453B-9A0B-EE290B4EF448}" name="テーブル1" displayName="テーブル1" ref="C1:Q210" totalsRowShown="0" dataDxfId="195">
  <autoFilter ref="C1:Q210" xr:uid="{81F4933E-F5E0-4DF7-BFDC-D4A4A019B240}"/>
  <tableColumns count="15">
    <tableColumn id="1" xr3:uid="{478C8F11-BB99-4E8B-BDD3-45CC897432C2}" name="投与区分" dataDxfId="194"/>
    <tableColumn id="2" xr3:uid="{31CA45A2-4EB5-48A0-BC9C-D57ADF54069A}" name="医薬品名" dataDxfId="193"/>
    <tableColumn id="3" xr3:uid="{F6808B5D-8812-462F-B7E4-F475C7B9B073}" name="品名検索用1" dataDxfId="192">
      <calculatedColumnFormula>IF(ISERROR(FIND(入力シート➁!$B$3,D2)),"",ROW())</calculatedColumnFormula>
    </tableColumn>
    <tableColumn id="4" xr3:uid="{B6442195-E1E9-4071-A0B7-E3E7C4FA0FB7}" name="品名検索用2" dataDxfId="191">
      <calculatedColumnFormula>INDEX(D:D,SMALL(E:E,ROW(D1)))</calculatedColumnFormula>
    </tableColumn>
    <tableColumn id="5" xr3:uid="{84900FA6-3809-44F7-B950-775C31776D4E}" name="一般名" dataDxfId="190"/>
    <tableColumn id="6" xr3:uid="{A89B1347-FFE9-464B-A7EE-A853240316EC}" name="規格単位" dataDxfId="189"/>
    <tableColumn id="7" xr3:uid="{1E8CF773-416F-415E-900E-62AF8268B94D}" name="単位抽出1-1" dataDxfId="188"/>
    <tableColumn id="8" xr3:uid="{4BE2C8F9-52E4-4A78-97F9-F09A4B6275A6}" name="単位抽出1-2" dataDxfId="187">
      <calculatedColumnFormula>IFERROR(RIGHT(I2,LEN(I2)-FIND("%",I2)),IFERROR((RIGHT(I2,LEN(I2)-FIND("g",I2))),""))</calculatedColumnFormula>
    </tableColumn>
    <tableColumn id="9" xr3:uid="{0370D2E7-C3DF-403E-90B5-BFD39A24E384}" name="単位抽出1結果" dataDxfId="186"/>
    <tableColumn id="10" xr3:uid="{CC86514E-E8A9-4565-80B9-1E1C88181712}" name="単位抽出2-1" dataDxfId="185">
      <calculatedColumnFormula>RIGHT(H2,LEN(H2)-FIND("1",H2))</calculatedColumnFormula>
    </tableColumn>
    <tableColumn id="11" xr3:uid="{860F6AE7-189F-4CE1-A658-AC1D016A462B}" name="単位抽出2-2" dataDxfId="184">
      <calculatedColumnFormula>IFERROR(RIGHT(L2,LEN(L2)-FIND("1",L2)),"")</calculatedColumnFormula>
    </tableColumn>
    <tableColumn id="12" xr3:uid="{1EAC1629-D2C5-46E8-8DB5-87FB7990111C}" name="単位抽出2-3" dataDxfId="183">
      <calculatedColumnFormula xml:space="preserve"> IFERROR(RIGHT(M2, LEN(M2) - FIND("1", M2)), "")</calculatedColumnFormula>
    </tableColumn>
    <tableColumn id="13" xr3:uid="{B0491C15-090A-4782-A97B-DFCE6F45BD77}" name="単位抽出2結果" dataDxfId="182"/>
    <tableColumn id="14" xr3:uid="{DB0509D2-B38F-4EED-BE91-FFCB32248734}" name="単位1" dataDxfId="181"/>
    <tableColumn id="15" xr3:uid="{7BB6EF98-91EE-4750-8919-237110182CFD}" name="単位2" dataDxfId="18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2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3.docx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13"/>
  <sheetViews>
    <sheetView tabSelected="1" zoomScale="70" zoomScaleNormal="70" workbookViewId="0">
      <selection activeCell="G5" sqref="G5"/>
    </sheetView>
  </sheetViews>
  <sheetFormatPr defaultColWidth="9" defaultRowHeight="14"/>
  <cols>
    <col min="1" max="1" width="1.83203125" style="86" customWidth="1"/>
    <col min="2" max="2" width="22.33203125" style="87" customWidth="1"/>
    <col min="3" max="6" width="8.25" style="87" customWidth="1"/>
    <col min="7" max="7" width="48.83203125" style="87" customWidth="1"/>
    <col min="8" max="8" width="35.25" style="87" customWidth="1"/>
    <col min="9" max="16384" width="9" style="86"/>
  </cols>
  <sheetData>
    <row r="1" spans="2:10" ht="21.75" customHeight="1">
      <c r="B1" s="40" t="s">
        <v>0</v>
      </c>
      <c r="C1" s="88"/>
      <c r="D1" s="89" t="s">
        <v>1</v>
      </c>
      <c r="E1" s="89"/>
      <c r="F1" s="89"/>
      <c r="H1" s="90" t="s">
        <v>815</v>
      </c>
      <c r="J1" s="110" t="s">
        <v>761</v>
      </c>
    </row>
    <row r="3" spans="2:10" ht="36" customHeight="1">
      <c r="B3" s="91" t="s">
        <v>2</v>
      </c>
      <c r="C3" s="145" t="s">
        <v>3</v>
      </c>
      <c r="D3" s="146"/>
      <c r="E3" s="146"/>
      <c r="F3" s="147"/>
      <c r="G3" s="92" t="s">
        <v>4</v>
      </c>
      <c r="H3" s="93" t="s">
        <v>5</v>
      </c>
    </row>
    <row r="4" spans="2:10" ht="44.25" customHeight="1">
      <c r="B4" s="94" t="s">
        <v>6</v>
      </c>
      <c r="C4" s="95" t="s">
        <v>7</v>
      </c>
      <c r="D4" s="96"/>
      <c r="E4" s="148" t="s">
        <v>8</v>
      </c>
      <c r="F4" s="149"/>
      <c r="G4" s="97" t="s">
        <v>9</v>
      </c>
      <c r="H4" s="98" t="s">
        <v>759</v>
      </c>
    </row>
    <row r="5" spans="2:10" ht="44.25" customHeight="1">
      <c r="B5" s="99" t="s">
        <v>10</v>
      </c>
      <c r="C5" s="150"/>
      <c r="D5" s="151"/>
      <c r="E5" s="151"/>
      <c r="F5" s="152"/>
      <c r="G5" s="100" t="s">
        <v>9</v>
      </c>
      <c r="H5" s="101" t="s">
        <v>760</v>
      </c>
    </row>
    <row r="6" spans="2:10" ht="44.25" customHeight="1">
      <c r="B6" s="99" t="s">
        <v>11</v>
      </c>
      <c r="C6" s="153"/>
      <c r="D6" s="154"/>
      <c r="E6" s="154"/>
      <c r="F6" s="155"/>
      <c r="G6" s="102" t="s">
        <v>13</v>
      </c>
      <c r="H6" s="103" t="s">
        <v>14</v>
      </c>
    </row>
    <row r="7" spans="2:10" ht="44.25" customHeight="1">
      <c r="B7" s="99" t="s">
        <v>15</v>
      </c>
      <c r="C7" s="104"/>
      <c r="D7" s="105" t="s">
        <v>16</v>
      </c>
      <c r="E7" s="106"/>
      <c r="F7" s="105" t="s">
        <v>17</v>
      </c>
      <c r="G7" s="102" t="s">
        <v>18</v>
      </c>
      <c r="H7" s="103" t="s">
        <v>758</v>
      </c>
    </row>
    <row r="8" spans="2:10" ht="44.25" customHeight="1">
      <c r="B8" s="99" t="s">
        <v>19</v>
      </c>
      <c r="C8" s="137"/>
      <c r="D8" s="138"/>
      <c r="E8" s="138"/>
      <c r="F8" s="139"/>
      <c r="G8" s="143" t="s">
        <v>20</v>
      </c>
      <c r="H8" s="103" t="s">
        <v>21</v>
      </c>
    </row>
    <row r="9" spans="2:10" ht="44.25" customHeight="1">
      <c r="B9" s="99" t="s">
        <v>22</v>
      </c>
      <c r="C9" s="137"/>
      <c r="D9" s="138"/>
      <c r="E9" s="138"/>
      <c r="F9" s="139"/>
      <c r="G9" s="143"/>
      <c r="H9" s="103" t="s">
        <v>23</v>
      </c>
    </row>
    <row r="10" spans="2:10" ht="94" customHeight="1">
      <c r="B10" s="107" t="s">
        <v>24</v>
      </c>
      <c r="C10" s="140"/>
      <c r="D10" s="141"/>
      <c r="E10" s="141"/>
      <c r="F10" s="142"/>
      <c r="G10" s="108" t="s">
        <v>25</v>
      </c>
      <c r="H10" s="109" t="s">
        <v>26</v>
      </c>
    </row>
    <row r="12" spans="2:10">
      <c r="H12" s="144" t="s">
        <v>27</v>
      </c>
    </row>
    <row r="13" spans="2:10">
      <c r="H13" s="144"/>
    </row>
  </sheetData>
  <sheetProtection algorithmName="SHA-512" hashValue="TDcdGWf42ymBH140s05HIL0zyZMQCBctcQxvjRwoy4VdOO9y7qqsuvejo/LUyeJKDhDGqtw0d75/rgLMM7ogqw==" saltValue="ms7mUwrkdrOzikKeUiljBA==" spinCount="100000" sheet="1" objects="1" scenarios="1"/>
  <mergeCells count="9">
    <mergeCell ref="C9:F9"/>
    <mergeCell ref="C10:F10"/>
    <mergeCell ref="G8:G9"/>
    <mergeCell ref="H12:H13"/>
    <mergeCell ref="C3:F3"/>
    <mergeCell ref="E4:F4"/>
    <mergeCell ref="C5:F5"/>
    <mergeCell ref="C6:F6"/>
    <mergeCell ref="C8:F8"/>
  </mergeCells>
  <phoneticPr fontId="25"/>
  <dataValidations count="3">
    <dataValidation type="date" allowBlank="1" showInputMessage="1" showErrorMessage="1" sqref="C5:F5" xr:uid="{00000000-0002-0000-0000-000000000000}">
      <formula1>32874</formula1>
      <formula2>401769</formula2>
    </dataValidation>
    <dataValidation type="whole" allowBlank="1" showInputMessage="1" showErrorMessage="1" sqref="E7" xr:uid="{00000000-0002-0000-0000-000001000000}">
      <formula1>1</formula1>
      <formula2>9999</formula2>
    </dataValidation>
    <dataValidation type="list" allowBlank="1" showInputMessage="1" showErrorMessage="1" sqref="C6:F6" xr:uid="{00000000-0002-0000-0000-000002000000}">
      <formula1>"麻薬管理者,麻薬施用者,麻薬小売業者,麻薬研究者"</formula1>
    </dataValidation>
  </dataValidations>
  <hyperlinks>
    <hyperlink ref="H12:H13" location="入力シート➁!A1" display="入力シート②へ⇒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156"/>
  <sheetViews>
    <sheetView zoomScale="70" zoomScaleNormal="70" workbookViewId="0">
      <pane ySplit="6" topLeftCell="A7" activePane="bottomLeft" state="frozen"/>
      <selection activeCell="C5" sqref="C5:F5"/>
      <selection pane="bottomLeft" activeCell="F10" sqref="F10"/>
    </sheetView>
  </sheetViews>
  <sheetFormatPr defaultColWidth="9" defaultRowHeight="17.5"/>
  <cols>
    <col min="1" max="1" width="3.83203125" style="14" customWidth="1"/>
    <col min="2" max="2" width="26.83203125" style="14" customWidth="1"/>
    <col min="3" max="3" width="9.58203125" style="36" customWidth="1"/>
    <col min="4" max="4" width="6" style="14" customWidth="1"/>
    <col min="5" max="5" width="4.25" style="37" customWidth="1"/>
    <col min="6" max="6" width="11.58203125" style="14" customWidth="1"/>
    <col min="7" max="7" width="4.25" style="37" customWidth="1"/>
    <col min="8" max="8" width="11.58203125" style="14" customWidth="1"/>
    <col min="9" max="9" width="4.25" style="37" customWidth="1"/>
    <col min="10" max="10" width="11.58203125" style="14" customWidth="1"/>
    <col min="11" max="11" width="4.25" style="37" customWidth="1"/>
    <col min="12" max="12" width="11.58203125" style="14" customWidth="1"/>
    <col min="13" max="13" width="4.25" style="37" customWidth="1"/>
    <col min="14" max="14" width="6.25" style="38" customWidth="1"/>
    <col min="15" max="17" width="6.25" style="14" customWidth="1"/>
    <col min="18" max="18" width="29.33203125" style="14" customWidth="1"/>
    <col min="19" max="19" width="13" style="39" customWidth="1"/>
    <col min="20" max="20" width="3.5" style="14" customWidth="1"/>
    <col min="21" max="21" width="13" style="14" customWidth="1"/>
    <col min="22" max="24" width="9" style="14" hidden="1" customWidth="1"/>
    <col min="25" max="16384" width="9" style="14"/>
  </cols>
  <sheetData>
    <row r="1" spans="1:24" ht="19.5" customHeight="1">
      <c r="B1" s="40" t="s">
        <v>28</v>
      </c>
      <c r="C1" s="41"/>
      <c r="E1" s="42"/>
      <c r="F1" s="14" t="s">
        <v>29</v>
      </c>
      <c r="I1" s="59"/>
      <c r="J1" s="14" t="s">
        <v>30</v>
      </c>
      <c r="K1" s="14"/>
      <c r="L1" s="37"/>
      <c r="N1" s="47" t="s">
        <v>31</v>
      </c>
      <c r="O1" s="37"/>
      <c r="P1" s="37"/>
      <c r="Q1" s="37"/>
      <c r="R1" s="68"/>
    </row>
    <row r="2" spans="1:24" ht="19.5" customHeight="1">
      <c r="B2" s="43" t="s">
        <v>32</v>
      </c>
      <c r="C2" s="41"/>
      <c r="D2" s="40"/>
    </row>
    <row r="3" spans="1:24" ht="19.5" customHeight="1">
      <c r="B3" s="44"/>
      <c r="C3" s="45" t="s">
        <v>33</v>
      </c>
      <c r="D3" s="40"/>
      <c r="U3" s="176" t="s">
        <v>34</v>
      </c>
    </row>
    <row r="4" spans="1:24" ht="18" thickBot="1">
      <c r="C4" s="46" t="s">
        <v>35</v>
      </c>
      <c r="D4" s="47"/>
      <c r="U4" s="177"/>
    </row>
    <row r="5" spans="1:24" ht="17.25" customHeight="1" thickTop="1">
      <c r="B5" s="156" t="s">
        <v>36</v>
      </c>
      <c r="C5" s="180" t="s">
        <v>37</v>
      </c>
      <c r="D5" s="181"/>
      <c r="E5" s="182"/>
      <c r="F5" s="162" t="s">
        <v>38</v>
      </c>
      <c r="G5" s="163"/>
      <c r="H5" s="164" t="s">
        <v>39</v>
      </c>
      <c r="I5" s="165"/>
      <c r="J5" s="166" t="s">
        <v>40</v>
      </c>
      <c r="K5" s="167"/>
      <c r="L5" s="168" t="s">
        <v>41</v>
      </c>
      <c r="M5" s="169"/>
      <c r="N5" s="158" t="s">
        <v>42</v>
      </c>
      <c r="O5" s="160" t="s">
        <v>43</v>
      </c>
      <c r="P5" s="160" t="s">
        <v>44</v>
      </c>
      <c r="Q5" s="160" t="s">
        <v>45</v>
      </c>
      <c r="R5" s="172" t="s">
        <v>46</v>
      </c>
      <c r="S5" s="174" t="s">
        <v>47</v>
      </c>
      <c r="U5" s="178" t="str">
        <f ca="1">IF(AND(入力シート①!D4="",入力シート①!C5="",入力シート①!C6="",入力シート①!C7="",入力シート①!E7="",入力シート①!C8="",入力シート①!C9="",入力シート①!C10="",COUNTIF(S7:S156,"")=A156),"",IF(OR(入力シート①!D4="",入力シート①!C5="",入力シート①!C6="",入力シート①!C7="",入力シート①!E7="",入力シート①!C8="",入力シート①!C9="",入力シート①!C10="",COUNTIF(S7:S156,"×")&gt;0),"×","○"))</f>
        <v/>
      </c>
      <c r="V5" s="69"/>
      <c r="W5" s="69"/>
    </row>
    <row r="6" spans="1:24" ht="17.25" customHeight="1" thickBot="1">
      <c r="B6" s="157"/>
      <c r="C6" s="183"/>
      <c r="D6" s="184"/>
      <c r="E6" s="185"/>
      <c r="F6" s="170" t="s">
        <v>48</v>
      </c>
      <c r="G6" s="171"/>
      <c r="H6" s="170" t="s">
        <v>48</v>
      </c>
      <c r="I6" s="171"/>
      <c r="J6" s="170" t="s">
        <v>48</v>
      </c>
      <c r="K6" s="171"/>
      <c r="L6" s="170" t="s">
        <v>48</v>
      </c>
      <c r="M6" s="171"/>
      <c r="N6" s="159"/>
      <c r="O6" s="161"/>
      <c r="P6" s="161"/>
      <c r="Q6" s="161"/>
      <c r="R6" s="173"/>
      <c r="S6" s="175"/>
      <c r="U6" s="179"/>
      <c r="V6" s="69"/>
      <c r="W6" s="70" t="s">
        <v>49</v>
      </c>
      <c r="X6" s="71" t="s">
        <v>50</v>
      </c>
    </row>
    <row r="7" spans="1:24" ht="40" customHeight="1" thickTop="1">
      <c r="A7" s="14">
        <v>1</v>
      </c>
      <c r="B7" s="48"/>
      <c r="C7" s="49" t="str">
        <f ca="1">IF(AND(B7="",OFFSET(B7,-1,0,1,1)&lt;&gt;""),OFFSET(C7,-1,0,1,1),IF(AND(B7="",OFFSET(B7,-1,0,1,1)="",OR(OFFSET(N7,-1,0,1)&lt;&gt;"",OFFSET(P7,-1,0,1,1)&lt;&gt;"")),OFFSET(C7,-2,0,1,1),IFERROR(VLOOKUP(入力シート➁!B7,テーブル1[[#All],[医薬品名]:[単位2]],COLUMN(入力シート➁!P3)-3,0),"")))</f>
        <v/>
      </c>
      <c r="D7" s="50"/>
      <c r="E7" s="51" t="str">
        <f ca="1">IF(AND(B7="",OFFSET(B7,-1,0,1,1)&lt;&gt;""),OFFSET(E7,-1,0,1,1),IF(AND(B7="",OFFSET(B7,-1,0,1,1)="",OR(OFFSET(N7,-1,0,1)&lt;&gt;"",OFFSET(P7,-1,0,1,1)&lt;&gt;"")),OFFSET(E7,-2,0,1,1),IFERROR(VLOOKUP(入力シート➁!B7,テーブル1[[#All],[医薬品名]:[単位2]],COLUMN(テーブル1[[#Headers],[単位2]])-3,0),"")))</f>
        <v/>
      </c>
      <c r="F7" s="52"/>
      <c r="G7" s="53" t="str">
        <f ca="1">IF(AND(E7="V",C7&lt;&gt;""),"mL",E7)</f>
        <v/>
      </c>
      <c r="H7" s="54"/>
      <c r="I7" s="53" t="str">
        <f t="shared" ref="I7:I18" ca="1" si="0">G7</f>
        <v/>
      </c>
      <c r="J7" s="60"/>
      <c r="K7" s="53" t="str">
        <f t="shared" ref="K7:K18" ca="1" si="1">G7</f>
        <v/>
      </c>
      <c r="L7" s="61"/>
      <c r="M7" s="53" t="str">
        <f t="shared" ref="M7:M18" ca="1" si="2">G7</f>
        <v/>
      </c>
      <c r="N7" s="62"/>
      <c r="O7" s="63"/>
      <c r="P7" s="63"/>
      <c r="Q7" s="72"/>
      <c r="R7" s="73"/>
      <c r="S7" s="74" t="str">
        <f ca="1">IF(入力シート①!$C$6="麻薬小売業者",$X7,$W7)</f>
        <v/>
      </c>
      <c r="V7" s="14">
        <f>IF(ABS(F7+H7+J7+L7)=ABS(F7)+ABS(H7)+ABS(J7)+ABS(L7),1,2)</f>
        <v>1</v>
      </c>
      <c r="W7" s="75" t="str">
        <f ca="1">IF(AND(D7="",F7="",H7="",J7="",L7="",B7="",N7="",O7="",P7="",Q7="",R7=""),"",IF(OR(AND(OR(N7&lt;&gt;"",O7&lt;&gt;"",P7&lt;&gt;"",Q7&lt;&gt;""),R7=""),AND(F7="",H7="",J7="",L7="")),"×",IF(OR(AND(B7&lt;&gt;"",OFFSET(B7,1,0,1,1)="",OR(OFFSET(D7,1,0,1,1)&lt;&gt;"",OFFSET(D7,2,0,1,1)&lt;&gt;"",COUNTIF(B7,"*自家製剤*")&gt;0),OR(D7&lt;&gt;"",COUNTIF(B7,"*自家製剤*")&gt;0),OR(OFFSET(N7,1,0,1,1)&lt;&gt;"",OFFSET(P7,1,0,1,1)&lt;&gt;"",OFFSET(N7,2,0,1,1)&lt;&gt;"",OFFSET(P7,2,0,1,1)&lt;&gt;""),OFFSET(B7,2,0,1,1)="",F7+H7-J7-O7+ABS(OFFSET(F7,1,0,1,1))+ABS(OFFSET(H7,1,0,1,1))-ABS(OFFSET(J7,1,0,1,1))+ABS(OFFSET(F7,2,0,1,1))+ABS(OFFSET(H7,2,0,1,1))-ABS(OFFSET(J7,2,0,1,1))=L7-Q7+ABS(OFFSET(L7,1,0,1,1))+ABS(OFFSET(L7,2,0,1,1)),IF(OR(OFFSET(F7,1,0,1,1)&lt;0,OFFSET(H7,1,0,1,1)&lt;0,OFFSET(J7,1,0,1,1)&lt;0,OFFSET(L7,1,0,1,1)&lt;0),IF(J7&gt;(ABS(OFFSET(F7,1,0,1,1))+ABS(OFFSET(H7,1,0,1,1)))-ABS(OFFSET(L7,1,0,1,1)),AND(J7-(F7+H7+OFFSET(H7,2,0,1,1)-L7-Q7)&lt;=ABS(OFFSET(N7,1,0,1,1)),ABS(OFFSET(N7,1,0,1,1))&lt;=(ABS(OFFSET(F7,1,0,1,1))+ABS(OFFSET(H7,1,0,1,1)))-ABS(OFFSET(L7,1,0,1,1))),AND(J7-(F7+H7+OFFSET(H7,2,0,1,1)-L7-Q7)&lt;=ABS(OFFSET(N7,1,0,1,1)),ABS(OFFSET(N7,1,0,1,1))&lt;=J7)),IF(OR(OFFSET(F7,2,0,1,1)&lt;0,OFFSET(H7,2,0,1,1)&lt;0,OFFSET(J7,2,0,1,1)&lt;0,OFFSET(L7,2,0,1,1)&lt;0),IF(J7&gt;(ABS(OFFSET(F7,2,0,1,1))+ABS(OFFSET(H7,2,0,1,1)))-ABS(OFFSET(L7,2,0,1,1)),AND(J7-(F7+H7+OFFSET(H7,1,0,1,1)-L7-Q7)&lt;=ABS(OFFSET(N7,2,0,1,1)),ABS(OFFSET(N7,2,0,1,1))&lt;=(ABS(OFFSET(F7,2,0,1,1))+ABS(OFFSET(H7,2,0,1,1)))-ABS(OFFSET(L7,2,0,1,1))),AND(J7-(F7+H7+OFFSET(H7,1,0,1,1)-L7-Q7)&lt;=ABS(OFFSET(N7,2,0,1,1)),ABS(OFFSET(N7,2,0,1,1))&lt;=J7)),TRUE))),AND(B7&lt;&gt;"",OFFSET(B7,1,0,1,1)="",OR(OFFSET(N7,1,0,1,1)&lt;&gt;"",OFFSET(P7,1,0,1,1)&lt;&gt;"",OR(OFFSET(F7,1,0,1,1)&lt;0,OFFSET(H7,1,0,1,1)&lt;0)),OR(OFFSET(B7,2,0,1,1)&lt;&gt;"",OFFSET(S7,2,0,1,1)=""),OR(D7&lt;&gt;"",COUNTIF(B7,"*自家製剤*")&gt;0),F7+H7-J7-O7+ABS(OFFSET(F7,1,0,1,1))+ABS(OFFSET(H7,1,0,1,1))-ABS(OFFSET(J7,1,0,1,1))=L7-Q7+ABS(OFFSET(L7,1,0,1,1)),IF(NOT(OR(OFFSET(F7,1,0,1,1)&lt;0,OFFSET(H7,1,0,1,1)&lt;0,OFFSET(J7,1,0,1,1)&lt;0,OFFSET(L7,1,0,1,1)&lt;0)),TRUE,IF(J7&gt;(ABS(OFFSET(F7,1,0,1,1))+ABS(OFFSET(H7,1,0,1,1)))-ABS(OFFSET(L7,1,0,1,1)),AND(J7-(F7+H7-L7-Q7)&lt;=ABS(OFFSET(N7,1,0,1,1)),ABS(OFFSET(N7,1,0,1,1))&lt;=(ABS(OFFSET(F7,1,0,1,1))+ABS(OFFSET(H7,1,0,1,1)))-ABS(OFFSET(L7,1,0,1,1))),AND(J7-(F7+H7-L7-Q7)&lt;=ABS(OFFSET(N7,1,0,1,1)),ABS(OFFSET(N7,1,0,1,1))&lt;=J7)))),AND(B7&lt;&gt;"",OR(D7&lt;&gt;"",COUNTIF(B7,"*自家製剤*")&gt;0),OR(OFFSET(B7,1,0,1,1)&lt;&gt;"",OFFSET(S7,1,0,1,1)=""),F7+H7-J7-O7=L7-Q7),AND(B7&lt;&gt;"",D7="",ABS(F7)+ABS(H7)-O7-ABS(J7)=ABS(L7),OR(F7&lt;0,H7&lt;0,J7&lt;0,L7&lt;0)),),"○",IF(AND(B7="",OR(F7&lt;&gt;"",H7&lt;&gt;"",J7&lt;&gt;"",L7&lt;&gt;""),R7&lt;&gt;""),"-","×"))))</f>
        <v/>
      </c>
      <c r="X7" s="76" t="str">
        <f ca="1">IF(AND(D7="",F7="",H7="",J7="",L7="",B7="",N7="",O7="",P7="",Q7="",R7=""),"",IF(OR(AND(OR(N7&lt;&gt;"",O7&lt;&gt;"",P7&lt;&gt;"",Q7&lt;&gt;""),R7=""),AND(F7="",H7="",J7="",L7="")),"×",IF(OR(AND(B7&lt;&gt;"",OFFSET(B7,1,0,1,1)="",OR(OFFSET(D7,1,0,1,1)&lt;&gt;"",OFFSET(D7,2,0,1,1)&lt;&gt;"",COUNTIF(B7,"*倍散*")&gt;0),OR(D7&lt;&gt;"",COUNTIF(B7,"*倍散*")&gt;0),OR(OFFSET(P7,1,0,1,1)&lt;&gt;"",OFFSET(P7,2,0,1,1)&lt;&gt;""),OFFSET(B7,2,0,1,1)="",OR(AND(OR(OFFSET(H7,1,0,1,1)&lt;0,OFFSET(J7,1,0,1,1)&lt;0),ABS(OFFSET(H7,1,0,1,1))&lt;=H7,ABS(OFFSET(J7,1,0,1,1))&lt;=J7,OFFSET(J7,2,0,1,1)=""),AND(OR(OFFSET(H7,2,0,1,1)&lt;0,OFFSET(J7,2,0,1,1)&lt;0),ABS(OFFSET(H7,2,0,1,1))&lt;=H7,ABS(OFFSET(J7,2,0,1,1))&lt;=J7,OFFSET(J7,1,0,1,1)="")),F7+H7-J7-O7+IF(OFFSET(H7,1,0,1,1)&gt;=0,OFFSET(H7,1,0,1,1),0)+IF(OFFSET(H7,2,0,1,1)&gt;=0,OFFSET(H7,2,0,1,1),0)=L7-Q7,OFFSET(F7,1,0,1,1)="",OFFSET(L7,1,0,1,1)="",OFFSET(F7,2,0,1,1)="",OFFSET(L7,2,0,1,1)="",OFFSET(N7,1,0,1,1)="",OFFSET(N7,2,0,1,1)=""),AND(B7&lt;&gt;"",OFFSET(B7,1,0,1,1)="",OR(OFFSET(P7,1,0,1,1)&lt;&gt;"",AND(OR(OFFSET(H7,1,0,1,1)&lt;0,OFFSET(J7,1,0,1,1)&lt;0),ABS(OFFSET(H7,1,0,1,1))&lt;=H7,ABS(OFFSET(J7,1,0,1,1))&lt;=J7)),OR(OFFSET(B7,2,0,1,1)&lt;&gt;"",OFFSET(S7,2,0,1,1)=""),OR(D7&lt;&gt;"",COUNTIF(B7,"*倍散*")&gt;0),F7+H7-J7-O7+IF(OFFSET(H7,1,0,1,1)&gt;=0,OFFSET(H7,1,0,1,1),0)=L7-Q7,OFFSET(F7,1,0,1,1)="",OFFSET(L7,1,0,1,1)="",OFFSET(N7,1,0,1,1)=""),AND(B7&lt;&gt;"",OR(D7&lt;&gt;"",COUNTIF(B7,"*倍散*")&gt;0),OR(OFFSET(B7,1,0,1,1)&lt;&gt;"",OFFSET(S7,1,0,1,1)=""),F7+H7-J7-O7=L7-Q7)),"○",IF(AND(B7="",OR(F7&lt;&gt;"",H7&lt;&gt;"",J7&lt;&gt;"",L7&lt;&gt;""),R7&lt;&gt;""),"-","×"))))</f>
        <v/>
      </c>
    </row>
    <row r="8" spans="1:24" ht="40" customHeight="1">
      <c r="A8" s="14">
        <f ca="1">OFFSET(A8,-1,0,1,1)+1</f>
        <v>2</v>
      </c>
      <c r="B8" s="55"/>
      <c r="C8" s="49" t="str">
        <f ca="1">IF(AND(B8="",OFFSET(B8,-1,0,1,1)&lt;&gt;""),OFFSET(C8,-1,0,1,1),IF(AND(B8="",OFFSET(B8,-1,0,1,1)="",OR(OFFSET(N8,-1,0,1)&lt;&gt;"",OFFSET(P8,-1,0,1,1)&lt;&gt;"")),OFFSET(C8,-2,0,1,1),IFERROR(VLOOKUP(入力シート➁!B8,テーブル1[[#All],[医薬品名]:[単位2]],COLUMN(入力シート➁!P4)-3,0),"")))</f>
        <v/>
      </c>
      <c r="D8" s="56"/>
      <c r="E8" s="51" t="str">
        <f ca="1">IF(AND(B8="",OFFSET(B8,-1,0,1,1)&lt;&gt;""),OFFSET(E8,-1,0,1,1),IF(AND(B8="",OFFSET(B8,-1,0,1,1)="",OR(OFFSET(N8,-1,0,1)&lt;&gt;"",OFFSET(P8,-1,0,1,1)&lt;&gt;"")),OFFSET(E8,-2,0,1,1),IFERROR(VLOOKUP(入力シート➁!B8,テーブル1[[#All],[医薬品名]:[単位2]],COLUMN(テーブル1[[#Headers],[単位2]])-3,0),"")))</f>
        <v/>
      </c>
      <c r="F8" s="57"/>
      <c r="G8" s="53" t="str">
        <f t="shared" ref="G8:G39" ca="1" si="3">IF(AND(E8="V",C8&lt;&gt;""),"mL",E8)</f>
        <v/>
      </c>
      <c r="H8" s="58"/>
      <c r="I8" s="53" t="str">
        <f t="shared" ca="1" si="0"/>
        <v/>
      </c>
      <c r="J8" s="64"/>
      <c r="K8" s="53" t="str">
        <f t="shared" ca="1" si="1"/>
        <v/>
      </c>
      <c r="L8" s="65"/>
      <c r="M8" s="53" t="str">
        <f t="shared" ca="1" si="2"/>
        <v/>
      </c>
      <c r="N8" s="66"/>
      <c r="O8" s="67"/>
      <c r="P8" s="67"/>
      <c r="Q8" s="77"/>
      <c r="R8" s="78"/>
      <c r="S8" s="74" t="str">
        <f ca="1">IF(入力シート①!$C$6="麻薬小売業者",$X8,$W8)</f>
        <v/>
      </c>
      <c r="V8" s="14">
        <f t="shared" ref="V8:V27" si="4">IF(ABS(F8+H8+J8+L8)=ABS(F8)+ABS(H8)+ABS(J8)+ABS(L8),1,2)</f>
        <v>1</v>
      </c>
      <c r="W8" s="75" t="str">
        <f ca="1">IF(AND(D8="",F8="",H8="",J8="",L8="",B8="",N8="",O8="",P8="",Q8="",R8=""),"",IF(OR(AND(OR(N8&lt;&gt;"",O8&lt;&gt;"",P8&lt;&gt;"",Q8&lt;&gt;""),R8=""),AND(F8="",H8="",J8="",L8="")),"×",IF(OR(AND(B8&lt;&gt;"",OFFSET(B8,1,0,1,1)="",OR(OFFSET(D8,1,0,1,1)&lt;&gt;"",OFFSET(D8,2,0,1,1)&lt;&gt;"",COUNTIF(B8,"*自家製剤*")&gt;0),OR(D8&lt;&gt;"",COUNTIF(B8,"*自家製剤*")&gt;0),OR(OFFSET(N8,1,0,1,1)&lt;&gt;"",OFFSET(P8,1,0,1,1)&lt;&gt;"",OFFSET(N8,2,0,1,1)&lt;&gt;"",OFFSET(P8,2,0,1,1)&lt;&gt;""),OFFSET(B8,2,0,1,1)="",F8+H8-J8-O8+ABS(OFFSET(F8,1,0,1,1))+ABS(OFFSET(H8,1,0,1,1))-ABS(OFFSET(J8,1,0,1,1))+ABS(OFFSET(F8,2,0,1,1))+ABS(OFFSET(H8,2,0,1,1))-ABS(OFFSET(J8,2,0,1,1))=L8-Q8+ABS(OFFSET(L8,1,0,1,1))+ABS(OFFSET(L8,2,0,1,1)),IF(OR(OFFSET(F8,1,0,1,1)&lt;0,OFFSET(H8,1,0,1,1)&lt;0,OFFSET(J8,1,0,1,1)&lt;0,OFFSET(L8,1,0,1,1)&lt;0),IF(J8&gt;(ABS(OFFSET(F8,1,0,1,1))+ABS(OFFSET(H8,1,0,1,1)))-ABS(OFFSET(L8,1,0,1,1)),AND(J8-(F8+H8+OFFSET(H8,2,0,1,1)-L8-Q8)&lt;=ABS(OFFSET(N8,1,0,1,1)),ABS(OFFSET(N8,1,0,1,1))&lt;=(ABS(OFFSET(F8,1,0,1,1))+ABS(OFFSET(H8,1,0,1,1)))-ABS(OFFSET(L8,1,0,1,1))),AND(J8-(F8+H8+OFFSET(H8,2,0,1,1)-L8-Q8)&lt;=ABS(OFFSET(N8,1,0,1,1)),ABS(OFFSET(N8,1,0,1,1))&lt;=J8)),IF(OR(OFFSET(F8,2,0,1,1)&lt;0,OFFSET(H8,2,0,1,1)&lt;0,OFFSET(J8,2,0,1,1)&lt;0,OFFSET(L8,2,0,1,1)&lt;0),IF(J8&gt;(ABS(OFFSET(F8,2,0,1,1))+ABS(OFFSET(H8,2,0,1,1)))-ABS(OFFSET(L8,2,0,1,1)),AND(J8-(F8+H8+OFFSET(H8,1,0,1,1)-L8-Q8)&lt;=ABS(OFFSET(N8,2,0,1,1)),ABS(OFFSET(N8,2,0,1,1))&lt;=(ABS(OFFSET(F8,2,0,1,1))+ABS(OFFSET(H8,2,0,1,1)))-ABS(OFFSET(L8,2,0,1,1))),AND(J8-(F8+H8+OFFSET(H8,1,0,1,1)-L8-Q8)&lt;=ABS(OFFSET(N8,2,0,1,1)),ABS(OFFSET(N8,2,0,1,1))&lt;=J8)),TRUE))),AND(B8&lt;&gt;"",OFFSET(B8,1,0,1,1)="",OR(OFFSET(N8,1,0,1,1)&lt;&gt;"",OFFSET(P8,1,0,1,1)&lt;&gt;"",OR(OFFSET(F8,1,0,1,1)&lt;0,OFFSET(H8,1,0,1,1)&lt;0)),OR(OFFSET(B8,2,0,1,1)&lt;&gt;"",OFFSET(S8,2,0,1,1)=""),OR(D8&lt;&gt;"",COUNTIF(B8,"*自家製剤*")&gt;0),F8+H8-J8-O8+ABS(OFFSET(F8,1,0,1,1))+ABS(OFFSET(H8,1,0,1,1))-ABS(OFFSET(J8,1,0,1,1))=L8-Q8+ABS(OFFSET(L8,1,0,1,1)),IF(NOT(OR(OFFSET(F8,1,0,1,1)&lt;0,OFFSET(H8,1,0,1,1)&lt;0,OFFSET(J8,1,0,1,1)&lt;0,OFFSET(L8,1,0,1,1)&lt;0)),TRUE,IF(J8&gt;(ABS(OFFSET(F8,1,0,1,1))+ABS(OFFSET(H8,1,0,1,1)))-ABS(OFFSET(L8,1,0,1,1)),AND(J8-(F8+H8-L8-Q8)&lt;=ABS(OFFSET(N8,1,0,1,1)),ABS(OFFSET(N8,1,0,1,1))&lt;=(ABS(OFFSET(F8,1,0,1,1))+ABS(OFFSET(H8,1,0,1,1)))-ABS(OFFSET(L8,1,0,1,1))),AND(J8-(F8+H8-L8-Q8)&lt;=ABS(OFFSET(N8,1,0,1,1)),ABS(OFFSET(N8,1,0,1,1))&lt;=J8)))),AND(B8&lt;&gt;"",OR(D8&lt;&gt;"",COUNTIF(B8,"*自家製剤*")&gt;0),OR(OFFSET(B8,1,0,1,1)&lt;&gt;"",OFFSET(S8,1,0,1,1)=""),F8+H8-J8-O8=L8-Q8),AND(B8&lt;&gt;"",D8="",ABS(F8)+ABS(H8)-O8-ABS(J8)=ABS(L8),OR(F8&lt;0,H8&lt;0,J8&lt;0,L8&lt;0)),),"○",IF(AND(B8="",OR(F8&lt;&gt;"",H8&lt;&gt;"",J8&lt;&gt;"",L8&lt;&gt;""),R8&lt;&gt;""),"-","×"))))</f>
        <v/>
      </c>
      <c r="X8" s="76" t="str">
        <f ca="1">IF(AND(D8="",F8="",H8="",J8="",L8="",B8="",N8="",O8="",P8="",Q8="",R8=""),"",IF(OR(AND(OR(N8&lt;&gt;"",O8&lt;&gt;"",P8&lt;&gt;"",Q8&lt;&gt;""),R8=""),AND(F8="",H8="",J8="",L8="")),"×",IF(OR(AND(B8&lt;&gt;"",OFFSET(B8,1,0,1,1)="",OR(OFFSET(D8,1,0,1,1)&lt;&gt;"",OFFSET(D8,2,0,1,1)&lt;&gt;"",COUNTIF(B8,"*倍散*")&gt;0),OR(D8&lt;&gt;"",COUNTIF(B8,"*倍散*")&gt;0),OR(OFFSET(P8,1,0,1,1)&lt;&gt;"",OFFSET(P8,2,0,1,1)&lt;&gt;""),OFFSET(B8,2,0,1,1)="",OR(AND(OR(OFFSET(H8,1,0,1,1)&lt;0,OFFSET(J8,1,0,1,1)&lt;0),ABS(OFFSET(H8,1,0,1,1))&lt;=H8,ABS(OFFSET(J8,1,0,1,1))&lt;=J8,OFFSET(J8,2,0,1,1)=""),AND(OR(OFFSET(H8,2,0,1,1)&lt;0,OFFSET(J8,2,0,1,1)&lt;0),ABS(OFFSET(H8,2,0,1,1))&lt;=H8,ABS(OFFSET(J8,2,0,1,1))&lt;=J8,OFFSET(J8,1,0,1,1)="")),F8+H8-J8-O8+IF(OFFSET(H8,1,0,1,1)&gt;=0,OFFSET(H8,1,0,1,1),0)+IF(OFFSET(H8,2,0,1,1)&gt;=0,OFFSET(H8,2,0,1,1),0)=L8-Q8,OFFSET(F8,1,0,1,1)="",OFFSET(L8,1,0,1,1)="",OFFSET(F8,2,0,1,1)="",OFFSET(L8,2,0,1,1)="",OFFSET(N8,1,0,1,1)="",OFFSET(N8,2,0,1,1)=""),AND(B8&lt;&gt;"",OFFSET(B8,1,0,1,1)="",OR(OFFSET(P8,1,0,1,1)&lt;&gt;"",AND(OR(OFFSET(H8,1,0,1,1)&lt;0,OFFSET(J8,1,0,1,1)&lt;0),ABS(OFFSET(H8,1,0,1,1))&lt;=H8,ABS(OFFSET(J8,1,0,1,1))&lt;=J8)),OR(OFFSET(B8,2,0,1,1)&lt;&gt;"",OFFSET(S8,2,0,1,1)=""),OR(D8&lt;&gt;"",COUNTIF(B8,"*倍散*")&gt;0),F8+H8-J8-O8+IF(OFFSET(H8,1,0,1,1)&gt;=0,OFFSET(H8,1,0,1,1),0)=L8-Q8,OFFSET(F8,1,0,1,1)="",OFFSET(L8,1,0,1,1)="",OFFSET(N8,1,0,1,1)=""),AND(B8&lt;&gt;"",OR(D8&lt;&gt;"",COUNTIF(B8,"*倍散*")&gt;0),OR(OFFSET(B8,1,0,1,1)&lt;&gt;"",OFFSET(S8,1,0,1,1)=""),F8+H8-J8-O8=L8-Q8)),"○",IF(AND(B8="",OR(F8&lt;&gt;"",H8&lt;&gt;"",J8&lt;&gt;"",L8&lt;&gt;""),R8&lt;&gt;""),"-","×"))))</f>
        <v/>
      </c>
    </row>
    <row r="9" spans="1:24" ht="40" customHeight="1">
      <c r="A9" s="14">
        <f t="shared" ref="A9:A26" ca="1" si="5">OFFSET(A9,-1,0,1,1)+1</f>
        <v>3</v>
      </c>
      <c r="B9" s="55"/>
      <c r="C9" s="49" t="str">
        <f ca="1">IF(AND(B9="",OFFSET(B9,-1,0,1,1)&lt;&gt;""),OFFSET(C9,-1,0,1,1),IF(AND(B9="",OFFSET(B9,-1,0,1,1)="",OR(OFFSET(N9,-1,0,1)&lt;&gt;"",OFFSET(P9,-1,0,1,1)&lt;&gt;"")),OFFSET(C9,-2,0,1,1),IFERROR(VLOOKUP(入力シート➁!B9,テーブル1[[#All],[医薬品名]:[単位2]],COLUMN(入力シート➁!P5)-3,0),"")))</f>
        <v/>
      </c>
      <c r="D9" s="56"/>
      <c r="E9" s="51" t="str">
        <f ca="1">IF(AND(B9="",OFFSET(B9,-1,0,1,1)&lt;&gt;""),OFFSET(E9,-1,0,1,1),IF(AND(B9="",OFFSET(B9,-1,0,1,1)="",OR(OFFSET(N9,-1,0,1)&lt;&gt;"",OFFSET(P9,-1,0,1,1)&lt;&gt;"")),OFFSET(E9,-2,0,1,1),IFERROR(VLOOKUP(入力シート➁!B9,テーブル1[[#All],[医薬品名]:[単位2]],COLUMN(テーブル1[[#Headers],[単位2]])-3,0),"")))</f>
        <v/>
      </c>
      <c r="F9" s="57"/>
      <c r="G9" s="53" t="str">
        <f t="shared" ca="1" si="3"/>
        <v/>
      </c>
      <c r="H9" s="58"/>
      <c r="I9" s="53" t="str">
        <f t="shared" ca="1" si="0"/>
        <v/>
      </c>
      <c r="J9" s="64"/>
      <c r="K9" s="53" t="str">
        <f t="shared" ca="1" si="1"/>
        <v/>
      </c>
      <c r="L9" s="65"/>
      <c r="M9" s="53" t="str">
        <f t="shared" ca="1" si="2"/>
        <v/>
      </c>
      <c r="N9" s="66"/>
      <c r="O9" s="67"/>
      <c r="P9" s="67"/>
      <c r="Q9" s="77"/>
      <c r="R9" s="78"/>
      <c r="S9" s="74" t="str">
        <f ca="1">IF(入力シート①!$C$6="麻薬小売業者",$X9,$W9)</f>
        <v/>
      </c>
      <c r="V9" s="14">
        <f t="shared" si="4"/>
        <v>1</v>
      </c>
      <c r="W9" s="75" t="str">
        <f t="shared" ref="W9:W55" ca="1" si="6">IF(AND(D9="",F9="",H9="",J9="",L9="",B9="",N9="",O9="",P9="",Q9="",R9=""),"",IF(OR(AND(OR(N9&lt;&gt;"",O9&lt;&gt;"",P9&lt;&gt;"",Q9&lt;&gt;""),R9=""),AND(F9="",H9="",J9="",L9="")),"×",IF(OR(AND(B9&lt;&gt;"",OFFSET(B9,1,0,1,1)="",OR(OFFSET(D9,1,0,1,1)&lt;&gt;"",OFFSET(D9,2,0,1,1)&lt;&gt;"",COUNTIF(B9,"*自家製剤*")&gt;0),OR(D9&lt;&gt;"",COUNTIF(B9,"*自家製剤*")&gt;0),OR(OFFSET(N9,1,0,1,1)&lt;&gt;"",OFFSET(P9,1,0,1,1)&lt;&gt;"",OFFSET(N9,2,0,1,1)&lt;&gt;"",OFFSET(P9,2,0,1,1)&lt;&gt;""),OFFSET(B9,2,0,1,1)="",F9+H9-J9-O9+ABS(OFFSET(F9,1,0,1,1))+ABS(OFFSET(H9,1,0,1,1))-ABS(OFFSET(J9,1,0,1,1))+ABS(OFFSET(F9,2,0,1,1))+ABS(OFFSET(H9,2,0,1,1))-ABS(OFFSET(J9,2,0,1,1))=L9-Q9+ABS(OFFSET(L9,1,0,1,1))+ABS(OFFSET(L9,2,0,1,1)),IF(OR(OFFSET(F9,1,0,1,1)&lt;0,OFFSET(H9,1,0,1,1)&lt;0,OFFSET(J9,1,0,1,1)&lt;0,OFFSET(L9,1,0,1,1)&lt;0),IF(J9&gt;(ABS(OFFSET(F9,1,0,1,1))+ABS(OFFSET(H9,1,0,1,1)))-ABS(OFFSET(L9,1,0,1,1)),AND(J9-(F9+H9+OFFSET(H9,2,0,1,1)-L9-Q9)&lt;=ABS(OFFSET(N9,1,0,1,1)),ABS(OFFSET(N9,1,0,1,1))&lt;=(ABS(OFFSET(F9,1,0,1,1))+ABS(OFFSET(H9,1,0,1,1)))-ABS(OFFSET(L9,1,0,1,1))),AND(J9-(F9+H9+OFFSET(H9,2,0,1,1)-L9-Q9)&lt;=ABS(OFFSET(N9,1,0,1,1)),ABS(OFFSET(N9,1,0,1,1))&lt;=J9)),IF(OR(OFFSET(F9,2,0,1,1)&lt;0,OFFSET(H9,2,0,1,1)&lt;0,OFFSET(J9,2,0,1,1)&lt;0,OFFSET(L9,2,0,1,1)&lt;0),IF(J9&gt;(ABS(OFFSET(F9,2,0,1,1))+ABS(OFFSET(H9,2,0,1,1)))-ABS(OFFSET(L9,2,0,1,1)),AND(J9-(F9+H9+OFFSET(H9,1,0,1,1)-L9-Q9)&lt;=ABS(OFFSET(N9,2,0,1,1)),ABS(OFFSET(N9,2,0,1,1))&lt;=(ABS(OFFSET(F9,2,0,1,1))+ABS(OFFSET(H9,2,0,1,1)))-ABS(OFFSET(L9,2,0,1,1))),AND(J9-(F9+H9+OFFSET(H9,1,0,1,1)-L9-Q9)&lt;=ABS(OFFSET(N9,2,0,1,1)),ABS(OFFSET(N9,2,0,1,1))&lt;=J9)),TRUE))),AND(B9&lt;&gt;"",OFFSET(B9,1,0,1,1)="",OR(OFFSET(N9,1,0,1,1)&lt;&gt;"",OFFSET(P9,1,0,1,1)&lt;&gt;"",OR(OFFSET(F9,1,0,1,1)&lt;0,OFFSET(H9,1,0,1,1)&lt;0)),OR(OFFSET(B9,2,0,1,1)&lt;&gt;"",OFFSET(S9,2,0,1,1)=""),OR(D9&lt;&gt;"",COUNTIF(B9,"*自家製剤*")&gt;0),F9+H9-J9-O9+ABS(OFFSET(F9,1,0,1,1))+ABS(OFFSET(H9,1,0,1,1))-ABS(OFFSET(J9,1,0,1,1))=L9-Q9+ABS(OFFSET(L9,1,0,1,1)),IF(NOT(OR(OFFSET(F9,1,0,1,1)&lt;0,OFFSET(H9,1,0,1,1)&lt;0,OFFSET(J9,1,0,1,1)&lt;0,OFFSET(L9,1,0,1,1)&lt;0)),TRUE,IF(J9&gt;(ABS(OFFSET(F9,1,0,1,1))+ABS(OFFSET(H9,1,0,1,1)))-ABS(OFFSET(L9,1,0,1,1)),AND(J9-(F9+H9-L9-Q9)&lt;=ABS(OFFSET(N9,1,0,1,1)),ABS(OFFSET(N9,1,0,1,1))&lt;=(ABS(OFFSET(F9,1,0,1,1))+ABS(OFFSET(H9,1,0,1,1)))-ABS(OFFSET(L9,1,0,1,1))),AND(J9-(F9+H9-L9-Q9)&lt;=ABS(OFFSET(N9,1,0,1,1)),ABS(OFFSET(N9,1,0,1,1))&lt;=J9)))),AND(B9&lt;&gt;"",OR(D9&lt;&gt;"",COUNTIF(B9,"*自家製剤*")&gt;0),OR(OFFSET(B9,1,0,1,1)&lt;&gt;"",OFFSET(S9,1,0,1,1)=""),F9+H9-J9-O9=L9-Q9),AND(B9&lt;&gt;"",D9="",ABS(F9)+ABS(H9)-O9-ABS(J9)=ABS(L9),OR(F9&lt;0,H9&lt;0,J9&lt;0,L9&lt;0)),),"○",IF(AND(B9="",OR(F9&lt;&gt;"",H9&lt;&gt;"",J9&lt;&gt;"",L9&lt;&gt;""),R9&lt;&gt;""),"-","×"))))</f>
        <v/>
      </c>
      <c r="X9" s="76" t="str">
        <f t="shared" ref="X9:X39" ca="1" si="7">IF(AND(D9="",F9="",H9="",J9="",L9="",B9="",N9="",O9="",P9="",Q9="",R9=""),"",IF(OR(AND(OR(N9&lt;&gt;"",O9&lt;&gt;"",P9&lt;&gt;"",Q9&lt;&gt;""),R9=""),AND(F9="",H9="",J9="",L9="")),"×",IF(OR(AND(B9&lt;&gt;"",OFFSET(B9,1,0,1,1)="",OR(OFFSET(D9,1,0,1,1)&lt;&gt;"",OFFSET(D9,2,0,1,1)&lt;&gt;"",COUNTIF(B9,"*倍散*")&gt;0),OR(D9&lt;&gt;"",COUNTIF(B9,"*倍散*")&gt;0),OR(OFFSET(P9,1,0,1,1)&lt;&gt;"",OFFSET(P9,2,0,1,1)&lt;&gt;""),OFFSET(B9,2,0,1,1)="",OR(AND(OR(OFFSET(H9,1,0,1,1)&lt;0,OFFSET(J9,1,0,1,1)&lt;0),ABS(OFFSET(H9,1,0,1,1))&lt;=H9,ABS(OFFSET(J9,1,0,1,1))&lt;=J9,OFFSET(J9,2,0,1,1)=""),AND(OR(OFFSET(H9,2,0,1,1)&lt;0,OFFSET(J9,2,0,1,1)&lt;0),ABS(OFFSET(H9,2,0,1,1))&lt;=H9,ABS(OFFSET(J9,2,0,1,1))&lt;=J9,OFFSET(J9,1,0,1,1)="")),F9+H9-J9-O9+IF(OFFSET(H9,1,0,1,1)&gt;=0,OFFSET(H9,1,0,1,1),0)+IF(OFFSET(H9,2,0,1,1)&gt;=0,OFFSET(H9,2,0,1,1),0)=L9-Q9,OFFSET(F9,1,0,1,1)="",OFFSET(L9,1,0,1,1)="",OFFSET(F9,2,0,1,1)="",OFFSET(L9,2,0,1,1)="",OFFSET(N9,1,0,1,1)="",OFFSET(N9,2,0,1,1)=""),AND(B9&lt;&gt;"",OFFSET(B9,1,0,1,1)="",OR(OFFSET(P9,1,0,1,1)&lt;&gt;"",AND(OR(OFFSET(H9,1,0,1,1)&lt;0,OFFSET(J9,1,0,1,1)&lt;0),ABS(OFFSET(H9,1,0,1,1))&lt;=H9,ABS(OFFSET(J9,1,0,1,1))&lt;=J9)),OR(OFFSET(B9,2,0,1,1)&lt;&gt;"",OFFSET(S9,2,0,1,1)=""),OR(D9&lt;&gt;"",COUNTIF(B9,"*倍散*")&gt;0),F9+H9-J9-O9+IF(OFFSET(H9,1,0,1,1)&gt;=0,OFFSET(H9,1,0,1,1),0)=L9-Q9,OFFSET(F9,1,0,1,1)="",OFFSET(L9,1,0,1,1)="",OFFSET(N9,1,0,1,1)=""),AND(B9&lt;&gt;"",OR(D9&lt;&gt;"",COUNTIF(B9,"*倍散*")&gt;0),OR(OFFSET(B9,1,0,1,1)&lt;&gt;"",OFFSET(S9,1,0,1,1)=""),F9+H9-J9-O9=L9-Q9)),"○",IF(AND(B9="",OR(F9&lt;&gt;"",H9&lt;&gt;"",J9&lt;&gt;"",L9&lt;&gt;""),R9&lt;&gt;""),"-","×"))))</f>
        <v/>
      </c>
    </row>
    <row r="10" spans="1:24" ht="40" customHeight="1">
      <c r="A10" s="14">
        <f t="shared" ca="1" si="5"/>
        <v>4</v>
      </c>
      <c r="B10" s="55"/>
      <c r="C10" s="49" t="str">
        <f ca="1">IF(AND(B10="",OFFSET(B10,-1,0,1,1)&lt;&gt;""),OFFSET(C10,-1,0,1,1),IF(AND(B10="",OFFSET(B10,-1,0,1,1)="",OR(OFFSET(N10,-1,0,1)&lt;&gt;"",OFFSET(P10,-1,0,1,1)&lt;&gt;"")),OFFSET(C10,-2,0,1,1),IFERROR(VLOOKUP(入力シート➁!B10,テーブル1[[#All],[医薬品名]:[単位2]],COLUMN(入力シート➁!P6)-3,0),"")))</f>
        <v/>
      </c>
      <c r="D10" s="56"/>
      <c r="E10" s="51" t="str">
        <f ca="1">IF(AND(B10="",OFFSET(B10,-1,0,1,1)&lt;&gt;""),OFFSET(E10,-1,0,1,1),IF(AND(B10="",OFFSET(B10,-1,0,1,1)="",OR(OFFSET(N10,-1,0,1)&lt;&gt;"",OFFSET(P10,-1,0,1,1)&lt;&gt;"")),OFFSET(E10,-2,0,1,1),IFERROR(VLOOKUP(入力シート➁!B10,テーブル1[[#All],[医薬品名]:[単位2]],COLUMN(テーブル1[[#Headers],[単位2]])-3,0),"")))</f>
        <v/>
      </c>
      <c r="F10" s="57"/>
      <c r="G10" s="53" t="str">
        <f t="shared" ca="1" si="3"/>
        <v/>
      </c>
      <c r="H10" s="58"/>
      <c r="I10" s="53" t="str">
        <f t="shared" ca="1" si="0"/>
        <v/>
      </c>
      <c r="J10" s="64"/>
      <c r="K10" s="53" t="str">
        <f t="shared" ca="1" si="1"/>
        <v/>
      </c>
      <c r="L10" s="65"/>
      <c r="M10" s="53" t="str">
        <f t="shared" ca="1" si="2"/>
        <v/>
      </c>
      <c r="N10" s="66"/>
      <c r="O10" s="67"/>
      <c r="P10" s="67"/>
      <c r="Q10" s="77"/>
      <c r="R10" s="78"/>
      <c r="S10" s="74" t="str">
        <f ca="1">IF(入力シート①!$C$6="麻薬小売業者",$X10,$W10)</f>
        <v/>
      </c>
      <c r="V10" s="14">
        <f t="shared" si="4"/>
        <v>1</v>
      </c>
      <c r="W10" s="75" t="str">
        <f t="shared" ca="1" si="6"/>
        <v/>
      </c>
      <c r="X10" s="76" t="str">
        <f t="shared" ca="1" si="7"/>
        <v/>
      </c>
    </row>
    <row r="11" spans="1:24" ht="40" customHeight="1">
      <c r="A11" s="14">
        <f t="shared" ca="1" si="5"/>
        <v>5</v>
      </c>
      <c r="B11" s="55"/>
      <c r="C11" s="49" t="str">
        <f ca="1">IF(AND(B11="",OFFSET(B11,-1,0,1,1)&lt;&gt;""),OFFSET(C11,-1,0,1,1),IF(AND(B11="",OFFSET(B11,-1,0,1,1)="",OR(OFFSET(N11,-1,0,1)&lt;&gt;"",OFFSET(P11,-1,0,1,1)&lt;&gt;"")),OFFSET(C11,-2,0,1,1),IFERROR(VLOOKUP(入力シート➁!B11,テーブル1[[#All],[医薬品名]:[単位2]],COLUMN(入力シート➁!P7)-3,0),"")))</f>
        <v/>
      </c>
      <c r="D11" s="56"/>
      <c r="E11" s="51" t="str">
        <f ca="1">IF(AND(B11="",OFFSET(B11,-1,0,1,1)&lt;&gt;""),OFFSET(E11,-1,0,1,1),IF(AND(B11="",OFFSET(B11,-1,0,1,1)="",OR(OFFSET(N11,-1,0,1)&lt;&gt;"",OFFSET(P11,-1,0,1,1)&lt;&gt;"")),OFFSET(E11,-2,0,1,1),IFERROR(VLOOKUP(入力シート➁!B11,テーブル1[[#All],[医薬品名]:[単位2]],COLUMN(テーブル1[[#Headers],[単位2]])-3,0),"")))</f>
        <v/>
      </c>
      <c r="F11" s="57"/>
      <c r="G11" s="53" t="str">
        <f t="shared" ca="1" si="3"/>
        <v/>
      </c>
      <c r="H11" s="58"/>
      <c r="I11" s="53" t="str">
        <f t="shared" ca="1" si="0"/>
        <v/>
      </c>
      <c r="J11" s="64"/>
      <c r="K11" s="53" t="str">
        <f t="shared" ca="1" si="1"/>
        <v/>
      </c>
      <c r="L11" s="65"/>
      <c r="M11" s="53" t="str">
        <f t="shared" ca="1" si="2"/>
        <v/>
      </c>
      <c r="N11" s="66"/>
      <c r="O11" s="67"/>
      <c r="P11" s="67"/>
      <c r="Q11" s="77"/>
      <c r="R11" s="78"/>
      <c r="S11" s="74" t="str">
        <f ca="1">IF(入力シート①!$C$6="麻薬小売業者",$X11,$W11)</f>
        <v/>
      </c>
      <c r="V11" s="14">
        <f t="shared" si="4"/>
        <v>1</v>
      </c>
      <c r="W11" s="75" t="str">
        <f t="shared" ca="1" si="6"/>
        <v/>
      </c>
      <c r="X11" s="76" t="str">
        <f t="shared" ca="1" si="7"/>
        <v/>
      </c>
    </row>
    <row r="12" spans="1:24" ht="40" customHeight="1">
      <c r="A12" s="14">
        <f t="shared" ca="1" si="5"/>
        <v>6</v>
      </c>
      <c r="B12" s="55"/>
      <c r="C12" s="49" t="str">
        <f ca="1">IF(AND(B12="",OFFSET(B12,-1,0,1,1)&lt;&gt;""),OFFSET(C12,-1,0,1,1),IF(AND(B12="",OFFSET(B12,-1,0,1,1)="",OR(OFFSET(N12,-1,0,1)&lt;&gt;"",OFFSET(P12,-1,0,1,1)&lt;&gt;"")),OFFSET(C12,-2,0,1,1),IFERROR(VLOOKUP(入力シート➁!B12,テーブル1[[#All],[医薬品名]:[単位2]],COLUMN(入力シート➁!P8)-3,0),"")))</f>
        <v/>
      </c>
      <c r="D12" s="56"/>
      <c r="E12" s="51" t="str">
        <f ca="1">IF(AND(B12="",OFFSET(B12,-1,0,1,1)&lt;&gt;""),OFFSET(E12,-1,0,1,1),IF(AND(B12="",OFFSET(B12,-1,0,1,1)="",OR(OFFSET(N12,-1,0,1)&lt;&gt;"",OFFSET(P12,-1,0,1,1)&lt;&gt;"")),OFFSET(E12,-2,0,1,1),IFERROR(VLOOKUP(入力シート➁!B12,テーブル1[[#All],[医薬品名]:[単位2]],COLUMN(テーブル1[[#Headers],[単位2]])-3,0),"")))</f>
        <v/>
      </c>
      <c r="F12" s="57"/>
      <c r="G12" s="53" t="str">
        <f t="shared" ca="1" si="3"/>
        <v/>
      </c>
      <c r="H12" s="58"/>
      <c r="I12" s="53" t="str">
        <f t="shared" ca="1" si="0"/>
        <v/>
      </c>
      <c r="J12" s="64"/>
      <c r="K12" s="53" t="str">
        <f t="shared" ca="1" si="1"/>
        <v/>
      </c>
      <c r="L12" s="65"/>
      <c r="M12" s="53" t="str">
        <f t="shared" ca="1" si="2"/>
        <v/>
      </c>
      <c r="N12" s="66"/>
      <c r="O12" s="67"/>
      <c r="P12" s="67"/>
      <c r="Q12" s="77"/>
      <c r="R12" s="79"/>
      <c r="S12" s="74" t="str">
        <f ca="1">IF(入力シート①!$C$6="麻薬小売業者",$X12,$W12)</f>
        <v/>
      </c>
      <c r="V12" s="14">
        <f t="shared" si="4"/>
        <v>1</v>
      </c>
      <c r="W12" s="75" t="str">
        <f t="shared" ca="1" si="6"/>
        <v/>
      </c>
      <c r="X12" s="76" t="str">
        <f t="shared" ca="1" si="7"/>
        <v/>
      </c>
    </row>
    <row r="13" spans="1:24" ht="40" customHeight="1">
      <c r="A13" s="14">
        <f t="shared" ca="1" si="5"/>
        <v>7</v>
      </c>
      <c r="B13" s="55"/>
      <c r="C13" s="49" t="str">
        <f ca="1">IF(AND(B13="",OFFSET(B13,-1,0,1,1)&lt;&gt;""),OFFSET(C13,-1,0,1,1),IF(AND(B13="",OFFSET(B13,-1,0,1,1)="",OR(OFFSET(N13,-1,0,1)&lt;&gt;"",OFFSET(P13,-1,0,1,1)&lt;&gt;"")),OFFSET(C13,-2,0,1,1),IFERROR(VLOOKUP(入力シート➁!B13,テーブル1[[#All],[医薬品名]:[単位2]],COLUMN(入力シート➁!P9)-3,0),"")))</f>
        <v/>
      </c>
      <c r="D13" s="56"/>
      <c r="E13" s="51" t="str">
        <f ca="1">IF(AND(B13="",OFFSET(B13,-1,0,1,1)&lt;&gt;""),OFFSET(E13,-1,0,1,1),IF(AND(B13="",OFFSET(B13,-1,0,1,1)="",OR(OFFSET(N13,-1,0,1)&lt;&gt;"",OFFSET(P13,-1,0,1,1)&lt;&gt;"")),OFFSET(E13,-2,0,1,1),IFERROR(VLOOKUP(入力シート➁!B13,テーブル1[[#All],[医薬品名]:[単位2]],COLUMN(テーブル1[[#Headers],[単位2]])-3,0),"")))</f>
        <v/>
      </c>
      <c r="F13" s="57"/>
      <c r="G13" s="53" t="str">
        <f t="shared" ca="1" si="3"/>
        <v/>
      </c>
      <c r="H13" s="58"/>
      <c r="I13" s="53" t="str">
        <f t="shared" ca="1" si="0"/>
        <v/>
      </c>
      <c r="J13" s="64"/>
      <c r="K13" s="53" t="str">
        <f t="shared" ca="1" si="1"/>
        <v/>
      </c>
      <c r="L13" s="65"/>
      <c r="M13" s="53" t="str">
        <f t="shared" ca="1" si="2"/>
        <v/>
      </c>
      <c r="N13" s="66"/>
      <c r="O13" s="67"/>
      <c r="P13" s="67"/>
      <c r="Q13" s="77"/>
      <c r="R13" s="79"/>
      <c r="S13" s="74" t="str">
        <f ca="1">IF(入力シート①!$C$6="麻薬小売業者",$X13,$W13)</f>
        <v/>
      </c>
      <c r="V13" s="14">
        <f t="shared" si="4"/>
        <v>1</v>
      </c>
      <c r="W13" s="75" t="str">
        <f t="shared" ca="1" si="6"/>
        <v/>
      </c>
      <c r="X13" s="76" t="str">
        <f t="shared" ca="1" si="7"/>
        <v/>
      </c>
    </row>
    <row r="14" spans="1:24" ht="40" customHeight="1">
      <c r="A14" s="14">
        <f t="shared" ca="1" si="5"/>
        <v>8</v>
      </c>
      <c r="B14" s="55"/>
      <c r="C14" s="49" t="str">
        <f ca="1">IF(AND(B14="",OFFSET(B14,-1,0,1,1)&lt;&gt;""),OFFSET(C14,-1,0,1,1),IF(AND(B14="",OFFSET(B14,-1,0,1,1)="",OR(OFFSET(N14,-1,0,1)&lt;&gt;"",OFFSET(P14,-1,0,1,1)&lt;&gt;"")),OFFSET(C14,-2,0,1,1),IFERROR(VLOOKUP(入力シート➁!B14,テーブル1[[#All],[医薬品名]:[単位2]],COLUMN(入力シート➁!P10)-3,0),"")))</f>
        <v/>
      </c>
      <c r="D14" s="56"/>
      <c r="E14" s="51" t="str">
        <f ca="1">IF(AND(B14="",OFFSET(B14,-1,0,1,1)&lt;&gt;""),OFFSET(E14,-1,0,1,1),IF(AND(B14="",OFFSET(B14,-1,0,1,1)="",OR(OFFSET(N14,-1,0,1)&lt;&gt;"",OFFSET(P14,-1,0,1,1)&lt;&gt;"")),OFFSET(E14,-2,0,1,1),IFERROR(VLOOKUP(入力シート➁!B14,テーブル1[[#All],[医薬品名]:[単位2]],COLUMN(テーブル1[[#Headers],[単位2]])-3,0),"")))</f>
        <v/>
      </c>
      <c r="F14" s="57"/>
      <c r="G14" s="53" t="str">
        <f t="shared" ca="1" si="3"/>
        <v/>
      </c>
      <c r="H14" s="58"/>
      <c r="I14" s="53" t="str">
        <f t="shared" ca="1" si="0"/>
        <v/>
      </c>
      <c r="J14" s="64"/>
      <c r="K14" s="53" t="str">
        <f t="shared" ca="1" si="1"/>
        <v/>
      </c>
      <c r="L14" s="65"/>
      <c r="M14" s="53" t="str">
        <f t="shared" ca="1" si="2"/>
        <v/>
      </c>
      <c r="N14" s="66"/>
      <c r="O14" s="67"/>
      <c r="P14" s="67"/>
      <c r="Q14" s="77"/>
      <c r="R14" s="79"/>
      <c r="S14" s="74" t="str">
        <f ca="1">IF(入力シート①!$C$6="麻薬小売業者",$X14,$W14)</f>
        <v/>
      </c>
      <c r="V14" s="14">
        <f t="shared" si="4"/>
        <v>1</v>
      </c>
      <c r="W14" s="75" t="str">
        <f t="shared" ca="1" si="6"/>
        <v/>
      </c>
      <c r="X14" s="76" t="str">
        <f t="shared" ca="1" si="7"/>
        <v/>
      </c>
    </row>
    <row r="15" spans="1:24" ht="40" customHeight="1">
      <c r="A15" s="14">
        <f t="shared" ca="1" si="5"/>
        <v>9</v>
      </c>
      <c r="B15" s="55"/>
      <c r="C15" s="49" t="str">
        <f ca="1">IF(AND(B15="",OFFSET(B15,-1,0,1,1)&lt;&gt;""),OFFSET(C15,-1,0,1,1),IF(AND(B15="",OFFSET(B15,-1,0,1,1)="",OR(OFFSET(N15,-1,0,1)&lt;&gt;"",OFFSET(P15,-1,0,1,1)&lt;&gt;"")),OFFSET(C15,-2,0,1,1),IFERROR(VLOOKUP(入力シート➁!B15,テーブル1[[#All],[医薬品名]:[単位2]],COLUMN(入力シート➁!P11)-3,0),"")))</f>
        <v/>
      </c>
      <c r="D15" s="56"/>
      <c r="E15" s="51" t="str">
        <f ca="1">IF(AND(B15="",OFFSET(B15,-1,0,1,1)&lt;&gt;""),OFFSET(E15,-1,0,1,1),IF(AND(B15="",OFFSET(B15,-1,0,1,1)="",OR(OFFSET(N15,-1,0,1)&lt;&gt;"",OFFSET(P15,-1,0,1,1)&lt;&gt;"")),OFFSET(E15,-2,0,1,1),IFERROR(VLOOKUP(入力シート➁!B15,テーブル1[[#All],[医薬品名]:[単位2]],COLUMN(テーブル1[[#Headers],[単位2]])-3,0),"")))</f>
        <v/>
      </c>
      <c r="F15" s="57"/>
      <c r="G15" s="53" t="str">
        <f t="shared" ca="1" si="3"/>
        <v/>
      </c>
      <c r="H15" s="58"/>
      <c r="I15" s="53" t="str">
        <f t="shared" ca="1" si="0"/>
        <v/>
      </c>
      <c r="J15" s="64"/>
      <c r="K15" s="53" t="str">
        <f t="shared" ca="1" si="1"/>
        <v/>
      </c>
      <c r="L15" s="65"/>
      <c r="M15" s="53" t="str">
        <f t="shared" ca="1" si="2"/>
        <v/>
      </c>
      <c r="N15" s="66"/>
      <c r="O15" s="67"/>
      <c r="P15" s="67"/>
      <c r="Q15" s="77"/>
      <c r="R15" s="79"/>
      <c r="S15" s="74" t="str">
        <f ca="1">IF(入力シート①!$C$6="麻薬小売業者",$X15,$W15)</f>
        <v/>
      </c>
      <c r="V15" s="14">
        <f t="shared" si="4"/>
        <v>1</v>
      </c>
      <c r="W15" s="75" t="str">
        <f t="shared" ca="1" si="6"/>
        <v/>
      </c>
      <c r="X15" s="76" t="str">
        <f t="shared" ca="1" si="7"/>
        <v/>
      </c>
    </row>
    <row r="16" spans="1:24" ht="40" customHeight="1">
      <c r="A16" s="14">
        <f t="shared" ca="1" si="5"/>
        <v>10</v>
      </c>
      <c r="B16" s="55"/>
      <c r="C16" s="49" t="str">
        <f ca="1">IF(AND(B16="",OFFSET(B16,-1,0,1,1)&lt;&gt;""),OFFSET(C16,-1,0,1,1),IF(AND(B16="",OFFSET(B16,-1,0,1,1)="",OR(OFFSET(N16,-1,0,1)&lt;&gt;"",OFFSET(P16,-1,0,1,1)&lt;&gt;"")),OFFSET(C16,-2,0,1,1),IFERROR(VLOOKUP(入力シート➁!B16,テーブル1[[#All],[医薬品名]:[単位2]],COLUMN(入力シート➁!P12)-3,0),"")))</f>
        <v/>
      </c>
      <c r="D16" s="56"/>
      <c r="E16" s="51" t="str">
        <f ca="1">IF(AND(B16="",OFFSET(B16,-1,0,1,1)&lt;&gt;""),OFFSET(E16,-1,0,1,1),IF(AND(B16="",OFFSET(B16,-1,0,1,1)="",OR(OFFSET(N16,-1,0,1)&lt;&gt;"",OFFSET(P16,-1,0,1,1)&lt;&gt;"")),OFFSET(E16,-2,0,1,1),IFERROR(VLOOKUP(入力シート➁!B16,テーブル1[[#All],[医薬品名]:[単位2]],COLUMN(テーブル1[[#Headers],[単位2]])-3,0),"")))</f>
        <v/>
      </c>
      <c r="F16" s="57"/>
      <c r="G16" s="53" t="str">
        <f t="shared" ca="1" si="3"/>
        <v/>
      </c>
      <c r="H16" s="58"/>
      <c r="I16" s="53" t="str">
        <f t="shared" ca="1" si="0"/>
        <v/>
      </c>
      <c r="J16" s="64"/>
      <c r="K16" s="53" t="str">
        <f t="shared" ca="1" si="1"/>
        <v/>
      </c>
      <c r="L16" s="65"/>
      <c r="M16" s="53" t="str">
        <f t="shared" ca="1" si="2"/>
        <v/>
      </c>
      <c r="N16" s="66"/>
      <c r="O16" s="67"/>
      <c r="P16" s="67"/>
      <c r="Q16" s="77"/>
      <c r="R16" s="79"/>
      <c r="S16" s="74" t="str">
        <f ca="1">IF(入力シート①!$C$6="麻薬小売業者",$X16,$W16)</f>
        <v/>
      </c>
      <c r="V16" s="14">
        <f t="shared" si="4"/>
        <v>1</v>
      </c>
      <c r="W16" s="75" t="str">
        <f t="shared" ca="1" si="6"/>
        <v/>
      </c>
      <c r="X16" s="76" t="str">
        <f t="shared" ca="1" si="7"/>
        <v/>
      </c>
    </row>
    <row r="17" spans="1:24" ht="40" customHeight="1">
      <c r="A17" s="14">
        <f t="shared" ca="1" si="5"/>
        <v>11</v>
      </c>
      <c r="B17" s="55"/>
      <c r="C17" s="49" t="str">
        <f ca="1">IF(AND(B17="",OFFSET(B17,-1,0,1,1)&lt;&gt;""),OFFSET(C17,-1,0,1,1),IF(AND(B17="",OFFSET(B17,-1,0,1,1)="",OR(OFFSET(N17,-1,0,1)&lt;&gt;"",OFFSET(P17,-1,0,1,1)&lt;&gt;"")),OFFSET(C17,-2,0,1,1),IFERROR(VLOOKUP(入力シート➁!B17,テーブル1[[#All],[医薬品名]:[単位2]],COLUMN(入力シート➁!P13)-3,0),"")))</f>
        <v/>
      </c>
      <c r="D17" s="56"/>
      <c r="E17" s="51" t="str">
        <f ca="1">IF(AND(B17="",OFFSET(B17,-1,0,1,1)&lt;&gt;""),OFFSET(E17,-1,0,1,1),IF(AND(B17="",OFFSET(B17,-1,0,1,1)="",OR(OFFSET(N17,-1,0,1)&lt;&gt;"",OFFSET(P17,-1,0,1,1)&lt;&gt;"")),OFFSET(E17,-2,0,1,1),IFERROR(VLOOKUP(入力シート➁!B17,テーブル1[[#All],[医薬品名]:[単位2]],COLUMN(テーブル1[[#Headers],[単位2]])-3,0),"")))</f>
        <v/>
      </c>
      <c r="F17" s="57"/>
      <c r="G17" s="53" t="str">
        <f t="shared" ca="1" si="3"/>
        <v/>
      </c>
      <c r="H17" s="58"/>
      <c r="I17" s="53" t="str">
        <f t="shared" ca="1" si="0"/>
        <v/>
      </c>
      <c r="J17" s="64"/>
      <c r="K17" s="53" t="str">
        <f t="shared" ca="1" si="1"/>
        <v/>
      </c>
      <c r="L17" s="65"/>
      <c r="M17" s="53" t="str">
        <f t="shared" ca="1" si="2"/>
        <v/>
      </c>
      <c r="N17" s="66"/>
      <c r="O17" s="67"/>
      <c r="P17" s="67"/>
      <c r="Q17" s="77"/>
      <c r="R17" s="79"/>
      <c r="S17" s="74" t="str">
        <f ca="1">IF(入力シート①!$C$6="麻薬小売業者",$X17,$W17)</f>
        <v/>
      </c>
      <c r="V17" s="14">
        <f t="shared" si="4"/>
        <v>1</v>
      </c>
      <c r="W17" s="75" t="str">
        <f t="shared" ca="1" si="6"/>
        <v/>
      </c>
      <c r="X17" s="76" t="str">
        <f t="shared" ca="1" si="7"/>
        <v/>
      </c>
    </row>
    <row r="18" spans="1:24" ht="40" customHeight="1">
      <c r="A18" s="14">
        <f t="shared" ca="1" si="5"/>
        <v>12</v>
      </c>
      <c r="B18" s="55"/>
      <c r="C18" s="49" t="str">
        <f ca="1">IF(AND(B18="",OFFSET(B18,-1,0,1,1)&lt;&gt;""),OFFSET(C18,-1,0,1,1),IF(AND(B18="",OFFSET(B18,-1,0,1,1)="",OR(OFFSET(N18,-1,0,1)&lt;&gt;"",OFFSET(P18,-1,0,1,1)&lt;&gt;"")),OFFSET(C18,-2,0,1,1),IFERROR(VLOOKUP(入力シート➁!B18,テーブル1[[#All],[医薬品名]:[単位2]],COLUMN(入力シート➁!P14)-3,0),"")))</f>
        <v/>
      </c>
      <c r="D18" s="56"/>
      <c r="E18" s="51" t="str">
        <f ca="1">IF(AND(B18="",OFFSET(B18,-1,0,1,1)&lt;&gt;""),OFFSET(E18,-1,0,1,1),IF(AND(B18="",OFFSET(B18,-1,0,1,1)="",OR(OFFSET(N18,-1,0,1)&lt;&gt;"",OFFSET(P18,-1,0,1,1)&lt;&gt;"")),OFFSET(E18,-2,0,1,1),IFERROR(VLOOKUP(入力シート➁!B18,テーブル1[[#All],[医薬品名]:[単位2]],COLUMN(テーブル1[[#Headers],[単位2]])-3,0),"")))</f>
        <v/>
      </c>
      <c r="F18" s="57"/>
      <c r="G18" s="53" t="str">
        <f t="shared" ca="1" si="3"/>
        <v/>
      </c>
      <c r="H18" s="58"/>
      <c r="I18" s="53" t="str">
        <f t="shared" ca="1" si="0"/>
        <v/>
      </c>
      <c r="J18" s="64"/>
      <c r="K18" s="53" t="str">
        <f t="shared" ca="1" si="1"/>
        <v/>
      </c>
      <c r="L18" s="65"/>
      <c r="M18" s="53" t="str">
        <f t="shared" ca="1" si="2"/>
        <v/>
      </c>
      <c r="N18" s="66"/>
      <c r="O18" s="67"/>
      <c r="P18" s="67"/>
      <c r="Q18" s="77"/>
      <c r="R18" s="79"/>
      <c r="S18" s="74" t="str">
        <f ca="1">IF(入力シート①!$C$6="麻薬小売業者",$X18,$W18)</f>
        <v/>
      </c>
      <c r="V18" s="14">
        <f t="shared" si="4"/>
        <v>1</v>
      </c>
      <c r="W18" s="75" t="str">
        <f t="shared" ca="1" si="6"/>
        <v/>
      </c>
      <c r="X18" s="76" t="str">
        <f t="shared" ca="1" si="7"/>
        <v/>
      </c>
    </row>
    <row r="19" spans="1:24" ht="40" customHeight="1">
      <c r="A19" s="14">
        <f t="shared" ca="1" si="5"/>
        <v>13</v>
      </c>
      <c r="B19" s="55"/>
      <c r="C19" s="49" t="str">
        <f ca="1">IF(AND(B19="",OFFSET(B19,-1,0,1,1)&lt;&gt;""),OFFSET(C19,-1,0,1,1),IF(AND(B19="",OFFSET(B19,-1,0,1,1)="",OR(OFFSET(N19,-1,0,1)&lt;&gt;"",OFFSET(P19,-1,0,1,1)&lt;&gt;"")),OFFSET(C19,-2,0,1,1),IFERROR(VLOOKUP(入力シート➁!B19,テーブル1[[#All],[医薬品名]:[単位2]],COLUMN(入力シート➁!P15)-3,0),"")))</f>
        <v/>
      </c>
      <c r="D19" s="56"/>
      <c r="E19" s="51" t="str">
        <f ca="1">IF(AND(B19="",OFFSET(B19,-1,0,1,1)&lt;&gt;""),OFFSET(E19,-1,0,1,1),IF(AND(B19="",OFFSET(B19,-1,0,1,1)="",OR(OFFSET(N19,-1,0,1)&lt;&gt;"",OFFSET(P19,-1,0,1,1)&lt;&gt;"")),OFFSET(E19,-2,0,1,1),IFERROR(VLOOKUP(入力シート➁!B19,テーブル1[[#All],[医薬品名]:[単位2]],COLUMN(テーブル1[[#Headers],[単位2]])-3,0),"")))</f>
        <v/>
      </c>
      <c r="F19" s="57"/>
      <c r="G19" s="53" t="str">
        <f t="shared" ca="1" si="3"/>
        <v/>
      </c>
      <c r="H19" s="58"/>
      <c r="I19" s="53" t="str">
        <f t="shared" ref="I19:I50" ca="1" si="8">G19</f>
        <v/>
      </c>
      <c r="J19" s="64"/>
      <c r="K19" s="53" t="str">
        <f t="shared" ref="K19:K50" ca="1" si="9">G19</f>
        <v/>
      </c>
      <c r="L19" s="65"/>
      <c r="M19" s="53" t="str">
        <f t="shared" ref="M19:M50" ca="1" si="10">G19</f>
        <v/>
      </c>
      <c r="N19" s="66"/>
      <c r="O19" s="67"/>
      <c r="P19" s="67"/>
      <c r="Q19" s="77"/>
      <c r="R19" s="79"/>
      <c r="S19" s="74" t="str">
        <f ca="1">IF(入力シート①!$C$6="麻薬小売業者",$X19,$W19)</f>
        <v/>
      </c>
      <c r="V19" s="14">
        <f t="shared" si="4"/>
        <v>1</v>
      </c>
      <c r="W19" s="75" t="str">
        <f t="shared" ca="1" si="6"/>
        <v/>
      </c>
      <c r="X19" s="76" t="str">
        <f t="shared" ca="1" si="7"/>
        <v/>
      </c>
    </row>
    <row r="20" spans="1:24" ht="40" customHeight="1">
      <c r="A20" s="14">
        <f t="shared" ca="1" si="5"/>
        <v>14</v>
      </c>
      <c r="B20" s="55"/>
      <c r="C20" s="49" t="str">
        <f ca="1">IF(AND(B20="",OFFSET(B20,-1,0,1,1)&lt;&gt;""),OFFSET(C20,-1,0,1,1),IF(AND(B20="",OFFSET(B20,-1,0,1,1)="",OR(OFFSET(N20,-1,0,1)&lt;&gt;"",OFFSET(P20,-1,0,1,1)&lt;&gt;"")),OFFSET(C20,-2,0,1,1),IFERROR(VLOOKUP(入力シート➁!B20,テーブル1[[#All],[医薬品名]:[単位2]],COLUMN(入力シート➁!P16)-3,0),"")))</f>
        <v/>
      </c>
      <c r="D20" s="56"/>
      <c r="E20" s="51" t="str">
        <f ca="1">IF(AND(B20="",OFFSET(B20,-1,0,1,1)&lt;&gt;""),OFFSET(E20,-1,0,1,1),IF(AND(B20="",OFFSET(B20,-1,0,1,1)="",OR(OFFSET(N20,-1,0,1)&lt;&gt;"",OFFSET(P20,-1,0,1,1)&lt;&gt;"")),OFFSET(E20,-2,0,1,1),IFERROR(VLOOKUP(入力シート➁!B20,テーブル1[[#All],[医薬品名]:[単位2]],COLUMN(テーブル1[[#Headers],[単位2]])-3,0),"")))</f>
        <v/>
      </c>
      <c r="F20" s="57"/>
      <c r="G20" s="53" t="str">
        <f t="shared" ca="1" si="3"/>
        <v/>
      </c>
      <c r="H20" s="58"/>
      <c r="I20" s="53" t="str">
        <f t="shared" ca="1" si="8"/>
        <v/>
      </c>
      <c r="J20" s="64"/>
      <c r="K20" s="53" t="str">
        <f t="shared" ca="1" si="9"/>
        <v/>
      </c>
      <c r="L20" s="65"/>
      <c r="M20" s="53" t="str">
        <f t="shared" ca="1" si="10"/>
        <v/>
      </c>
      <c r="N20" s="66"/>
      <c r="O20" s="67"/>
      <c r="P20" s="67"/>
      <c r="Q20" s="77"/>
      <c r="R20" s="79"/>
      <c r="S20" s="74" t="str">
        <f ca="1">IF(入力シート①!$C$6="麻薬小売業者",$X20,$W20)</f>
        <v/>
      </c>
      <c r="V20" s="14">
        <f t="shared" si="4"/>
        <v>1</v>
      </c>
      <c r="W20" s="75" t="str">
        <f t="shared" ca="1" si="6"/>
        <v/>
      </c>
      <c r="X20" s="76" t="str">
        <f t="shared" ca="1" si="7"/>
        <v/>
      </c>
    </row>
    <row r="21" spans="1:24" ht="40" customHeight="1">
      <c r="A21" s="14">
        <f t="shared" ca="1" si="5"/>
        <v>15</v>
      </c>
      <c r="B21" s="55"/>
      <c r="C21" s="49" t="str">
        <f ca="1">IF(AND(B21="",OFFSET(B21,-1,0,1,1)&lt;&gt;""),OFFSET(C21,-1,0,1,1),IF(AND(B21="",OFFSET(B21,-1,0,1,1)="",OR(OFFSET(N21,-1,0,1)&lt;&gt;"",OFFSET(P21,-1,0,1,1)&lt;&gt;"")),OFFSET(C21,-2,0,1,1),IFERROR(VLOOKUP(入力シート➁!B21,テーブル1[[#All],[医薬品名]:[単位2]],COLUMN(入力シート➁!P17)-3,0),"")))</f>
        <v/>
      </c>
      <c r="D21" s="56"/>
      <c r="E21" s="51" t="str">
        <f ca="1">IF(AND(B21="",OFFSET(B21,-1,0,1,1)&lt;&gt;""),OFFSET(E21,-1,0,1,1),IF(AND(B21="",OFFSET(B21,-1,0,1,1)="",OR(OFFSET(N21,-1,0,1)&lt;&gt;"",OFFSET(P21,-1,0,1,1)&lt;&gt;"")),OFFSET(E21,-2,0,1,1),IFERROR(VLOOKUP(入力シート➁!B21,テーブル1[[#All],[医薬品名]:[単位2]],COLUMN(テーブル1[[#Headers],[単位2]])-3,0),"")))</f>
        <v/>
      </c>
      <c r="F21" s="57"/>
      <c r="G21" s="53" t="str">
        <f t="shared" ca="1" si="3"/>
        <v/>
      </c>
      <c r="H21" s="58"/>
      <c r="I21" s="53" t="str">
        <f t="shared" ca="1" si="8"/>
        <v/>
      </c>
      <c r="J21" s="64"/>
      <c r="K21" s="53" t="str">
        <f t="shared" ca="1" si="9"/>
        <v/>
      </c>
      <c r="L21" s="65"/>
      <c r="M21" s="53" t="str">
        <f t="shared" ca="1" si="10"/>
        <v/>
      </c>
      <c r="N21" s="66"/>
      <c r="O21" s="67"/>
      <c r="P21" s="67"/>
      <c r="Q21" s="77"/>
      <c r="R21" s="79"/>
      <c r="S21" s="74" t="str">
        <f ca="1">IF(入力シート①!$C$6="麻薬小売業者",$X21,$W21)</f>
        <v/>
      </c>
      <c r="V21" s="14">
        <f t="shared" si="4"/>
        <v>1</v>
      </c>
      <c r="W21" s="75" t="str">
        <f t="shared" ca="1" si="6"/>
        <v/>
      </c>
      <c r="X21" s="76" t="str">
        <f t="shared" ca="1" si="7"/>
        <v/>
      </c>
    </row>
    <row r="22" spans="1:24" ht="40" customHeight="1">
      <c r="A22" s="14">
        <f t="shared" ca="1" si="5"/>
        <v>16</v>
      </c>
      <c r="B22" s="55"/>
      <c r="C22" s="49" t="str">
        <f ca="1">IF(AND(B22="",OFFSET(B22,-1,0,1,1)&lt;&gt;""),OFFSET(C22,-1,0,1,1),IF(AND(B22="",OFFSET(B22,-1,0,1,1)="",OR(OFFSET(N22,-1,0,1)&lt;&gt;"",OFFSET(P22,-1,0,1,1)&lt;&gt;"")),OFFSET(C22,-2,0,1,1),IFERROR(VLOOKUP(入力シート➁!B22,テーブル1[[#All],[医薬品名]:[単位2]],COLUMN(入力シート➁!P18)-3,0),"")))</f>
        <v/>
      </c>
      <c r="D22" s="56"/>
      <c r="E22" s="51" t="str">
        <f ca="1">IF(AND(B22="",OFFSET(B22,-1,0,1,1)&lt;&gt;""),OFFSET(E22,-1,0,1,1),IF(AND(B22="",OFFSET(B22,-1,0,1,1)="",OR(OFFSET(N22,-1,0,1)&lt;&gt;"",OFFSET(P22,-1,0,1,1)&lt;&gt;"")),OFFSET(E22,-2,0,1,1),IFERROR(VLOOKUP(入力シート➁!B22,テーブル1[[#All],[医薬品名]:[単位2]],COLUMN(テーブル1[[#Headers],[単位2]])-3,0),"")))</f>
        <v/>
      </c>
      <c r="F22" s="57"/>
      <c r="G22" s="53" t="str">
        <f t="shared" ca="1" si="3"/>
        <v/>
      </c>
      <c r="H22" s="58"/>
      <c r="I22" s="53" t="str">
        <f t="shared" ca="1" si="8"/>
        <v/>
      </c>
      <c r="J22" s="64"/>
      <c r="K22" s="53" t="str">
        <f t="shared" ca="1" si="9"/>
        <v/>
      </c>
      <c r="L22" s="65"/>
      <c r="M22" s="53" t="str">
        <f t="shared" ca="1" si="10"/>
        <v/>
      </c>
      <c r="N22" s="66"/>
      <c r="O22" s="67"/>
      <c r="P22" s="67"/>
      <c r="Q22" s="77"/>
      <c r="R22" s="79"/>
      <c r="S22" s="74" t="str">
        <f ca="1">IF(入力シート①!$C$6="麻薬小売業者",$X22,$W22)</f>
        <v/>
      </c>
      <c r="V22" s="14">
        <f t="shared" si="4"/>
        <v>1</v>
      </c>
      <c r="W22" s="75" t="str">
        <f t="shared" ca="1" si="6"/>
        <v/>
      </c>
      <c r="X22" s="76" t="str">
        <f t="shared" ca="1" si="7"/>
        <v/>
      </c>
    </row>
    <row r="23" spans="1:24" ht="40" customHeight="1">
      <c r="A23" s="14">
        <f t="shared" ca="1" si="5"/>
        <v>17</v>
      </c>
      <c r="B23" s="55"/>
      <c r="C23" s="49" t="str">
        <f ca="1">IF(AND(B23="",OFFSET(B23,-1,0,1,1)&lt;&gt;""),OFFSET(C23,-1,0,1,1),IF(AND(B23="",OFFSET(B23,-1,0,1,1)="",OR(OFFSET(N23,-1,0,1)&lt;&gt;"",OFFSET(P23,-1,0,1,1)&lt;&gt;"")),OFFSET(C23,-2,0,1,1),IFERROR(VLOOKUP(入力シート➁!B23,テーブル1[[#All],[医薬品名]:[単位2]],COLUMN(入力シート➁!P19)-3,0),"")))</f>
        <v/>
      </c>
      <c r="D23" s="56"/>
      <c r="E23" s="51" t="str">
        <f ca="1">IF(AND(B23="",OFFSET(B23,-1,0,1,1)&lt;&gt;""),OFFSET(E23,-1,0,1,1),IF(AND(B23="",OFFSET(B23,-1,0,1,1)="",OR(OFFSET(N23,-1,0,1)&lt;&gt;"",OFFSET(P23,-1,0,1,1)&lt;&gt;"")),OFFSET(E23,-2,0,1,1),IFERROR(VLOOKUP(入力シート➁!B23,テーブル1[[#All],[医薬品名]:[単位2]],COLUMN(テーブル1[[#Headers],[単位2]])-3,0),"")))</f>
        <v/>
      </c>
      <c r="F23" s="57"/>
      <c r="G23" s="53" t="str">
        <f t="shared" ca="1" si="3"/>
        <v/>
      </c>
      <c r="H23" s="58"/>
      <c r="I23" s="53" t="str">
        <f t="shared" ca="1" si="8"/>
        <v/>
      </c>
      <c r="J23" s="64"/>
      <c r="K23" s="53" t="str">
        <f t="shared" ca="1" si="9"/>
        <v/>
      </c>
      <c r="L23" s="65"/>
      <c r="M23" s="53" t="str">
        <f t="shared" ca="1" si="10"/>
        <v/>
      </c>
      <c r="N23" s="66"/>
      <c r="O23" s="67"/>
      <c r="P23" s="67"/>
      <c r="Q23" s="77"/>
      <c r="R23" s="79"/>
      <c r="S23" s="74" t="str">
        <f ca="1">IF(入力シート①!$C$6="麻薬小売業者",$X23,$W23)</f>
        <v/>
      </c>
      <c r="V23" s="14">
        <f t="shared" si="4"/>
        <v>1</v>
      </c>
      <c r="W23" s="75" t="str">
        <f t="shared" ca="1" si="6"/>
        <v/>
      </c>
      <c r="X23" s="76" t="str">
        <f t="shared" ca="1" si="7"/>
        <v/>
      </c>
    </row>
    <row r="24" spans="1:24" ht="40" customHeight="1">
      <c r="A24" s="14">
        <f t="shared" ca="1" si="5"/>
        <v>18</v>
      </c>
      <c r="B24" s="55"/>
      <c r="C24" s="49" t="str">
        <f ca="1">IF(AND(B24="",OFFSET(B24,-1,0,1,1)&lt;&gt;""),OFFSET(C24,-1,0,1,1),IF(AND(B24="",OFFSET(B24,-1,0,1,1)="",OR(OFFSET(N24,-1,0,1)&lt;&gt;"",OFFSET(P24,-1,0,1,1)&lt;&gt;"")),OFFSET(C24,-2,0,1,1),IFERROR(VLOOKUP(入力シート➁!B24,テーブル1[[#All],[医薬品名]:[単位2]],COLUMN(入力シート➁!P20)-3,0),"")))</f>
        <v/>
      </c>
      <c r="D24" s="56"/>
      <c r="E24" s="51" t="str">
        <f ca="1">IF(AND(B24="",OFFSET(B24,-1,0,1,1)&lt;&gt;""),OFFSET(E24,-1,0,1,1),IF(AND(B24="",OFFSET(B24,-1,0,1,1)="",OR(OFFSET(N24,-1,0,1)&lt;&gt;"",OFFSET(P24,-1,0,1,1)&lt;&gt;"")),OFFSET(E24,-2,0,1,1),IFERROR(VLOOKUP(入力シート➁!B24,テーブル1[[#All],[医薬品名]:[単位2]],COLUMN(テーブル1[[#Headers],[単位2]])-3,0),"")))</f>
        <v/>
      </c>
      <c r="F24" s="57"/>
      <c r="G24" s="53" t="str">
        <f t="shared" ca="1" si="3"/>
        <v/>
      </c>
      <c r="H24" s="58"/>
      <c r="I24" s="53" t="str">
        <f t="shared" ca="1" si="8"/>
        <v/>
      </c>
      <c r="J24" s="64"/>
      <c r="K24" s="53" t="str">
        <f t="shared" ca="1" si="9"/>
        <v/>
      </c>
      <c r="L24" s="65"/>
      <c r="M24" s="53" t="str">
        <f t="shared" ca="1" si="10"/>
        <v/>
      </c>
      <c r="N24" s="66"/>
      <c r="O24" s="67"/>
      <c r="P24" s="67"/>
      <c r="Q24" s="77"/>
      <c r="R24" s="79"/>
      <c r="S24" s="74" t="str">
        <f ca="1">IF(入力シート①!$C$6="麻薬小売業者",$X24,$W24)</f>
        <v/>
      </c>
      <c r="U24" s="80"/>
      <c r="V24" s="14">
        <f t="shared" si="4"/>
        <v>1</v>
      </c>
      <c r="W24" s="75" t="str">
        <f t="shared" ca="1" si="6"/>
        <v/>
      </c>
      <c r="X24" s="76" t="str">
        <f t="shared" ca="1" si="7"/>
        <v/>
      </c>
    </row>
    <row r="25" spans="1:24" ht="40" customHeight="1">
      <c r="A25" s="14">
        <f t="shared" ca="1" si="5"/>
        <v>19</v>
      </c>
      <c r="B25" s="55"/>
      <c r="C25" s="49" t="str">
        <f ca="1">IF(AND(B25="",OFFSET(B25,-1,0,1,1)&lt;&gt;""),OFFSET(C25,-1,0,1,1),IF(AND(B25="",OFFSET(B25,-1,0,1,1)="",OR(OFFSET(N25,-1,0,1)&lt;&gt;"",OFFSET(P25,-1,0,1,1)&lt;&gt;"")),OFFSET(C25,-2,0,1,1),IFERROR(VLOOKUP(入力シート➁!B25,テーブル1[[#All],[医薬品名]:[単位2]],COLUMN(入力シート➁!P21)-3,0),"")))</f>
        <v/>
      </c>
      <c r="D25" s="56"/>
      <c r="E25" s="51" t="str">
        <f ca="1">IF(AND(B25="",OFFSET(B25,-1,0,1,1)&lt;&gt;""),OFFSET(E25,-1,0,1,1),IF(AND(B25="",OFFSET(B25,-1,0,1,1)="",OR(OFFSET(N25,-1,0,1)&lt;&gt;"",OFFSET(P25,-1,0,1,1)&lt;&gt;"")),OFFSET(E25,-2,0,1,1),IFERROR(VLOOKUP(入力シート➁!B25,テーブル1[[#All],[医薬品名]:[単位2]],COLUMN(テーブル1[[#Headers],[単位2]])-3,0),"")))</f>
        <v/>
      </c>
      <c r="F25" s="57"/>
      <c r="G25" s="53" t="str">
        <f t="shared" ca="1" si="3"/>
        <v/>
      </c>
      <c r="H25" s="58"/>
      <c r="I25" s="53" t="str">
        <f t="shared" ca="1" si="8"/>
        <v/>
      </c>
      <c r="J25" s="64"/>
      <c r="K25" s="53" t="str">
        <f t="shared" ca="1" si="9"/>
        <v/>
      </c>
      <c r="L25" s="65"/>
      <c r="M25" s="53" t="str">
        <f t="shared" ca="1" si="10"/>
        <v/>
      </c>
      <c r="N25" s="66"/>
      <c r="O25" s="67"/>
      <c r="P25" s="67"/>
      <c r="Q25" s="77"/>
      <c r="R25" s="79"/>
      <c r="S25" s="74" t="str">
        <f ca="1">IF(入力シート①!$C$6="麻薬小売業者",$X25,$W25)</f>
        <v/>
      </c>
      <c r="U25" s="80"/>
      <c r="V25" s="14">
        <f t="shared" si="4"/>
        <v>1</v>
      </c>
      <c r="W25" s="75" t="str">
        <f t="shared" ca="1" si="6"/>
        <v/>
      </c>
      <c r="X25" s="76" t="str">
        <f t="shared" ca="1" si="7"/>
        <v/>
      </c>
    </row>
    <row r="26" spans="1:24" ht="40" customHeight="1">
      <c r="A26" s="14">
        <f t="shared" ca="1" si="5"/>
        <v>20</v>
      </c>
      <c r="B26" s="55"/>
      <c r="C26" s="49" t="str">
        <f ca="1">IF(AND(B26="",OFFSET(B26,-1,0,1,1)&lt;&gt;""),OFFSET(C26,-1,0,1,1),IF(AND(B26="",OFFSET(B26,-1,0,1,1)="",OR(OFFSET(N26,-1,0,1)&lt;&gt;"",OFFSET(P26,-1,0,1,1)&lt;&gt;"")),OFFSET(C26,-2,0,1,1),IFERROR(VLOOKUP(入力シート➁!B26,テーブル1[[#All],[医薬品名]:[単位2]],COLUMN(入力シート➁!P22)-3,0),"")))</f>
        <v/>
      </c>
      <c r="D26" s="56"/>
      <c r="E26" s="51" t="str">
        <f ca="1">IF(AND(B26="",OFFSET(B26,-1,0,1,1)&lt;&gt;""),OFFSET(E26,-1,0,1,1),IF(AND(B26="",OFFSET(B26,-1,0,1,1)="",OR(OFFSET(N26,-1,0,1)&lt;&gt;"",OFFSET(P26,-1,0,1,1)&lt;&gt;"")),OFFSET(E26,-2,0,1,1),IFERROR(VLOOKUP(入力シート➁!B26,テーブル1[[#All],[医薬品名]:[単位2]],COLUMN(テーブル1[[#Headers],[単位2]])-3,0),"")))</f>
        <v/>
      </c>
      <c r="F26" s="57"/>
      <c r="G26" s="53" t="str">
        <f t="shared" ca="1" si="3"/>
        <v/>
      </c>
      <c r="H26" s="58"/>
      <c r="I26" s="53" t="str">
        <f t="shared" ca="1" si="8"/>
        <v/>
      </c>
      <c r="J26" s="64"/>
      <c r="K26" s="53" t="str">
        <f t="shared" ca="1" si="9"/>
        <v/>
      </c>
      <c r="L26" s="65"/>
      <c r="M26" s="53" t="str">
        <f t="shared" ca="1" si="10"/>
        <v/>
      </c>
      <c r="N26" s="66"/>
      <c r="O26" s="67"/>
      <c r="P26" s="67"/>
      <c r="Q26" s="77"/>
      <c r="R26" s="79"/>
      <c r="S26" s="74" t="str">
        <f ca="1">IF(入力シート①!$C$6="麻薬小売業者",$X26,$W26)</f>
        <v/>
      </c>
      <c r="U26" s="80"/>
      <c r="V26" s="14">
        <f t="shared" si="4"/>
        <v>1</v>
      </c>
      <c r="W26" s="75" t="str">
        <f t="shared" ca="1" si="6"/>
        <v/>
      </c>
      <c r="X26" s="76" t="str">
        <f t="shared" ca="1" si="7"/>
        <v/>
      </c>
    </row>
    <row r="27" spans="1:24" ht="40" customHeight="1">
      <c r="A27" s="14">
        <f t="shared" ref="A27:A58" ca="1" si="11">OFFSET(A27,-1,0,1,1)+1</f>
        <v>21</v>
      </c>
      <c r="B27" s="55"/>
      <c r="C27" s="49" t="str">
        <f ca="1">IF(AND(B27="",OFFSET(B27,-1,0,1,1)&lt;&gt;""),OFFSET(C27,-1,0,1,1),IF(AND(B27="",OFFSET(B27,-1,0,1,1)="",OR(OFFSET(N27,-1,0,1)&lt;&gt;"",OFFSET(P27,-1,0,1,1)&lt;&gt;"")),OFFSET(C27,-2,0,1,1),IFERROR(VLOOKUP(入力シート➁!B27,テーブル1[[#All],[医薬品名]:[単位2]],COLUMN(入力シート➁!P23)-3,0),"")))</f>
        <v/>
      </c>
      <c r="D27" s="56"/>
      <c r="E27" s="51" t="str">
        <f ca="1">IF(AND(B27="",OFFSET(B27,-1,0,1,1)&lt;&gt;""),OFFSET(E27,-1,0,1,1),IF(AND(B27="",OFFSET(B27,-1,0,1,1)="",OR(OFFSET(N27,-1,0,1)&lt;&gt;"",OFFSET(P27,-1,0,1,1)&lt;&gt;"")),OFFSET(E27,-2,0,1,1),IFERROR(VLOOKUP(入力シート➁!B27,テーブル1[[#All],[医薬品名]:[単位2]],COLUMN(テーブル1[[#Headers],[単位2]])-3,0),"")))</f>
        <v/>
      </c>
      <c r="F27" s="57"/>
      <c r="G27" s="53" t="str">
        <f t="shared" ca="1" si="3"/>
        <v/>
      </c>
      <c r="H27" s="58"/>
      <c r="I27" s="53" t="str">
        <f t="shared" ca="1" si="8"/>
        <v/>
      </c>
      <c r="J27" s="64"/>
      <c r="K27" s="53" t="str">
        <f t="shared" ca="1" si="9"/>
        <v/>
      </c>
      <c r="L27" s="65"/>
      <c r="M27" s="53" t="str">
        <f t="shared" ca="1" si="10"/>
        <v/>
      </c>
      <c r="N27" s="66"/>
      <c r="O27" s="67"/>
      <c r="P27" s="67"/>
      <c r="Q27" s="77"/>
      <c r="R27" s="79"/>
      <c r="S27" s="74" t="str">
        <f ca="1">IF(入力シート①!$C$6="麻薬小売業者",$X27,$W27)</f>
        <v/>
      </c>
      <c r="U27" s="80"/>
      <c r="V27" s="14">
        <f t="shared" si="4"/>
        <v>1</v>
      </c>
      <c r="W27" s="75" t="str">
        <f t="shared" ca="1" si="6"/>
        <v/>
      </c>
      <c r="X27" s="76" t="str">
        <f t="shared" ca="1" si="7"/>
        <v/>
      </c>
    </row>
    <row r="28" spans="1:24" ht="40" customHeight="1">
      <c r="A28" s="14">
        <f t="shared" ca="1" si="11"/>
        <v>22</v>
      </c>
      <c r="B28" s="55"/>
      <c r="C28" s="49" t="str">
        <f ca="1">IF(AND(B28="",OFFSET(B28,-1,0,1,1)&lt;&gt;""),OFFSET(C28,-1,0,1,1),IF(AND(B28="",OFFSET(B28,-1,0,1,1)="",OR(OFFSET(N28,-1,0,1)&lt;&gt;"",OFFSET(P28,-1,0,1,1)&lt;&gt;"")),OFFSET(C28,-2,0,1,1),IFERROR(VLOOKUP(入力シート➁!B28,テーブル1[[#All],[医薬品名]:[単位2]],COLUMN(入力シート➁!P24)-3,0),"")))</f>
        <v/>
      </c>
      <c r="D28" s="56"/>
      <c r="E28" s="51" t="str">
        <f ca="1">IF(AND(B28="",OFFSET(B28,-1,0,1,1)&lt;&gt;""),OFFSET(E28,-1,0,1,1),IF(AND(B28="",OFFSET(B28,-1,0,1,1)="",OR(OFFSET(N28,-1,0,1)&lt;&gt;"",OFFSET(P28,-1,0,1,1)&lt;&gt;"")),OFFSET(E28,-2,0,1,1),IFERROR(VLOOKUP(入力シート➁!B28,テーブル1[[#All],[医薬品名]:[単位2]],COLUMN(テーブル1[[#Headers],[単位2]])-3,0),"")))</f>
        <v/>
      </c>
      <c r="F28" s="57"/>
      <c r="G28" s="53" t="str">
        <f t="shared" ca="1" si="3"/>
        <v/>
      </c>
      <c r="H28" s="58"/>
      <c r="I28" s="53" t="str">
        <f t="shared" ca="1" si="8"/>
        <v/>
      </c>
      <c r="J28" s="64"/>
      <c r="K28" s="53" t="str">
        <f t="shared" ca="1" si="9"/>
        <v/>
      </c>
      <c r="L28" s="65"/>
      <c r="M28" s="53" t="str">
        <f t="shared" ca="1" si="10"/>
        <v/>
      </c>
      <c r="N28" s="66"/>
      <c r="O28" s="67"/>
      <c r="P28" s="67"/>
      <c r="Q28" s="77"/>
      <c r="R28" s="79"/>
      <c r="S28" s="74" t="str">
        <f ca="1">IF(入力シート①!$C$6="麻薬小売業者",$X28,$W28)</f>
        <v/>
      </c>
      <c r="V28" s="14">
        <f t="shared" ref="V28:V71" si="12">IF(ABS(F28+H28+J28+L28)=ABS(F28)+ABS(H28)+ABS(J28)+ABS(L28),1,2)</f>
        <v>1</v>
      </c>
      <c r="W28" s="75" t="str">
        <f t="shared" ca="1" si="6"/>
        <v/>
      </c>
      <c r="X28" s="76" t="str">
        <f t="shared" ca="1" si="7"/>
        <v/>
      </c>
    </row>
    <row r="29" spans="1:24" ht="40" customHeight="1">
      <c r="A29" s="14">
        <f t="shared" ca="1" si="11"/>
        <v>23</v>
      </c>
      <c r="B29" s="55"/>
      <c r="C29" s="49" t="str">
        <f ca="1">IF(AND(B29="",OFFSET(B29,-1,0,1,1)&lt;&gt;""),OFFSET(C29,-1,0,1,1),IF(AND(B29="",OFFSET(B29,-1,0,1,1)="",OR(OFFSET(N29,-1,0,1)&lt;&gt;"",OFFSET(P29,-1,0,1,1)&lt;&gt;"")),OFFSET(C29,-2,0,1,1),IFERROR(VLOOKUP(入力シート➁!B29,テーブル1[[#All],[医薬品名]:[単位2]],COLUMN(入力シート➁!P25)-3,0),"")))</f>
        <v/>
      </c>
      <c r="D29" s="56"/>
      <c r="E29" s="51" t="str">
        <f ca="1">IF(AND(B29="",OFFSET(B29,-1,0,1,1)&lt;&gt;""),OFFSET(E29,-1,0,1,1),IF(AND(B29="",OFFSET(B29,-1,0,1,1)="",OR(OFFSET(N29,-1,0,1)&lt;&gt;"",OFFSET(P29,-1,0,1,1)&lt;&gt;"")),OFFSET(E29,-2,0,1,1),IFERROR(VLOOKUP(入力シート➁!B29,テーブル1[[#All],[医薬品名]:[単位2]],COLUMN(テーブル1[[#Headers],[単位2]])-3,0),"")))</f>
        <v/>
      </c>
      <c r="F29" s="57"/>
      <c r="G29" s="53" t="str">
        <f t="shared" ca="1" si="3"/>
        <v/>
      </c>
      <c r="H29" s="58"/>
      <c r="I29" s="53" t="str">
        <f t="shared" ca="1" si="8"/>
        <v/>
      </c>
      <c r="J29" s="64"/>
      <c r="K29" s="53" t="str">
        <f t="shared" ca="1" si="9"/>
        <v/>
      </c>
      <c r="L29" s="65"/>
      <c r="M29" s="53" t="str">
        <f t="shared" ca="1" si="10"/>
        <v/>
      </c>
      <c r="N29" s="66"/>
      <c r="O29" s="67"/>
      <c r="P29" s="67"/>
      <c r="Q29" s="77"/>
      <c r="R29" s="79"/>
      <c r="S29" s="74" t="str">
        <f ca="1">IF(入力シート①!$C$6="麻薬小売業者",$X29,$W29)</f>
        <v/>
      </c>
      <c r="V29" s="14">
        <f t="shared" si="12"/>
        <v>1</v>
      </c>
      <c r="W29" s="75" t="str">
        <f t="shared" ca="1" si="6"/>
        <v/>
      </c>
      <c r="X29" s="76" t="str">
        <f t="shared" ca="1" si="7"/>
        <v/>
      </c>
    </row>
    <row r="30" spans="1:24" ht="40" customHeight="1">
      <c r="A30" s="14">
        <f t="shared" ca="1" si="11"/>
        <v>24</v>
      </c>
      <c r="B30" s="55"/>
      <c r="C30" s="49" t="str">
        <f ca="1">IF(AND(B30="",OFFSET(B30,-1,0,1,1)&lt;&gt;""),OFFSET(C30,-1,0,1,1),IF(AND(B30="",OFFSET(B30,-1,0,1,1)="",OR(OFFSET(N30,-1,0,1)&lt;&gt;"",OFFSET(P30,-1,0,1,1)&lt;&gt;"")),OFFSET(C30,-2,0,1,1),IFERROR(VLOOKUP(入力シート➁!B30,テーブル1[[#All],[医薬品名]:[単位2]],COLUMN(入力シート➁!P26)-3,0),"")))</f>
        <v/>
      </c>
      <c r="D30" s="56"/>
      <c r="E30" s="51" t="str">
        <f ca="1">IF(AND(B30="",OFFSET(B30,-1,0,1,1)&lt;&gt;""),OFFSET(E30,-1,0,1,1),IF(AND(B30="",OFFSET(B30,-1,0,1,1)="",OR(OFFSET(N30,-1,0,1)&lt;&gt;"",OFFSET(P30,-1,0,1,1)&lt;&gt;"")),OFFSET(E30,-2,0,1,1),IFERROR(VLOOKUP(入力シート➁!B30,テーブル1[[#All],[医薬品名]:[単位2]],COLUMN(テーブル1[[#Headers],[単位2]])-3,0),"")))</f>
        <v/>
      </c>
      <c r="F30" s="57"/>
      <c r="G30" s="53" t="str">
        <f t="shared" ca="1" si="3"/>
        <v/>
      </c>
      <c r="H30" s="58"/>
      <c r="I30" s="53" t="str">
        <f t="shared" ca="1" si="8"/>
        <v/>
      </c>
      <c r="J30" s="64"/>
      <c r="K30" s="53" t="str">
        <f t="shared" ca="1" si="9"/>
        <v/>
      </c>
      <c r="L30" s="65"/>
      <c r="M30" s="53" t="str">
        <f t="shared" ca="1" si="10"/>
        <v/>
      </c>
      <c r="N30" s="66"/>
      <c r="O30" s="67"/>
      <c r="P30" s="67"/>
      <c r="Q30" s="77"/>
      <c r="R30" s="79"/>
      <c r="S30" s="74" t="str">
        <f ca="1">IF(入力シート①!$C$6="麻薬小売業者",$X30,$W30)</f>
        <v/>
      </c>
      <c r="V30" s="14">
        <f t="shared" si="12"/>
        <v>1</v>
      </c>
      <c r="W30" s="75" t="str">
        <f t="shared" ca="1" si="6"/>
        <v/>
      </c>
      <c r="X30" s="76" t="str">
        <f t="shared" ca="1" si="7"/>
        <v/>
      </c>
    </row>
    <row r="31" spans="1:24" ht="40" customHeight="1">
      <c r="A31" s="14">
        <f t="shared" ca="1" si="11"/>
        <v>25</v>
      </c>
      <c r="B31" s="55"/>
      <c r="C31" s="49" t="str">
        <f ca="1">IF(AND(B31="",OFFSET(B31,-1,0,1,1)&lt;&gt;""),OFFSET(C31,-1,0,1,1),IF(AND(B31="",OFFSET(B31,-1,0,1,1)="",OR(OFFSET(N31,-1,0,1)&lt;&gt;"",OFFSET(P31,-1,0,1,1)&lt;&gt;"")),OFFSET(C31,-2,0,1,1),IFERROR(VLOOKUP(入力シート➁!B31,テーブル1[[#All],[医薬品名]:[単位2]],COLUMN(入力シート➁!P27)-3,0),"")))</f>
        <v/>
      </c>
      <c r="D31" s="56"/>
      <c r="E31" s="51" t="str">
        <f ca="1">IF(AND(B31="",OFFSET(B31,-1,0,1,1)&lt;&gt;""),OFFSET(E31,-1,0,1,1),IF(AND(B31="",OFFSET(B31,-1,0,1,1)="",OR(OFFSET(N31,-1,0,1)&lt;&gt;"",OFFSET(P31,-1,0,1,1)&lt;&gt;"")),OFFSET(E31,-2,0,1,1),IFERROR(VLOOKUP(入力シート➁!B31,テーブル1[[#All],[医薬品名]:[単位2]],COLUMN(テーブル1[[#Headers],[単位2]])-3,0),"")))</f>
        <v/>
      </c>
      <c r="F31" s="57"/>
      <c r="G31" s="53" t="str">
        <f t="shared" ca="1" si="3"/>
        <v/>
      </c>
      <c r="H31" s="58"/>
      <c r="I31" s="53" t="str">
        <f t="shared" ca="1" si="8"/>
        <v/>
      </c>
      <c r="J31" s="64"/>
      <c r="K31" s="53" t="str">
        <f t="shared" ca="1" si="9"/>
        <v/>
      </c>
      <c r="L31" s="65"/>
      <c r="M31" s="53" t="str">
        <f t="shared" ca="1" si="10"/>
        <v/>
      </c>
      <c r="N31" s="66"/>
      <c r="O31" s="67"/>
      <c r="P31" s="67"/>
      <c r="Q31" s="77"/>
      <c r="R31" s="79"/>
      <c r="S31" s="74" t="str">
        <f ca="1">IF(入力シート①!$C$6="麻薬小売業者",$X31,$W31)</f>
        <v/>
      </c>
      <c r="V31" s="14">
        <f t="shared" si="12"/>
        <v>1</v>
      </c>
      <c r="W31" s="75" t="str">
        <f t="shared" ca="1" si="6"/>
        <v/>
      </c>
      <c r="X31" s="76" t="str">
        <f t="shared" ca="1" si="7"/>
        <v/>
      </c>
    </row>
    <row r="32" spans="1:24" ht="40" customHeight="1">
      <c r="A32" s="14">
        <f t="shared" ca="1" si="11"/>
        <v>26</v>
      </c>
      <c r="B32" s="55"/>
      <c r="C32" s="49" t="str">
        <f ca="1">IF(AND(B32="",OFFSET(B32,-1,0,1,1)&lt;&gt;""),OFFSET(C32,-1,0,1,1),IF(AND(B32="",OFFSET(B32,-1,0,1,1)="",OR(OFFSET(N32,-1,0,1)&lt;&gt;"",OFFSET(P32,-1,0,1,1)&lt;&gt;"")),OFFSET(C32,-2,0,1,1),IFERROR(VLOOKUP(入力シート➁!B32,テーブル1[[#All],[医薬品名]:[単位2]],COLUMN(入力シート➁!P28)-3,0),"")))</f>
        <v/>
      </c>
      <c r="D32" s="56"/>
      <c r="E32" s="51" t="str">
        <f ca="1">IF(AND(B32="",OFFSET(B32,-1,0,1,1)&lt;&gt;""),OFFSET(E32,-1,0,1,1),IF(AND(B32="",OFFSET(B32,-1,0,1,1)="",OR(OFFSET(N32,-1,0,1)&lt;&gt;"",OFFSET(P32,-1,0,1,1)&lt;&gt;"")),OFFSET(E32,-2,0,1,1),IFERROR(VLOOKUP(入力シート➁!B32,テーブル1[[#All],[医薬品名]:[単位2]],COLUMN(テーブル1[[#Headers],[単位2]])-3,0),"")))</f>
        <v/>
      </c>
      <c r="F32" s="57"/>
      <c r="G32" s="53" t="str">
        <f t="shared" ca="1" si="3"/>
        <v/>
      </c>
      <c r="H32" s="58"/>
      <c r="I32" s="53" t="str">
        <f t="shared" ca="1" si="8"/>
        <v/>
      </c>
      <c r="J32" s="64"/>
      <c r="K32" s="53" t="str">
        <f t="shared" ca="1" si="9"/>
        <v/>
      </c>
      <c r="L32" s="65"/>
      <c r="M32" s="53" t="str">
        <f t="shared" ca="1" si="10"/>
        <v/>
      </c>
      <c r="N32" s="66"/>
      <c r="O32" s="67"/>
      <c r="P32" s="67"/>
      <c r="Q32" s="77"/>
      <c r="R32" s="79"/>
      <c r="S32" s="74" t="str">
        <f ca="1">IF(入力シート①!$C$6="麻薬小売業者",$X32,$W32)</f>
        <v/>
      </c>
      <c r="V32" s="14">
        <f t="shared" si="12"/>
        <v>1</v>
      </c>
      <c r="W32" s="75" t="str">
        <f t="shared" ca="1" si="6"/>
        <v/>
      </c>
      <c r="X32" s="76" t="str">
        <f t="shared" ca="1" si="7"/>
        <v/>
      </c>
    </row>
    <row r="33" spans="1:27" ht="40" customHeight="1">
      <c r="A33" s="14">
        <f t="shared" ca="1" si="11"/>
        <v>27</v>
      </c>
      <c r="B33" s="55"/>
      <c r="C33" s="49" t="str">
        <f ca="1">IF(AND(B33="",OFFSET(B33,-1,0,1,1)&lt;&gt;""),OFFSET(C33,-1,0,1,1),IF(AND(B33="",OFFSET(B33,-1,0,1,1)="",OR(OFFSET(N33,-1,0,1)&lt;&gt;"",OFFSET(P33,-1,0,1,1)&lt;&gt;"")),OFFSET(C33,-2,0,1,1),IFERROR(VLOOKUP(入力シート➁!B33,テーブル1[[#All],[医薬品名]:[単位2]],COLUMN(入力シート➁!P29)-3,0),"")))</f>
        <v/>
      </c>
      <c r="D33" s="56"/>
      <c r="E33" s="51" t="str">
        <f ca="1">IF(AND(B33="",OFFSET(B33,-1,0,1,1)&lt;&gt;""),OFFSET(E33,-1,0,1,1),IF(AND(B33="",OFFSET(B33,-1,0,1,1)="",OR(OFFSET(N33,-1,0,1)&lt;&gt;"",OFFSET(P33,-1,0,1,1)&lt;&gt;"")),OFFSET(E33,-2,0,1,1),IFERROR(VLOOKUP(入力シート➁!B33,テーブル1[[#All],[医薬品名]:[単位2]],COLUMN(テーブル1[[#Headers],[単位2]])-3,0),"")))</f>
        <v/>
      </c>
      <c r="F33" s="57"/>
      <c r="G33" s="53" t="str">
        <f t="shared" ca="1" si="3"/>
        <v/>
      </c>
      <c r="H33" s="58"/>
      <c r="I33" s="53" t="str">
        <f t="shared" ca="1" si="8"/>
        <v/>
      </c>
      <c r="J33" s="64"/>
      <c r="K33" s="53" t="str">
        <f t="shared" ca="1" si="9"/>
        <v/>
      </c>
      <c r="L33" s="65"/>
      <c r="M33" s="53" t="str">
        <f t="shared" ca="1" si="10"/>
        <v/>
      </c>
      <c r="N33" s="66"/>
      <c r="O33" s="67"/>
      <c r="P33" s="67"/>
      <c r="Q33" s="77"/>
      <c r="R33" s="79"/>
      <c r="S33" s="74" t="str">
        <f ca="1">IF(入力シート①!$C$6="麻薬小売業者",$X33,$W33)</f>
        <v/>
      </c>
      <c r="V33" s="14">
        <f t="shared" si="12"/>
        <v>1</v>
      </c>
      <c r="W33" s="75" t="str">
        <f t="shared" ca="1" si="6"/>
        <v/>
      </c>
      <c r="X33" s="76" t="str">
        <f t="shared" ca="1" si="7"/>
        <v/>
      </c>
    </row>
    <row r="34" spans="1:27" ht="40" customHeight="1">
      <c r="A34" s="14">
        <f t="shared" ca="1" si="11"/>
        <v>28</v>
      </c>
      <c r="B34" s="55"/>
      <c r="C34" s="49" t="str">
        <f ca="1">IF(AND(B34="",OFFSET(B34,-1,0,1,1)&lt;&gt;""),OFFSET(C34,-1,0,1,1),IF(AND(B34="",OFFSET(B34,-1,0,1,1)="",OR(OFFSET(N34,-1,0,1)&lt;&gt;"",OFFSET(P34,-1,0,1,1)&lt;&gt;"")),OFFSET(C34,-2,0,1,1),IFERROR(VLOOKUP(入力シート➁!B34,テーブル1[[#All],[医薬品名]:[単位2]],COLUMN(入力シート➁!P30)-3,0),"")))</f>
        <v/>
      </c>
      <c r="D34" s="56"/>
      <c r="E34" s="51" t="str">
        <f ca="1">IF(AND(B34="",OFFSET(B34,-1,0,1,1)&lt;&gt;""),OFFSET(E34,-1,0,1,1),IF(AND(B34="",OFFSET(B34,-1,0,1,1)="",OR(OFFSET(N34,-1,0,1)&lt;&gt;"",OFFSET(P34,-1,0,1,1)&lt;&gt;"")),OFFSET(E34,-2,0,1,1),IFERROR(VLOOKUP(入力シート➁!B34,テーブル1[[#All],[医薬品名]:[単位2]],COLUMN(テーブル1[[#Headers],[単位2]])-3,0),"")))</f>
        <v/>
      </c>
      <c r="F34" s="57"/>
      <c r="G34" s="53" t="str">
        <f t="shared" ca="1" si="3"/>
        <v/>
      </c>
      <c r="H34" s="58"/>
      <c r="I34" s="53" t="str">
        <f t="shared" ca="1" si="8"/>
        <v/>
      </c>
      <c r="J34" s="64"/>
      <c r="K34" s="53" t="str">
        <f t="shared" ca="1" si="9"/>
        <v/>
      </c>
      <c r="L34" s="65"/>
      <c r="M34" s="53" t="str">
        <f t="shared" ca="1" si="10"/>
        <v/>
      </c>
      <c r="N34" s="66"/>
      <c r="O34" s="67"/>
      <c r="P34" s="67"/>
      <c r="Q34" s="77"/>
      <c r="R34" s="79"/>
      <c r="S34" s="74" t="str">
        <f ca="1">IF(入力シート①!$C$6="麻薬小売業者",$X34,$W34)</f>
        <v/>
      </c>
      <c r="V34" s="14">
        <f t="shared" si="12"/>
        <v>1</v>
      </c>
      <c r="W34" s="75" t="str">
        <f t="shared" ca="1" si="6"/>
        <v/>
      </c>
      <c r="X34" s="76" t="str">
        <f t="shared" ca="1" si="7"/>
        <v/>
      </c>
    </row>
    <row r="35" spans="1:27" ht="40" customHeight="1">
      <c r="A35" s="14">
        <f t="shared" ca="1" si="11"/>
        <v>29</v>
      </c>
      <c r="B35" s="55"/>
      <c r="C35" s="49" t="str">
        <f ca="1">IF(AND(B35="",OFFSET(B35,-1,0,1,1)&lt;&gt;""),OFFSET(C35,-1,0,1,1),IF(AND(B35="",OFFSET(B35,-1,0,1,1)="",OR(OFFSET(N35,-1,0,1)&lt;&gt;"",OFFSET(P35,-1,0,1,1)&lt;&gt;"")),OFFSET(C35,-2,0,1,1),IFERROR(VLOOKUP(入力シート➁!B35,テーブル1[[#All],[医薬品名]:[単位2]],COLUMN(入力シート➁!P31)-3,0),"")))</f>
        <v/>
      </c>
      <c r="D35" s="56"/>
      <c r="E35" s="51" t="str">
        <f ca="1">IF(AND(B35="",OFFSET(B35,-1,0,1,1)&lt;&gt;""),OFFSET(E35,-1,0,1,1),IF(AND(B35="",OFFSET(B35,-1,0,1,1)="",OR(OFFSET(N35,-1,0,1)&lt;&gt;"",OFFSET(P35,-1,0,1,1)&lt;&gt;"")),OFFSET(E35,-2,0,1,1),IFERROR(VLOOKUP(入力シート➁!B35,テーブル1[[#All],[医薬品名]:[単位2]],COLUMN(テーブル1[[#Headers],[単位2]])-3,0),"")))</f>
        <v/>
      </c>
      <c r="F35" s="57"/>
      <c r="G35" s="53" t="str">
        <f t="shared" ca="1" si="3"/>
        <v/>
      </c>
      <c r="H35" s="58"/>
      <c r="I35" s="53" t="str">
        <f t="shared" ca="1" si="8"/>
        <v/>
      </c>
      <c r="J35" s="64"/>
      <c r="K35" s="53" t="str">
        <f t="shared" ca="1" si="9"/>
        <v/>
      </c>
      <c r="L35" s="65"/>
      <c r="M35" s="53" t="str">
        <f t="shared" ca="1" si="10"/>
        <v/>
      </c>
      <c r="N35" s="66"/>
      <c r="O35" s="67"/>
      <c r="P35" s="67"/>
      <c r="Q35" s="77"/>
      <c r="R35" s="79"/>
      <c r="S35" s="74" t="str">
        <f ca="1">IF(入力シート①!$C$6="麻薬小売業者",$X35,$W35)</f>
        <v/>
      </c>
      <c r="V35" s="14">
        <f t="shared" si="12"/>
        <v>1</v>
      </c>
      <c r="W35" s="75" t="str">
        <f t="shared" ca="1" si="6"/>
        <v/>
      </c>
      <c r="X35" s="76" t="str">
        <f t="shared" ca="1" si="7"/>
        <v/>
      </c>
    </row>
    <row r="36" spans="1:27" ht="40" customHeight="1">
      <c r="A36" s="14">
        <f t="shared" ca="1" si="11"/>
        <v>30</v>
      </c>
      <c r="B36" s="55"/>
      <c r="C36" s="49" t="str">
        <f ca="1">IF(AND(B36="",OFFSET(B36,-1,0,1,1)&lt;&gt;""),OFFSET(C36,-1,0,1,1),IF(AND(B36="",OFFSET(B36,-1,0,1,1)="",OR(OFFSET(N36,-1,0,1)&lt;&gt;"",OFFSET(P36,-1,0,1,1)&lt;&gt;"")),OFFSET(C36,-2,0,1,1),IFERROR(VLOOKUP(入力シート➁!B36,テーブル1[[#All],[医薬品名]:[単位2]],COLUMN(入力シート➁!P32)-3,0),"")))</f>
        <v/>
      </c>
      <c r="D36" s="56"/>
      <c r="E36" s="51" t="str">
        <f ca="1">IF(AND(B36="",OFFSET(B36,-1,0,1,1)&lt;&gt;""),OFFSET(E36,-1,0,1,1),IF(AND(B36="",OFFSET(B36,-1,0,1,1)="",OR(OFFSET(N36,-1,0,1)&lt;&gt;"",OFFSET(P36,-1,0,1,1)&lt;&gt;"")),OFFSET(E36,-2,0,1,1),IFERROR(VLOOKUP(入力シート➁!B36,テーブル1[[#All],[医薬品名]:[単位2]],COLUMN(テーブル1[[#Headers],[単位2]])-3,0),"")))</f>
        <v/>
      </c>
      <c r="F36" s="57"/>
      <c r="G36" s="53" t="str">
        <f t="shared" ca="1" si="3"/>
        <v/>
      </c>
      <c r="H36" s="58"/>
      <c r="I36" s="53" t="str">
        <f t="shared" ca="1" si="8"/>
        <v/>
      </c>
      <c r="J36" s="64"/>
      <c r="K36" s="53" t="str">
        <f t="shared" ca="1" si="9"/>
        <v/>
      </c>
      <c r="L36" s="65"/>
      <c r="M36" s="53" t="str">
        <f t="shared" ca="1" si="10"/>
        <v/>
      </c>
      <c r="N36" s="66"/>
      <c r="O36" s="67"/>
      <c r="P36" s="67"/>
      <c r="Q36" s="77"/>
      <c r="R36" s="79"/>
      <c r="S36" s="74" t="str">
        <f ca="1">IF(入力シート①!$C$6="麻薬小売業者",$X36,$W36)</f>
        <v/>
      </c>
      <c r="V36" s="14">
        <f t="shared" si="12"/>
        <v>1</v>
      </c>
      <c r="W36" s="75" t="str">
        <f t="shared" ca="1" si="6"/>
        <v/>
      </c>
      <c r="X36" s="76" t="str">
        <f t="shared" ca="1" si="7"/>
        <v/>
      </c>
    </row>
    <row r="37" spans="1:27" ht="40" customHeight="1">
      <c r="A37" s="14">
        <f t="shared" ca="1" si="11"/>
        <v>31</v>
      </c>
      <c r="B37" s="55"/>
      <c r="C37" s="49" t="str">
        <f ca="1">IF(AND(B37="",OFFSET(B37,-1,0,1,1)&lt;&gt;""),OFFSET(C37,-1,0,1,1),IF(AND(B37="",OFFSET(B37,-1,0,1,1)="",OR(OFFSET(N37,-1,0,1)&lt;&gt;"",OFFSET(P37,-1,0,1,1)&lt;&gt;"")),OFFSET(C37,-2,0,1,1),IFERROR(VLOOKUP(入力シート➁!B37,テーブル1[[#All],[医薬品名]:[単位2]],COLUMN(入力シート➁!P33)-3,0),"")))</f>
        <v/>
      </c>
      <c r="D37" s="56"/>
      <c r="E37" s="51" t="str">
        <f ca="1">IF(AND(B37="",OFFSET(B37,-1,0,1,1)&lt;&gt;""),OFFSET(E37,-1,0,1,1),IF(AND(B37="",OFFSET(B37,-1,0,1,1)="",OR(OFFSET(N37,-1,0,1)&lt;&gt;"",OFFSET(P37,-1,0,1,1)&lt;&gt;"")),OFFSET(E37,-2,0,1,1),IFERROR(VLOOKUP(入力シート➁!B37,テーブル1[[#All],[医薬品名]:[単位2]],COLUMN(テーブル1[[#Headers],[単位2]])-3,0),"")))</f>
        <v/>
      </c>
      <c r="F37" s="57"/>
      <c r="G37" s="53" t="str">
        <f t="shared" ca="1" si="3"/>
        <v/>
      </c>
      <c r="H37" s="58"/>
      <c r="I37" s="53" t="str">
        <f t="shared" ca="1" si="8"/>
        <v/>
      </c>
      <c r="J37" s="64"/>
      <c r="K37" s="53" t="str">
        <f t="shared" ca="1" si="9"/>
        <v/>
      </c>
      <c r="L37" s="65"/>
      <c r="M37" s="53" t="str">
        <f t="shared" ca="1" si="10"/>
        <v/>
      </c>
      <c r="N37" s="66"/>
      <c r="O37" s="67"/>
      <c r="P37" s="67"/>
      <c r="Q37" s="77"/>
      <c r="R37" s="79"/>
      <c r="S37" s="74" t="str">
        <f ca="1">IF(入力シート①!$C$6="麻薬小売業者",$X37,$W37)</f>
        <v/>
      </c>
      <c r="V37" s="14">
        <f t="shared" si="12"/>
        <v>1</v>
      </c>
      <c r="W37" s="75" t="str">
        <f t="shared" ca="1" si="6"/>
        <v/>
      </c>
      <c r="X37" s="76" t="str">
        <f t="shared" ca="1" si="7"/>
        <v/>
      </c>
    </row>
    <row r="38" spans="1:27" ht="40" customHeight="1">
      <c r="A38" s="14">
        <f t="shared" ca="1" si="11"/>
        <v>32</v>
      </c>
      <c r="B38" s="55"/>
      <c r="C38" s="49" t="str">
        <f ca="1">IF(AND(B38="",OFFSET(B38,-1,0,1,1)&lt;&gt;""),OFFSET(C38,-1,0,1,1),IF(AND(B38="",OFFSET(B38,-1,0,1,1)="",OR(OFFSET(N38,-1,0,1)&lt;&gt;"",OFFSET(P38,-1,0,1,1)&lt;&gt;"")),OFFSET(C38,-2,0,1,1),IFERROR(VLOOKUP(入力シート➁!B38,テーブル1[[#All],[医薬品名]:[単位2]],COLUMN(入力シート➁!P34)-3,0),"")))</f>
        <v/>
      </c>
      <c r="D38" s="56"/>
      <c r="E38" s="51" t="str">
        <f ca="1">IF(AND(B38="",OFFSET(B38,-1,0,1,1)&lt;&gt;""),OFFSET(E38,-1,0,1,1),IF(AND(B38="",OFFSET(B38,-1,0,1,1)="",OR(OFFSET(N38,-1,0,1)&lt;&gt;"",OFFSET(P38,-1,0,1,1)&lt;&gt;"")),OFFSET(E38,-2,0,1,1),IFERROR(VLOOKUP(入力シート➁!B38,テーブル1[[#All],[医薬品名]:[単位2]],COLUMN(テーブル1[[#Headers],[単位2]])-3,0),"")))</f>
        <v/>
      </c>
      <c r="F38" s="57"/>
      <c r="G38" s="53" t="str">
        <f t="shared" ca="1" si="3"/>
        <v/>
      </c>
      <c r="H38" s="58"/>
      <c r="I38" s="53" t="str">
        <f t="shared" ca="1" si="8"/>
        <v/>
      </c>
      <c r="J38" s="64"/>
      <c r="K38" s="53" t="str">
        <f t="shared" ca="1" si="9"/>
        <v/>
      </c>
      <c r="L38" s="65"/>
      <c r="M38" s="53" t="str">
        <f t="shared" ca="1" si="10"/>
        <v/>
      </c>
      <c r="N38" s="66"/>
      <c r="O38" s="67"/>
      <c r="P38" s="67"/>
      <c r="Q38" s="77"/>
      <c r="R38" s="79"/>
      <c r="S38" s="74" t="str">
        <f ca="1">IF(入力シート①!$C$6="麻薬小売業者",$X38,$W38)</f>
        <v/>
      </c>
      <c r="V38" s="14">
        <f t="shared" si="12"/>
        <v>1</v>
      </c>
      <c r="W38" s="75" t="str">
        <f t="shared" ca="1" si="6"/>
        <v/>
      </c>
      <c r="X38" s="76" t="str">
        <f t="shared" ca="1" si="7"/>
        <v/>
      </c>
    </row>
    <row r="39" spans="1:27" ht="40" customHeight="1">
      <c r="A39" s="14">
        <f t="shared" ca="1" si="11"/>
        <v>33</v>
      </c>
      <c r="B39" s="55"/>
      <c r="C39" s="49" t="str">
        <f ca="1">IF(AND(B39="",OFFSET(B39,-1,0,1,1)&lt;&gt;""),OFFSET(C39,-1,0,1,1),IF(AND(B39="",OFFSET(B39,-1,0,1,1)="",OR(OFFSET(N39,-1,0,1)&lt;&gt;"",OFFSET(P39,-1,0,1,1)&lt;&gt;"")),OFFSET(C39,-2,0,1,1),IFERROR(VLOOKUP(入力シート➁!B39,テーブル1[[#All],[医薬品名]:[単位2]],COLUMN(入力シート➁!P35)-3,0),"")))</f>
        <v/>
      </c>
      <c r="D39" s="56"/>
      <c r="E39" s="51" t="str">
        <f ca="1">IF(AND(B39="",OFFSET(B39,-1,0,1,1)&lt;&gt;""),OFFSET(E39,-1,0,1,1),IF(AND(B39="",OFFSET(B39,-1,0,1,1)="",OR(OFFSET(N39,-1,0,1)&lt;&gt;"",OFFSET(P39,-1,0,1,1)&lt;&gt;"")),OFFSET(E39,-2,0,1,1),IFERROR(VLOOKUP(入力シート➁!B39,テーブル1[[#All],[医薬品名]:[単位2]],COLUMN(テーブル1[[#Headers],[単位2]])-3,0),"")))</f>
        <v/>
      </c>
      <c r="F39" s="57"/>
      <c r="G39" s="53" t="str">
        <f t="shared" ca="1" si="3"/>
        <v/>
      </c>
      <c r="H39" s="58"/>
      <c r="I39" s="53" t="str">
        <f t="shared" ca="1" si="8"/>
        <v/>
      </c>
      <c r="J39" s="64"/>
      <c r="K39" s="53" t="str">
        <f t="shared" ca="1" si="9"/>
        <v/>
      </c>
      <c r="L39" s="65"/>
      <c r="M39" s="53" t="str">
        <f t="shared" ca="1" si="10"/>
        <v/>
      </c>
      <c r="N39" s="66"/>
      <c r="O39" s="67"/>
      <c r="P39" s="67"/>
      <c r="Q39" s="77"/>
      <c r="R39" s="79"/>
      <c r="S39" s="74" t="str">
        <f ca="1">IF(入力シート①!$C$6="麻薬小売業者",$X39,$W39)</f>
        <v/>
      </c>
      <c r="V39" s="14">
        <f t="shared" si="12"/>
        <v>1</v>
      </c>
      <c r="W39" s="75" t="str">
        <f t="shared" ca="1" si="6"/>
        <v/>
      </c>
      <c r="X39" s="76" t="str">
        <f t="shared" ca="1" si="7"/>
        <v/>
      </c>
    </row>
    <row r="40" spans="1:27" ht="40" customHeight="1">
      <c r="A40" s="14">
        <f t="shared" ca="1" si="11"/>
        <v>34</v>
      </c>
      <c r="B40" s="55"/>
      <c r="C40" s="49" t="str">
        <f ca="1">IF(AND(B40="",OFFSET(B40,-1,0,1,1)&lt;&gt;""),OFFSET(C40,-1,0,1,1),IF(AND(B40="",OFFSET(B40,-1,0,1,1)="",OR(OFFSET(N40,-1,0,1)&lt;&gt;"",OFFSET(P40,-1,0,1,1)&lt;&gt;"")),OFFSET(C40,-2,0,1,1),IFERROR(VLOOKUP(入力シート➁!B40,テーブル1[[#All],[医薬品名]:[単位2]],COLUMN(入力シート➁!P36)-3,0),"")))</f>
        <v/>
      </c>
      <c r="D40" s="56"/>
      <c r="E40" s="51" t="str">
        <f ca="1">IF(AND(B40="",OFFSET(B40,-1,0,1,1)&lt;&gt;""),OFFSET(E40,-1,0,1,1),IF(AND(B40="",OFFSET(B40,-1,0,1,1)="",OR(OFFSET(N40,-1,0,1)&lt;&gt;"",OFFSET(P40,-1,0,1,1)&lt;&gt;"")),OFFSET(E40,-2,0,1,1),IFERROR(VLOOKUP(入力シート➁!B40,テーブル1[[#All],[医薬品名]:[単位2]],COLUMN(テーブル1[[#Headers],[単位2]])-3,0),"")))</f>
        <v/>
      </c>
      <c r="F40" s="57"/>
      <c r="G40" s="53" t="str">
        <f t="shared" ref="G40:G71" ca="1" si="13">IF(AND(E40="V",C40&lt;&gt;""),"mL",E40)</f>
        <v/>
      </c>
      <c r="H40" s="58"/>
      <c r="I40" s="53" t="str">
        <f t="shared" ca="1" si="8"/>
        <v/>
      </c>
      <c r="J40" s="64"/>
      <c r="K40" s="53" t="str">
        <f t="shared" ca="1" si="9"/>
        <v/>
      </c>
      <c r="L40" s="65"/>
      <c r="M40" s="53" t="str">
        <f t="shared" ca="1" si="10"/>
        <v/>
      </c>
      <c r="N40" s="66"/>
      <c r="O40" s="67"/>
      <c r="P40" s="67"/>
      <c r="Q40" s="77"/>
      <c r="R40" s="79"/>
      <c r="S40" s="74" t="str">
        <f ca="1">IF(入力シート①!$C$6="麻薬小売業者",$X40,$W40)</f>
        <v/>
      </c>
      <c r="V40" s="14">
        <f t="shared" si="12"/>
        <v>1</v>
      </c>
      <c r="W40" s="75" t="str">
        <f t="shared" ca="1" si="6"/>
        <v/>
      </c>
      <c r="X40" s="76" t="str">
        <f t="shared" ref="X40:X71" ca="1" si="14">IF(AND(D40="",F40="",H40="",J40="",L40="",B40="",N40="",O40="",P40="",Q40="",R40=""),"",IF(OR(AND(OR(N40&lt;&gt;"",O40&lt;&gt;"",P40&lt;&gt;"",Q40&lt;&gt;""),R40=""),AND(F40="",H40="",J40="",L40="")),"×",IF(OR(AND(B40&lt;&gt;"",OFFSET(B40,1,0,1,1)="",OR(OFFSET(D40,1,0,1,1)&lt;&gt;"",OFFSET(D40,2,0,1,1)&lt;&gt;"",COUNTIF(B40,"*倍散*")&gt;0),OR(D40&lt;&gt;"",COUNTIF(B40,"*倍散*")&gt;0),OR(OFFSET(P40,1,0,1,1)&lt;&gt;"",OFFSET(P40,2,0,1,1)&lt;&gt;""),OFFSET(B40,2,0,1,1)="",OR(AND(OR(OFFSET(H40,1,0,1,1)&lt;0,OFFSET(J40,1,0,1,1)&lt;0),ABS(OFFSET(H40,1,0,1,1))&lt;=H40,ABS(OFFSET(J40,1,0,1,1))&lt;=J40,OFFSET(J40,2,0,1,1)=""),AND(OR(OFFSET(H40,2,0,1,1)&lt;0,OFFSET(J40,2,0,1,1)&lt;0),ABS(OFFSET(H40,2,0,1,1))&lt;=H40,ABS(OFFSET(J40,2,0,1,1))&lt;=J40,OFFSET(J40,1,0,1,1)="")),F40+H40-J40-O40+IF(OFFSET(H40,1,0,1,1)&gt;=0,OFFSET(H40,1,0,1,1),0)+IF(OFFSET(H40,2,0,1,1)&gt;=0,OFFSET(H40,2,0,1,1),0)=L40-Q40,OFFSET(F40,1,0,1,1)="",OFFSET(L40,1,0,1,1)="",OFFSET(F40,2,0,1,1)="",OFFSET(L40,2,0,1,1)="",OFFSET(N40,1,0,1,1)="",OFFSET(N40,2,0,1,1)=""),AND(B40&lt;&gt;"",OFFSET(B40,1,0,1,1)="",OR(OFFSET(P40,1,0,1,1)&lt;&gt;"",AND(OR(OFFSET(H40,1,0,1,1)&lt;0,OFFSET(J40,1,0,1,1)&lt;0),ABS(OFFSET(H40,1,0,1,1))&lt;=H40,ABS(OFFSET(J40,1,0,1,1))&lt;=J40)),OR(OFFSET(B40,2,0,1,1)&lt;&gt;"",OFFSET(S40,2,0,1,1)=""),OR(D40&lt;&gt;"",COUNTIF(B40,"*倍散*")&gt;0),F40+H40-J40-O40+IF(OFFSET(H40,1,0,1,1)&gt;=0,OFFSET(H40,1,0,1,1),0)=L40-Q40,OFFSET(F40,1,0,1,1)="",OFFSET(L40,1,0,1,1)="",OFFSET(N40,1,0,1,1)=""),AND(B40&lt;&gt;"",OR(D40&lt;&gt;"",COUNTIF(B40,"*倍散*")&gt;0),OR(OFFSET(B40,1,0,1,1)&lt;&gt;"",OFFSET(S40,1,0,1,1)=""),F40+H40-J40-O40=L40-Q40)),"○",IF(AND(B40="",OR(F40&lt;&gt;"",H40&lt;&gt;"",J40&lt;&gt;"",L40&lt;&gt;""),R40&lt;&gt;""),"-","×"))))</f>
        <v/>
      </c>
    </row>
    <row r="41" spans="1:27" ht="40" customHeight="1">
      <c r="A41" s="14">
        <f t="shared" ca="1" si="11"/>
        <v>35</v>
      </c>
      <c r="B41" s="55"/>
      <c r="C41" s="49" t="str">
        <f ca="1">IF(AND(B41="",OFFSET(B41,-1,0,1,1)&lt;&gt;""),OFFSET(C41,-1,0,1,1),IF(AND(B41="",OFFSET(B41,-1,0,1,1)="",OR(OFFSET(N41,-1,0,1)&lt;&gt;"",OFFSET(P41,-1,0,1,1)&lt;&gt;"")),OFFSET(C41,-2,0,1,1),IFERROR(VLOOKUP(入力シート➁!B41,テーブル1[[#All],[医薬品名]:[単位2]],COLUMN(入力シート➁!P37)-3,0),"")))</f>
        <v/>
      </c>
      <c r="D41" s="56"/>
      <c r="E41" s="51" t="str">
        <f ca="1">IF(AND(B41="",OFFSET(B41,-1,0,1,1)&lt;&gt;""),OFFSET(E41,-1,0,1,1),IF(AND(B41="",OFFSET(B41,-1,0,1,1)="",OR(OFFSET(N41,-1,0,1)&lt;&gt;"",OFFSET(P41,-1,0,1,1)&lt;&gt;"")),OFFSET(E41,-2,0,1,1),IFERROR(VLOOKUP(入力シート➁!B41,テーブル1[[#All],[医薬品名]:[単位2]],COLUMN(テーブル1[[#Headers],[単位2]])-3,0),"")))</f>
        <v/>
      </c>
      <c r="F41" s="57"/>
      <c r="G41" s="53" t="str">
        <f t="shared" ca="1" si="13"/>
        <v/>
      </c>
      <c r="H41" s="58"/>
      <c r="I41" s="53" t="str">
        <f t="shared" ca="1" si="8"/>
        <v/>
      </c>
      <c r="J41" s="64"/>
      <c r="K41" s="53" t="str">
        <f t="shared" ca="1" si="9"/>
        <v/>
      </c>
      <c r="L41" s="65"/>
      <c r="M41" s="53" t="str">
        <f t="shared" ca="1" si="10"/>
        <v/>
      </c>
      <c r="N41" s="66"/>
      <c r="O41" s="67"/>
      <c r="P41" s="67"/>
      <c r="Q41" s="77"/>
      <c r="R41" s="79"/>
      <c r="S41" s="74" t="str">
        <f ca="1">IF(入力シート①!$C$6="麻薬小売業者",$X41,$W41)</f>
        <v/>
      </c>
      <c r="V41" s="14">
        <f t="shared" si="12"/>
        <v>1</v>
      </c>
      <c r="W41" s="75" t="str">
        <f t="shared" ca="1" si="6"/>
        <v/>
      </c>
      <c r="X41" s="76" t="str">
        <f t="shared" ca="1" si="14"/>
        <v/>
      </c>
    </row>
    <row r="42" spans="1:27" ht="40" customHeight="1">
      <c r="A42" s="14">
        <f t="shared" ca="1" si="11"/>
        <v>36</v>
      </c>
      <c r="B42" s="55"/>
      <c r="C42" s="49" t="str">
        <f ca="1">IF(AND(B42="",OFFSET(B42,-1,0,1,1)&lt;&gt;""),OFFSET(C42,-1,0,1,1),IF(AND(B42="",OFFSET(B42,-1,0,1,1)="",OR(OFFSET(N42,-1,0,1)&lt;&gt;"",OFFSET(P42,-1,0,1,1)&lt;&gt;"")),OFFSET(C42,-2,0,1,1),IFERROR(VLOOKUP(入力シート➁!B42,テーブル1[[#All],[医薬品名]:[単位2]],COLUMN(入力シート➁!P38)-3,0),"")))</f>
        <v/>
      </c>
      <c r="D42" s="56"/>
      <c r="E42" s="51" t="str">
        <f ca="1">IF(AND(B42="",OFFSET(B42,-1,0,1,1)&lt;&gt;""),OFFSET(E42,-1,0,1,1),IF(AND(B42="",OFFSET(B42,-1,0,1,1)="",OR(OFFSET(N42,-1,0,1)&lt;&gt;"",OFFSET(P42,-1,0,1,1)&lt;&gt;"")),OFFSET(E42,-2,0,1,1),IFERROR(VLOOKUP(入力シート➁!B42,テーブル1[[#All],[医薬品名]:[単位2]],COLUMN(テーブル1[[#Headers],[単位2]])-3,0),"")))</f>
        <v/>
      </c>
      <c r="F42" s="57"/>
      <c r="G42" s="53" t="str">
        <f t="shared" ca="1" si="13"/>
        <v/>
      </c>
      <c r="H42" s="58"/>
      <c r="I42" s="53" t="str">
        <f t="shared" ca="1" si="8"/>
        <v/>
      </c>
      <c r="J42" s="64"/>
      <c r="K42" s="53" t="str">
        <f t="shared" ca="1" si="9"/>
        <v/>
      </c>
      <c r="L42" s="65"/>
      <c r="M42" s="53" t="str">
        <f t="shared" ca="1" si="10"/>
        <v/>
      </c>
      <c r="N42" s="66"/>
      <c r="O42" s="67"/>
      <c r="P42" s="67"/>
      <c r="Q42" s="77"/>
      <c r="R42" s="79"/>
      <c r="S42" s="74" t="str">
        <f ca="1">IF(入力シート①!$C$6="麻薬小売業者",$X42,$W42)</f>
        <v/>
      </c>
      <c r="V42" s="14">
        <f t="shared" si="12"/>
        <v>1</v>
      </c>
      <c r="W42" s="75" t="str">
        <f t="shared" ca="1" si="6"/>
        <v/>
      </c>
      <c r="X42" s="76" t="str">
        <f t="shared" ca="1" si="14"/>
        <v/>
      </c>
    </row>
    <row r="43" spans="1:27" ht="40" customHeight="1">
      <c r="A43" s="14">
        <f t="shared" ca="1" si="11"/>
        <v>37</v>
      </c>
      <c r="B43" s="55"/>
      <c r="C43" s="49" t="str">
        <f ca="1">IF(AND(B43="",OFFSET(B43,-1,0,1,1)&lt;&gt;""),OFFSET(C43,-1,0,1,1),IF(AND(B43="",OFFSET(B43,-1,0,1,1)="",OR(OFFSET(N43,-1,0,1)&lt;&gt;"",OFFSET(P43,-1,0,1,1)&lt;&gt;"")),OFFSET(C43,-2,0,1,1),IFERROR(VLOOKUP(入力シート➁!B43,テーブル1[[#All],[医薬品名]:[単位2]],COLUMN(入力シート➁!P39)-3,0),"")))</f>
        <v/>
      </c>
      <c r="D43" s="56"/>
      <c r="E43" s="51" t="str">
        <f ca="1">IF(AND(B43="",OFFSET(B43,-1,0,1,1)&lt;&gt;""),OFFSET(E43,-1,0,1,1),IF(AND(B43="",OFFSET(B43,-1,0,1,1)="",OR(OFFSET(N43,-1,0,1)&lt;&gt;"",OFFSET(P43,-1,0,1,1)&lt;&gt;"")),OFFSET(E43,-2,0,1,1),IFERROR(VLOOKUP(入力シート➁!B43,テーブル1[[#All],[医薬品名]:[単位2]],COLUMN(テーブル1[[#Headers],[単位2]])-3,0),"")))</f>
        <v/>
      </c>
      <c r="F43" s="57"/>
      <c r="G43" s="53" t="str">
        <f t="shared" ca="1" si="13"/>
        <v/>
      </c>
      <c r="H43" s="58"/>
      <c r="I43" s="53" t="str">
        <f t="shared" ca="1" si="8"/>
        <v/>
      </c>
      <c r="J43" s="64"/>
      <c r="K43" s="53" t="str">
        <f t="shared" ca="1" si="9"/>
        <v/>
      </c>
      <c r="L43" s="65"/>
      <c r="M43" s="53" t="str">
        <f t="shared" ca="1" si="10"/>
        <v/>
      </c>
      <c r="N43" s="66"/>
      <c r="O43" s="67"/>
      <c r="P43" s="67"/>
      <c r="Q43" s="77"/>
      <c r="R43" s="79"/>
      <c r="S43" s="74" t="str">
        <f ca="1">IF(入力シート①!$C$6="麻薬小売業者",$X43,$W43)</f>
        <v/>
      </c>
      <c r="V43" s="14">
        <f t="shared" si="12"/>
        <v>1</v>
      </c>
      <c r="W43" s="75" t="str">
        <f t="shared" ca="1" si="6"/>
        <v/>
      </c>
      <c r="X43" s="76" t="str">
        <f t="shared" ca="1" si="14"/>
        <v/>
      </c>
    </row>
    <row r="44" spans="1:27" ht="40" customHeight="1">
      <c r="A44" s="14">
        <f t="shared" ca="1" si="11"/>
        <v>38</v>
      </c>
      <c r="B44" s="55"/>
      <c r="C44" s="49" t="str">
        <f ca="1">IF(AND(B44="",OFFSET(B44,-1,0,1,1)&lt;&gt;""),OFFSET(C44,-1,0,1,1),IF(AND(B44="",OFFSET(B44,-1,0,1,1)="",OR(OFFSET(N44,-1,0,1)&lt;&gt;"",OFFSET(P44,-1,0,1,1)&lt;&gt;"")),OFFSET(C44,-2,0,1,1),IFERROR(VLOOKUP(入力シート➁!B44,テーブル1[[#All],[医薬品名]:[単位2]],COLUMN(入力シート➁!P40)-3,0),"")))</f>
        <v/>
      </c>
      <c r="D44" s="56"/>
      <c r="E44" s="51" t="str">
        <f ca="1">IF(AND(B44="",OFFSET(B44,-1,0,1,1)&lt;&gt;""),OFFSET(E44,-1,0,1,1),IF(AND(B44="",OFFSET(B44,-1,0,1,1)="",OR(OFFSET(N44,-1,0,1)&lt;&gt;"",OFFSET(P44,-1,0,1,1)&lt;&gt;"")),OFFSET(E44,-2,0,1,1),IFERROR(VLOOKUP(入力シート➁!B44,テーブル1[[#All],[医薬品名]:[単位2]],COLUMN(テーブル1[[#Headers],[単位2]])-3,0),"")))</f>
        <v/>
      </c>
      <c r="F44" s="57"/>
      <c r="G44" s="53" t="str">
        <f t="shared" ca="1" si="13"/>
        <v/>
      </c>
      <c r="H44" s="58"/>
      <c r="I44" s="53" t="str">
        <f t="shared" ca="1" si="8"/>
        <v/>
      </c>
      <c r="J44" s="64"/>
      <c r="K44" s="53" t="str">
        <f t="shared" ca="1" si="9"/>
        <v/>
      </c>
      <c r="L44" s="65"/>
      <c r="M44" s="53" t="str">
        <f t="shared" ca="1" si="10"/>
        <v/>
      </c>
      <c r="N44" s="66"/>
      <c r="O44" s="67"/>
      <c r="P44" s="67"/>
      <c r="Q44" s="77"/>
      <c r="R44" s="79"/>
      <c r="S44" s="74" t="str">
        <f ca="1">IF(入力シート①!$C$6="麻薬小売業者",$X44,$W44)</f>
        <v/>
      </c>
      <c r="V44" s="14">
        <f t="shared" si="12"/>
        <v>1</v>
      </c>
      <c r="W44" s="75" t="str">
        <f t="shared" ca="1" si="6"/>
        <v/>
      </c>
      <c r="X44" s="76" t="str">
        <f t="shared" ca="1" si="14"/>
        <v/>
      </c>
    </row>
    <row r="45" spans="1:27" ht="40" customHeight="1">
      <c r="A45" s="14">
        <f t="shared" ca="1" si="11"/>
        <v>39</v>
      </c>
      <c r="B45" s="55"/>
      <c r="C45" s="49" t="str">
        <f ca="1">IF(AND(B45="",OFFSET(B45,-1,0,1,1)&lt;&gt;""),OFFSET(C45,-1,0,1,1),IF(AND(B45="",OFFSET(B45,-1,0,1,1)="",OR(OFFSET(N45,-1,0,1)&lt;&gt;"",OFFSET(P45,-1,0,1,1)&lt;&gt;"")),OFFSET(C45,-2,0,1,1),IFERROR(VLOOKUP(入力シート➁!B45,テーブル1[[#All],[医薬品名]:[単位2]],COLUMN(入力シート➁!P41)-3,0),"")))</f>
        <v/>
      </c>
      <c r="D45" s="56"/>
      <c r="E45" s="51" t="str">
        <f ca="1">IF(AND(B45="",OFFSET(B45,-1,0,1,1)&lt;&gt;""),OFFSET(E45,-1,0,1,1),IF(AND(B45="",OFFSET(B45,-1,0,1,1)="",OR(OFFSET(N45,-1,0,1)&lt;&gt;"",OFFSET(P45,-1,0,1,1)&lt;&gt;"")),OFFSET(E45,-2,0,1,1),IFERROR(VLOOKUP(入力シート➁!B45,テーブル1[[#All],[医薬品名]:[単位2]],COLUMN(テーブル1[[#Headers],[単位2]])-3,0),"")))</f>
        <v/>
      </c>
      <c r="F45" s="57"/>
      <c r="G45" s="53" t="str">
        <f t="shared" ca="1" si="13"/>
        <v/>
      </c>
      <c r="H45" s="58"/>
      <c r="I45" s="53" t="str">
        <f t="shared" ca="1" si="8"/>
        <v/>
      </c>
      <c r="J45" s="64"/>
      <c r="K45" s="53" t="str">
        <f t="shared" ca="1" si="9"/>
        <v/>
      </c>
      <c r="L45" s="65"/>
      <c r="M45" s="53" t="str">
        <f t="shared" ca="1" si="10"/>
        <v/>
      </c>
      <c r="N45" s="66"/>
      <c r="O45" s="67"/>
      <c r="P45" s="67"/>
      <c r="Q45" s="77"/>
      <c r="R45" s="79"/>
      <c r="S45" s="74" t="str">
        <f ca="1">IF(入力シート①!$C$6="麻薬小売業者",$X45,$W45)</f>
        <v/>
      </c>
      <c r="V45" s="14">
        <f t="shared" si="12"/>
        <v>1</v>
      </c>
      <c r="W45" s="75" t="str">
        <f t="shared" ca="1" si="6"/>
        <v/>
      </c>
      <c r="X45" s="76" t="str">
        <f t="shared" ca="1" si="14"/>
        <v/>
      </c>
    </row>
    <row r="46" spans="1:27" ht="40" customHeight="1">
      <c r="A46" s="14">
        <f t="shared" ca="1" si="11"/>
        <v>40</v>
      </c>
      <c r="B46" s="55"/>
      <c r="C46" s="49" t="str">
        <f ca="1">IF(AND(B46="",OFFSET(B46,-1,0,1,1)&lt;&gt;""),OFFSET(C46,-1,0,1,1),IF(AND(B46="",OFFSET(B46,-1,0,1,1)="",OR(OFFSET(N46,-1,0,1)&lt;&gt;"",OFFSET(P46,-1,0,1,1)&lt;&gt;"")),OFFSET(C46,-2,0,1,1),IFERROR(VLOOKUP(入力シート➁!B46,テーブル1[[#All],[医薬品名]:[単位2]],COLUMN(入力シート➁!P42)-3,0),"")))</f>
        <v/>
      </c>
      <c r="D46" s="56"/>
      <c r="E46" s="51" t="str">
        <f ca="1">IF(AND(B46="",OFFSET(B46,-1,0,1,1)&lt;&gt;""),OFFSET(E46,-1,0,1,1),IF(AND(B46="",OFFSET(B46,-1,0,1,1)="",OR(OFFSET(N46,-1,0,1)&lt;&gt;"",OFFSET(P46,-1,0,1,1)&lt;&gt;"")),OFFSET(E46,-2,0,1,1),IFERROR(VLOOKUP(入力シート➁!B46,テーブル1[[#All],[医薬品名]:[単位2]],COLUMN(テーブル1[[#Headers],[単位2]])-3,0),"")))</f>
        <v/>
      </c>
      <c r="F46" s="57"/>
      <c r="G46" s="53" t="str">
        <f t="shared" ca="1" si="13"/>
        <v/>
      </c>
      <c r="H46" s="58"/>
      <c r="I46" s="53" t="str">
        <f t="shared" ca="1" si="8"/>
        <v/>
      </c>
      <c r="J46" s="64"/>
      <c r="K46" s="53" t="str">
        <f t="shared" ca="1" si="9"/>
        <v/>
      </c>
      <c r="L46" s="65"/>
      <c r="M46" s="53" t="str">
        <f t="shared" ca="1" si="10"/>
        <v/>
      </c>
      <c r="N46" s="66"/>
      <c r="O46" s="67"/>
      <c r="P46" s="67"/>
      <c r="Q46" s="77"/>
      <c r="R46" s="79"/>
      <c r="S46" s="74" t="str">
        <f ca="1">IF(入力シート①!$C$6="麻薬小売業者",$X46,$W46)</f>
        <v/>
      </c>
      <c r="V46" s="14">
        <f t="shared" si="12"/>
        <v>1</v>
      </c>
      <c r="W46" s="75" t="str">
        <f t="shared" ca="1" si="6"/>
        <v/>
      </c>
      <c r="X46" s="76" t="str">
        <f t="shared" ca="1" si="14"/>
        <v/>
      </c>
    </row>
    <row r="47" spans="1:27" ht="40" customHeight="1">
      <c r="A47" s="14">
        <f t="shared" ca="1" si="11"/>
        <v>41</v>
      </c>
      <c r="B47" s="55"/>
      <c r="C47" s="49" t="str">
        <f ca="1">IF(AND(B47="",OFFSET(B47,-1,0,1,1)&lt;&gt;""),OFFSET(C47,-1,0,1,1),IF(AND(B47="",OFFSET(B47,-1,0,1,1)="",OR(OFFSET(N47,-1,0,1)&lt;&gt;"",OFFSET(P47,-1,0,1,1)&lt;&gt;"")),OFFSET(C47,-2,0,1,1),IFERROR(VLOOKUP(入力シート➁!B47,テーブル1[[#All],[医薬品名]:[単位2]],COLUMN(入力シート➁!P43)-3,0),"")))</f>
        <v/>
      </c>
      <c r="D47" s="56"/>
      <c r="E47" s="51" t="str">
        <f ca="1">IF(AND(B47="",OFFSET(B47,-1,0,1,1)&lt;&gt;""),OFFSET(E47,-1,0,1,1),IF(AND(B47="",OFFSET(B47,-1,0,1,1)="",OR(OFFSET(N47,-1,0,1)&lt;&gt;"",OFFSET(P47,-1,0,1,1)&lt;&gt;"")),OFFSET(E47,-2,0,1,1),IFERROR(VLOOKUP(入力シート➁!B47,テーブル1[[#All],[医薬品名]:[単位2]],COLUMN(テーブル1[[#Headers],[単位2]])-3,0),"")))</f>
        <v/>
      </c>
      <c r="F47" s="57"/>
      <c r="G47" s="53" t="str">
        <f t="shared" ca="1" si="13"/>
        <v/>
      </c>
      <c r="H47" s="58"/>
      <c r="I47" s="53" t="str">
        <f t="shared" ca="1" si="8"/>
        <v/>
      </c>
      <c r="J47" s="64"/>
      <c r="K47" s="53" t="str">
        <f t="shared" ca="1" si="9"/>
        <v/>
      </c>
      <c r="L47" s="65"/>
      <c r="M47" s="53" t="str">
        <f t="shared" ca="1" si="10"/>
        <v/>
      </c>
      <c r="N47" s="66"/>
      <c r="O47" s="67"/>
      <c r="P47" s="67"/>
      <c r="Q47" s="77"/>
      <c r="R47" s="79"/>
      <c r="S47" s="74" t="str">
        <f ca="1">IF(入力シート①!$C$6="麻薬小売業者",$X47,$W47)</f>
        <v/>
      </c>
      <c r="V47" s="14">
        <f t="shared" si="12"/>
        <v>1</v>
      </c>
      <c r="W47" s="75" t="str">
        <f t="shared" ca="1" si="6"/>
        <v/>
      </c>
      <c r="X47" s="76" t="str">
        <f t="shared" ca="1" si="14"/>
        <v/>
      </c>
      <c r="AA47" s="80"/>
    </row>
    <row r="48" spans="1:27" ht="40" customHeight="1">
      <c r="A48" s="14">
        <f t="shared" ca="1" si="11"/>
        <v>42</v>
      </c>
      <c r="B48" s="55"/>
      <c r="C48" s="49" t="str">
        <f ca="1">IF(AND(B48="",OFFSET(B48,-1,0,1,1)&lt;&gt;""),OFFSET(C48,-1,0,1,1),IF(AND(B48="",OFFSET(B48,-1,0,1,1)="",OR(OFFSET(N48,-1,0,1)&lt;&gt;"",OFFSET(P48,-1,0,1,1)&lt;&gt;"")),OFFSET(C48,-2,0,1,1),IFERROR(VLOOKUP(入力シート➁!B48,テーブル1[[#All],[医薬品名]:[単位2]],COLUMN(入力シート➁!P44)-3,0),"")))</f>
        <v/>
      </c>
      <c r="D48" s="56"/>
      <c r="E48" s="51" t="str">
        <f ca="1">IF(AND(B48="",OFFSET(B48,-1,0,1,1)&lt;&gt;""),OFFSET(E48,-1,0,1,1),IF(AND(B48="",OFFSET(B48,-1,0,1,1)="",OR(OFFSET(N48,-1,0,1)&lt;&gt;"",OFFSET(P48,-1,0,1,1)&lt;&gt;"")),OFFSET(E48,-2,0,1,1),IFERROR(VLOOKUP(入力シート➁!B48,テーブル1[[#All],[医薬品名]:[単位2]],COLUMN(テーブル1[[#Headers],[単位2]])-3,0),"")))</f>
        <v/>
      </c>
      <c r="F48" s="57"/>
      <c r="G48" s="53" t="str">
        <f t="shared" ca="1" si="13"/>
        <v/>
      </c>
      <c r="H48" s="58"/>
      <c r="I48" s="53" t="str">
        <f t="shared" ca="1" si="8"/>
        <v/>
      </c>
      <c r="J48" s="64"/>
      <c r="K48" s="53" t="str">
        <f t="shared" ca="1" si="9"/>
        <v/>
      </c>
      <c r="L48" s="65"/>
      <c r="M48" s="53" t="str">
        <f t="shared" ca="1" si="10"/>
        <v/>
      </c>
      <c r="N48" s="66"/>
      <c r="O48" s="67"/>
      <c r="P48" s="67"/>
      <c r="Q48" s="77"/>
      <c r="R48" s="79"/>
      <c r="S48" s="74" t="str">
        <f ca="1">IF(入力シート①!$C$6="麻薬小売業者",$X48,$W48)</f>
        <v/>
      </c>
      <c r="V48" s="14">
        <f t="shared" si="12"/>
        <v>1</v>
      </c>
      <c r="W48" s="75" t="str">
        <f t="shared" ca="1" si="6"/>
        <v/>
      </c>
      <c r="X48" s="76" t="str">
        <f t="shared" ca="1" si="14"/>
        <v/>
      </c>
    </row>
    <row r="49" spans="1:24" ht="40" customHeight="1">
      <c r="A49" s="14">
        <f t="shared" ca="1" si="11"/>
        <v>43</v>
      </c>
      <c r="B49" s="55"/>
      <c r="C49" s="49" t="str">
        <f ca="1">IF(AND(B49="",OFFSET(B49,-1,0,1,1)&lt;&gt;""),OFFSET(C49,-1,0,1,1),IF(AND(B49="",OFFSET(B49,-1,0,1,1)="",OR(OFFSET(N49,-1,0,1)&lt;&gt;"",OFFSET(P49,-1,0,1,1)&lt;&gt;"")),OFFSET(C49,-2,0,1,1),IFERROR(VLOOKUP(入力シート➁!B49,テーブル1[[#All],[医薬品名]:[単位2]],COLUMN(入力シート➁!P45)-3,0),"")))</f>
        <v/>
      </c>
      <c r="D49" s="56"/>
      <c r="E49" s="51" t="str">
        <f ca="1">IF(AND(B49="",OFFSET(B49,-1,0,1,1)&lt;&gt;""),OFFSET(E49,-1,0,1,1),IF(AND(B49="",OFFSET(B49,-1,0,1,1)="",OR(OFFSET(N49,-1,0,1)&lt;&gt;"",OFFSET(P49,-1,0,1,1)&lt;&gt;"")),OFFSET(E49,-2,0,1,1),IFERROR(VLOOKUP(入力シート➁!B49,テーブル1[[#All],[医薬品名]:[単位2]],COLUMN(テーブル1[[#Headers],[単位2]])-3,0),"")))</f>
        <v/>
      </c>
      <c r="F49" s="57"/>
      <c r="G49" s="53" t="str">
        <f t="shared" ca="1" si="13"/>
        <v/>
      </c>
      <c r="H49" s="58"/>
      <c r="I49" s="53" t="str">
        <f t="shared" ca="1" si="8"/>
        <v/>
      </c>
      <c r="J49" s="64"/>
      <c r="K49" s="53" t="str">
        <f t="shared" ca="1" si="9"/>
        <v/>
      </c>
      <c r="L49" s="65"/>
      <c r="M49" s="53" t="str">
        <f t="shared" ca="1" si="10"/>
        <v/>
      </c>
      <c r="N49" s="66"/>
      <c r="O49" s="67"/>
      <c r="P49" s="67"/>
      <c r="Q49" s="77"/>
      <c r="R49" s="79"/>
      <c r="S49" s="74" t="str">
        <f ca="1">IF(入力シート①!$C$6="麻薬小売業者",$X49,$W49)</f>
        <v/>
      </c>
      <c r="V49" s="14">
        <f t="shared" si="12"/>
        <v>1</v>
      </c>
      <c r="W49" s="75" t="str">
        <f t="shared" ca="1" si="6"/>
        <v/>
      </c>
      <c r="X49" s="76" t="str">
        <f t="shared" ca="1" si="14"/>
        <v/>
      </c>
    </row>
    <row r="50" spans="1:24" ht="40" customHeight="1">
      <c r="A50" s="14">
        <f t="shared" ca="1" si="11"/>
        <v>44</v>
      </c>
      <c r="B50" s="55"/>
      <c r="C50" s="49" t="str">
        <f ca="1">IF(AND(B50="",OFFSET(B50,-1,0,1,1)&lt;&gt;""),OFFSET(C50,-1,0,1,1),IF(AND(B50="",OFFSET(B50,-1,0,1,1)="",OR(OFFSET(N50,-1,0,1)&lt;&gt;"",OFFSET(P50,-1,0,1,1)&lt;&gt;"")),OFFSET(C50,-2,0,1,1),IFERROR(VLOOKUP(入力シート➁!B50,テーブル1[[#All],[医薬品名]:[単位2]],COLUMN(入力シート➁!P46)-3,0),"")))</f>
        <v/>
      </c>
      <c r="D50" s="56"/>
      <c r="E50" s="51" t="str">
        <f ca="1">IF(AND(B50="",OFFSET(B50,-1,0,1,1)&lt;&gt;""),OFFSET(E50,-1,0,1,1),IF(AND(B50="",OFFSET(B50,-1,0,1,1)="",OR(OFFSET(N50,-1,0,1)&lt;&gt;"",OFFSET(P50,-1,0,1,1)&lt;&gt;"")),OFFSET(E50,-2,0,1,1),IFERROR(VLOOKUP(入力シート➁!B50,テーブル1[[#All],[医薬品名]:[単位2]],COLUMN(テーブル1[[#Headers],[単位2]])-3,0),"")))</f>
        <v/>
      </c>
      <c r="F50" s="57"/>
      <c r="G50" s="53" t="str">
        <f t="shared" ca="1" si="13"/>
        <v/>
      </c>
      <c r="H50" s="58"/>
      <c r="I50" s="53" t="str">
        <f t="shared" ca="1" si="8"/>
        <v/>
      </c>
      <c r="J50" s="64"/>
      <c r="K50" s="53" t="str">
        <f t="shared" ca="1" si="9"/>
        <v/>
      </c>
      <c r="L50" s="65"/>
      <c r="M50" s="53" t="str">
        <f t="shared" ca="1" si="10"/>
        <v/>
      </c>
      <c r="N50" s="66"/>
      <c r="O50" s="67"/>
      <c r="P50" s="67"/>
      <c r="Q50" s="77"/>
      <c r="R50" s="79"/>
      <c r="S50" s="74" t="str">
        <f ca="1">IF(入力シート①!$C$6="麻薬小売業者",$X50,$W50)</f>
        <v/>
      </c>
      <c r="V50" s="14">
        <f t="shared" si="12"/>
        <v>1</v>
      </c>
      <c r="W50" s="75" t="str">
        <f t="shared" ca="1" si="6"/>
        <v/>
      </c>
      <c r="X50" s="76" t="str">
        <f t="shared" ca="1" si="14"/>
        <v/>
      </c>
    </row>
    <row r="51" spans="1:24" ht="40" customHeight="1">
      <c r="A51" s="14">
        <f t="shared" ca="1" si="11"/>
        <v>45</v>
      </c>
      <c r="B51" s="55"/>
      <c r="C51" s="49" t="str">
        <f ca="1">IF(AND(B51="",OFFSET(B51,-1,0,1,1)&lt;&gt;""),OFFSET(C51,-1,0,1,1),IF(AND(B51="",OFFSET(B51,-1,0,1,1)="",OR(OFFSET(N51,-1,0,1)&lt;&gt;"",OFFSET(P51,-1,0,1,1)&lt;&gt;"")),OFFSET(C51,-2,0,1,1),IFERROR(VLOOKUP(入力シート➁!B51,テーブル1[[#All],[医薬品名]:[単位2]],COLUMN(入力シート➁!P47)-3,0),"")))</f>
        <v/>
      </c>
      <c r="D51" s="56"/>
      <c r="E51" s="51" t="str">
        <f ca="1">IF(AND(B51="",OFFSET(B51,-1,0,1,1)&lt;&gt;""),OFFSET(E51,-1,0,1,1),IF(AND(B51="",OFFSET(B51,-1,0,1,1)="",OR(OFFSET(N51,-1,0,1)&lt;&gt;"",OFFSET(P51,-1,0,1,1)&lt;&gt;"")),OFFSET(E51,-2,0,1,1),IFERROR(VLOOKUP(入力シート➁!B51,テーブル1[[#All],[医薬品名]:[単位2]],COLUMN(テーブル1[[#Headers],[単位2]])-3,0),"")))</f>
        <v/>
      </c>
      <c r="F51" s="57"/>
      <c r="G51" s="53" t="str">
        <f t="shared" ca="1" si="13"/>
        <v/>
      </c>
      <c r="H51" s="58"/>
      <c r="I51" s="53" t="str">
        <f t="shared" ref="I51:I104" ca="1" si="15">G51</f>
        <v/>
      </c>
      <c r="J51" s="64"/>
      <c r="K51" s="53" t="str">
        <f t="shared" ref="K51:K104" ca="1" si="16">G51</f>
        <v/>
      </c>
      <c r="L51" s="65"/>
      <c r="M51" s="53" t="str">
        <f t="shared" ref="M51:M104" ca="1" si="17">G51</f>
        <v/>
      </c>
      <c r="N51" s="66"/>
      <c r="O51" s="67"/>
      <c r="P51" s="67"/>
      <c r="Q51" s="77"/>
      <c r="R51" s="79"/>
      <c r="S51" s="74" t="str">
        <f ca="1">IF(入力シート①!$C$6="麻薬小売業者",$X51,$W51)</f>
        <v/>
      </c>
      <c r="V51" s="14">
        <f t="shared" si="12"/>
        <v>1</v>
      </c>
      <c r="W51" s="75" t="str">
        <f t="shared" ca="1" si="6"/>
        <v/>
      </c>
      <c r="X51" s="76" t="str">
        <f t="shared" ca="1" si="14"/>
        <v/>
      </c>
    </row>
    <row r="52" spans="1:24" ht="40" customHeight="1">
      <c r="A52" s="14">
        <f t="shared" ca="1" si="11"/>
        <v>46</v>
      </c>
      <c r="B52" s="55"/>
      <c r="C52" s="49" t="str">
        <f ca="1">IF(AND(B52="",OFFSET(B52,-1,0,1,1)&lt;&gt;""),OFFSET(C52,-1,0,1,1),IF(AND(B52="",OFFSET(B52,-1,0,1,1)="",OR(OFFSET(N52,-1,0,1)&lt;&gt;"",OFFSET(P52,-1,0,1,1)&lt;&gt;"")),OFFSET(C52,-2,0,1,1),IFERROR(VLOOKUP(入力シート➁!B52,テーブル1[[#All],[医薬品名]:[単位2]],COLUMN(入力シート➁!P48)-3,0),"")))</f>
        <v/>
      </c>
      <c r="D52" s="56"/>
      <c r="E52" s="51" t="str">
        <f ca="1">IF(AND(B52="",OFFSET(B52,-1,0,1,1)&lt;&gt;""),OFFSET(E52,-1,0,1,1),IF(AND(B52="",OFFSET(B52,-1,0,1,1)="",OR(OFFSET(N52,-1,0,1)&lt;&gt;"",OFFSET(P52,-1,0,1,1)&lt;&gt;"")),OFFSET(E52,-2,0,1,1),IFERROR(VLOOKUP(入力シート➁!B52,テーブル1[[#All],[医薬品名]:[単位2]],COLUMN(テーブル1[[#Headers],[単位2]])-3,0),"")))</f>
        <v/>
      </c>
      <c r="F52" s="57"/>
      <c r="G52" s="53" t="str">
        <f t="shared" ca="1" si="13"/>
        <v/>
      </c>
      <c r="H52" s="58"/>
      <c r="I52" s="53" t="str">
        <f t="shared" ca="1" si="15"/>
        <v/>
      </c>
      <c r="J52" s="64"/>
      <c r="K52" s="53" t="str">
        <f t="shared" ca="1" si="16"/>
        <v/>
      </c>
      <c r="L52" s="65"/>
      <c r="M52" s="53" t="str">
        <f t="shared" ca="1" si="17"/>
        <v/>
      </c>
      <c r="N52" s="66"/>
      <c r="O52" s="67"/>
      <c r="P52" s="67"/>
      <c r="Q52" s="77"/>
      <c r="R52" s="79"/>
      <c r="S52" s="74" t="str">
        <f ca="1">IF(入力シート①!$C$6="麻薬小売業者",$X52,$W52)</f>
        <v/>
      </c>
      <c r="V52" s="14">
        <f t="shared" si="12"/>
        <v>1</v>
      </c>
      <c r="W52" s="75" t="str">
        <f t="shared" ca="1" si="6"/>
        <v/>
      </c>
      <c r="X52" s="76" t="str">
        <f t="shared" ca="1" si="14"/>
        <v/>
      </c>
    </row>
    <row r="53" spans="1:24" ht="40" customHeight="1">
      <c r="A53" s="14">
        <f t="shared" ca="1" si="11"/>
        <v>47</v>
      </c>
      <c r="B53" s="55"/>
      <c r="C53" s="49" t="str">
        <f ca="1">IF(AND(B53="",OFFSET(B53,-1,0,1,1)&lt;&gt;""),OFFSET(C53,-1,0,1,1),IF(AND(B53="",OFFSET(B53,-1,0,1,1)="",OR(OFFSET(N53,-1,0,1)&lt;&gt;"",OFFSET(P53,-1,0,1,1)&lt;&gt;"")),OFFSET(C53,-2,0,1,1),IFERROR(VLOOKUP(入力シート➁!B53,テーブル1[[#All],[医薬品名]:[単位2]],COLUMN(入力シート➁!P49)-3,0),"")))</f>
        <v/>
      </c>
      <c r="D53" s="56"/>
      <c r="E53" s="51" t="str">
        <f ca="1">IF(AND(B53="",OFFSET(B53,-1,0,1,1)&lt;&gt;""),OFFSET(E53,-1,0,1,1),IF(AND(B53="",OFFSET(B53,-1,0,1,1)="",OR(OFFSET(N53,-1,0,1)&lt;&gt;"",OFFSET(P53,-1,0,1,1)&lt;&gt;"")),OFFSET(E53,-2,0,1,1),IFERROR(VLOOKUP(入力シート➁!B53,テーブル1[[#All],[医薬品名]:[単位2]],COLUMN(テーブル1[[#Headers],[単位2]])-3,0),"")))</f>
        <v/>
      </c>
      <c r="F53" s="57"/>
      <c r="G53" s="53" t="str">
        <f t="shared" ca="1" si="13"/>
        <v/>
      </c>
      <c r="H53" s="58"/>
      <c r="I53" s="53" t="str">
        <f t="shared" ca="1" si="15"/>
        <v/>
      </c>
      <c r="J53" s="64"/>
      <c r="K53" s="53" t="str">
        <f t="shared" ca="1" si="16"/>
        <v/>
      </c>
      <c r="L53" s="65"/>
      <c r="M53" s="53" t="str">
        <f t="shared" ca="1" si="17"/>
        <v/>
      </c>
      <c r="N53" s="66"/>
      <c r="O53" s="67"/>
      <c r="P53" s="67"/>
      <c r="Q53" s="77"/>
      <c r="R53" s="79"/>
      <c r="S53" s="74" t="str">
        <f ca="1">IF(入力シート①!$C$6="麻薬小売業者",$X53,$W53)</f>
        <v/>
      </c>
      <c r="V53" s="14">
        <f t="shared" si="12"/>
        <v>1</v>
      </c>
      <c r="W53" s="75" t="str">
        <f t="shared" ca="1" si="6"/>
        <v/>
      </c>
      <c r="X53" s="76" t="str">
        <f t="shared" ca="1" si="14"/>
        <v/>
      </c>
    </row>
    <row r="54" spans="1:24" ht="40" customHeight="1">
      <c r="A54" s="14">
        <f t="shared" ca="1" si="11"/>
        <v>48</v>
      </c>
      <c r="B54" s="55"/>
      <c r="C54" s="49" t="str">
        <f ca="1">IF(AND(B54="",OFFSET(B54,-1,0,1,1)&lt;&gt;""),OFFSET(C54,-1,0,1,1),IF(AND(B54="",OFFSET(B54,-1,0,1,1)="",OR(OFFSET(N54,-1,0,1)&lt;&gt;"",OFFSET(P54,-1,0,1,1)&lt;&gt;"")),OFFSET(C54,-2,0,1,1),IFERROR(VLOOKUP(入力シート➁!B54,テーブル1[[#All],[医薬品名]:[単位2]],COLUMN(入力シート➁!P50)-3,0),"")))</f>
        <v/>
      </c>
      <c r="D54" s="56"/>
      <c r="E54" s="51" t="str">
        <f ca="1">IF(AND(B54="",OFFSET(B54,-1,0,1,1)&lt;&gt;""),OFFSET(E54,-1,0,1,1),IF(AND(B54="",OFFSET(B54,-1,0,1,1)="",OR(OFFSET(N54,-1,0,1)&lt;&gt;"",OFFSET(P54,-1,0,1,1)&lt;&gt;"")),OFFSET(E54,-2,0,1,1),IFERROR(VLOOKUP(入力シート➁!B54,テーブル1[[#All],[医薬品名]:[単位2]],COLUMN(テーブル1[[#Headers],[単位2]])-3,0),"")))</f>
        <v/>
      </c>
      <c r="F54" s="57"/>
      <c r="G54" s="53" t="str">
        <f t="shared" ca="1" si="13"/>
        <v/>
      </c>
      <c r="H54" s="58"/>
      <c r="I54" s="53" t="str">
        <f t="shared" ca="1" si="15"/>
        <v/>
      </c>
      <c r="J54" s="64"/>
      <c r="K54" s="53" t="str">
        <f t="shared" ca="1" si="16"/>
        <v/>
      </c>
      <c r="L54" s="65"/>
      <c r="M54" s="53" t="str">
        <f t="shared" ca="1" si="17"/>
        <v/>
      </c>
      <c r="N54" s="66"/>
      <c r="O54" s="67"/>
      <c r="P54" s="67"/>
      <c r="Q54" s="77"/>
      <c r="R54" s="79"/>
      <c r="S54" s="74" t="str">
        <f ca="1">IF(入力シート①!$C$6="麻薬小売業者",$X54,$W54)</f>
        <v/>
      </c>
      <c r="V54" s="14">
        <f t="shared" si="12"/>
        <v>1</v>
      </c>
      <c r="W54" s="75" t="str">
        <f t="shared" ca="1" si="6"/>
        <v/>
      </c>
      <c r="X54" s="76" t="str">
        <f t="shared" ca="1" si="14"/>
        <v/>
      </c>
    </row>
    <row r="55" spans="1:24" ht="40" customHeight="1">
      <c r="A55" s="14">
        <f t="shared" ca="1" si="11"/>
        <v>49</v>
      </c>
      <c r="B55" s="55"/>
      <c r="C55" s="49" t="str">
        <f ca="1">IF(AND(B55="",OFFSET(B55,-1,0,1,1)&lt;&gt;""),OFFSET(C55,-1,0,1,1),IF(AND(B55="",OFFSET(B55,-1,0,1,1)="",OR(OFFSET(N55,-1,0,1)&lt;&gt;"",OFFSET(P55,-1,0,1,1)&lt;&gt;"")),OFFSET(C55,-2,0,1,1),IFERROR(VLOOKUP(入力シート➁!B55,テーブル1[[#All],[医薬品名]:[単位2]],COLUMN(入力シート➁!P51)-3,0),"")))</f>
        <v/>
      </c>
      <c r="D55" s="56"/>
      <c r="E55" s="51" t="str">
        <f ca="1">IF(AND(B55="",OFFSET(B55,-1,0,1,1)&lt;&gt;""),OFFSET(E55,-1,0,1,1),IF(AND(B55="",OFFSET(B55,-1,0,1,1)="",OR(OFFSET(N55,-1,0,1)&lt;&gt;"",OFFSET(P55,-1,0,1,1)&lt;&gt;"")),OFFSET(E55,-2,0,1,1),IFERROR(VLOOKUP(入力シート➁!B55,テーブル1[[#All],[医薬品名]:[単位2]],COLUMN(テーブル1[[#Headers],[単位2]])-3,0),"")))</f>
        <v/>
      </c>
      <c r="F55" s="57"/>
      <c r="G55" s="53" t="str">
        <f t="shared" ca="1" si="13"/>
        <v/>
      </c>
      <c r="H55" s="58"/>
      <c r="I55" s="53" t="str">
        <f t="shared" ca="1" si="15"/>
        <v/>
      </c>
      <c r="J55" s="64"/>
      <c r="K55" s="53" t="str">
        <f t="shared" ca="1" si="16"/>
        <v/>
      </c>
      <c r="L55" s="65"/>
      <c r="M55" s="53" t="str">
        <f t="shared" ca="1" si="17"/>
        <v/>
      </c>
      <c r="N55" s="66"/>
      <c r="O55" s="67"/>
      <c r="P55" s="67"/>
      <c r="Q55" s="77"/>
      <c r="R55" s="79"/>
      <c r="S55" s="74" t="str">
        <f ca="1">IF(入力シート①!$C$6="麻薬小売業者",$X55,$W55)</f>
        <v/>
      </c>
      <c r="V55" s="14">
        <f t="shared" si="12"/>
        <v>1</v>
      </c>
      <c r="W55" s="75" t="str">
        <f t="shared" ca="1" si="6"/>
        <v/>
      </c>
      <c r="X55" s="76" t="str">
        <f t="shared" ca="1" si="14"/>
        <v/>
      </c>
    </row>
    <row r="56" spans="1:24" ht="40" customHeight="1">
      <c r="A56" s="14">
        <f t="shared" ca="1" si="11"/>
        <v>50</v>
      </c>
      <c r="B56" s="55"/>
      <c r="C56" s="49" t="str">
        <f ca="1">IF(AND(B56="",OFFSET(B56,-1,0,1,1)&lt;&gt;""),OFFSET(C56,-1,0,1,1),IF(AND(B56="",OFFSET(B56,-1,0,1,1)="",OR(OFFSET(N56,-1,0,1)&lt;&gt;"",OFFSET(P56,-1,0,1,1)&lt;&gt;"")),OFFSET(C56,-2,0,1,1),IFERROR(VLOOKUP(入力シート➁!B56,テーブル1[[#All],[医薬品名]:[単位2]],COLUMN(入力シート➁!P52)-3,0),"")))</f>
        <v/>
      </c>
      <c r="D56" s="56"/>
      <c r="E56" s="51" t="str">
        <f ca="1">IF(AND(B56="",OFFSET(B56,-1,0,1,1)&lt;&gt;""),OFFSET(E56,-1,0,1,1),IF(AND(B56="",OFFSET(B56,-1,0,1,1)="",OR(OFFSET(N56,-1,0,1)&lt;&gt;"",OFFSET(P56,-1,0,1,1)&lt;&gt;"")),OFFSET(E56,-2,0,1,1),IFERROR(VLOOKUP(入力シート➁!B56,テーブル1[[#All],[医薬品名]:[単位2]],COLUMN(テーブル1[[#Headers],[単位2]])-3,0),"")))</f>
        <v/>
      </c>
      <c r="F56" s="57"/>
      <c r="G56" s="53" t="str">
        <f t="shared" ca="1" si="13"/>
        <v/>
      </c>
      <c r="H56" s="58"/>
      <c r="I56" s="53" t="str">
        <f t="shared" ca="1" si="15"/>
        <v/>
      </c>
      <c r="J56" s="64"/>
      <c r="K56" s="53" t="str">
        <f t="shared" ca="1" si="16"/>
        <v/>
      </c>
      <c r="L56" s="65"/>
      <c r="M56" s="53" t="str">
        <f t="shared" ca="1" si="17"/>
        <v/>
      </c>
      <c r="N56" s="66"/>
      <c r="O56" s="67"/>
      <c r="P56" s="67"/>
      <c r="Q56" s="77"/>
      <c r="R56" s="79"/>
      <c r="S56" s="74" t="str">
        <f ca="1">IF(入力シート①!$C$6="麻薬小売業者",$X56,$W56)</f>
        <v/>
      </c>
      <c r="V56" s="14">
        <f t="shared" si="12"/>
        <v>1</v>
      </c>
      <c r="W56" s="75" t="str">
        <f t="shared" ref="W56:W87" ca="1" si="18">IF(AND(D56="",F56="",H56="",J56="",L56="",B56="",N56="",O56="",P56="",Q56="",R56=""),"",IF(OR(AND(OR(N56&lt;&gt;"",O56&lt;&gt;"",P56&lt;&gt;"",Q56&lt;&gt;""),R56=""),AND(F56="",H56="",J56="",L56="")),"×",IF(OR(AND(B56&lt;&gt;"",OFFSET(B56,1,0,1,1)="",OR(OFFSET(D56,1,0,1,1)&lt;&gt;"",OFFSET(D56,2,0,1,1)&lt;&gt;"",COUNTIF(B56,"*自家製剤*")&gt;0),OR(D56&lt;&gt;"",COUNTIF(B56,"*自家製剤*")&gt;0),OR(OFFSET(N56,1,0,1,1)&lt;&gt;"",OFFSET(P56,1,0,1,1)&lt;&gt;"",OFFSET(N56,2,0,1,1)&lt;&gt;"",OFFSET(P56,2,0,1,1)&lt;&gt;""),OFFSET(B56,2,0,1,1)="",F56+H56-J56-O56+ABS(OFFSET(F56,1,0,1,1))+ABS(OFFSET(H56,1,0,1,1))-ABS(OFFSET(J56,1,0,1,1))+ABS(OFFSET(F56,2,0,1,1))+ABS(OFFSET(H56,2,0,1,1))-ABS(OFFSET(J56,2,0,1,1))=L56-Q56+ABS(OFFSET(L56,1,0,1,1))+ABS(OFFSET(L56,2,0,1,1)),IF(OR(OFFSET(F56,1,0,1,1)&lt;0,OFFSET(H56,1,0,1,1)&lt;0,OFFSET(J56,1,0,1,1)&lt;0,OFFSET(L56,1,0,1,1)&lt;0),IF(J56&gt;(ABS(OFFSET(F56,1,0,1,1))+ABS(OFFSET(H56,1,0,1,1)))-ABS(OFFSET(L56,1,0,1,1)),AND(J56-(F56+H56+OFFSET(H56,2,0,1,1)-L56-Q56)&lt;=ABS(OFFSET(N56,1,0,1,1)),ABS(OFFSET(N56,1,0,1,1))&lt;=(ABS(OFFSET(F56,1,0,1,1))+ABS(OFFSET(H56,1,0,1,1)))-ABS(OFFSET(L56,1,0,1,1))),AND(J56-(F56+H56+OFFSET(H56,2,0,1,1)-L56-Q56)&lt;=ABS(OFFSET(N56,1,0,1,1)),ABS(OFFSET(N56,1,0,1,1))&lt;=J56)),IF(OR(OFFSET(F56,2,0,1,1)&lt;0,OFFSET(H56,2,0,1,1)&lt;0,OFFSET(J56,2,0,1,1)&lt;0,OFFSET(L56,2,0,1,1)&lt;0),IF(J56&gt;(ABS(OFFSET(F56,2,0,1,1))+ABS(OFFSET(H56,2,0,1,1)))-ABS(OFFSET(L56,2,0,1,1)),AND(J56-(F56+H56+OFFSET(H56,1,0,1,1)-L56-Q56)&lt;=ABS(OFFSET(N56,2,0,1,1)),ABS(OFFSET(N56,2,0,1,1))&lt;=(ABS(OFFSET(F56,2,0,1,1))+ABS(OFFSET(H56,2,0,1,1)))-ABS(OFFSET(L56,2,0,1,1))),AND(J56-(F56+H56+OFFSET(H56,1,0,1,1)-L56-Q56)&lt;=ABS(OFFSET(N56,2,0,1,1)),ABS(OFFSET(N56,2,0,1,1))&lt;=J56)),TRUE))),AND(B56&lt;&gt;"",OFFSET(B56,1,0,1,1)="",OR(OFFSET(N56,1,0,1,1)&lt;&gt;"",OFFSET(P56,1,0,1,1)&lt;&gt;"",OR(OFFSET(F56,1,0,1,1)&lt;0,OFFSET(H56,1,0,1,1)&lt;0)),OR(OFFSET(B56,2,0,1,1)&lt;&gt;"",OFFSET(S56,2,0,1,1)=""),OR(D56&lt;&gt;"",COUNTIF(B56,"*自家製剤*")&gt;0),F56+H56-J56-O56+ABS(OFFSET(F56,1,0,1,1))+ABS(OFFSET(H56,1,0,1,1))-ABS(OFFSET(J56,1,0,1,1))=L56-Q56+ABS(OFFSET(L56,1,0,1,1)),IF(NOT(OR(OFFSET(F56,1,0,1,1)&lt;0,OFFSET(H56,1,0,1,1)&lt;0,OFFSET(J56,1,0,1,1)&lt;0,OFFSET(L56,1,0,1,1)&lt;0)),TRUE,IF(J56&gt;(ABS(OFFSET(F56,1,0,1,1))+ABS(OFFSET(H56,1,0,1,1)))-ABS(OFFSET(L56,1,0,1,1)),AND(J56-(F56+H56-L56-Q56)&lt;=ABS(OFFSET(N56,1,0,1,1)),ABS(OFFSET(N56,1,0,1,1))&lt;=(ABS(OFFSET(F56,1,0,1,1))+ABS(OFFSET(H56,1,0,1,1)))-ABS(OFFSET(L56,1,0,1,1))),AND(J56-(F56+H56-L56-Q56)&lt;=ABS(OFFSET(N56,1,0,1,1)),ABS(OFFSET(N56,1,0,1,1))&lt;=J56)))),AND(B56&lt;&gt;"",OR(D56&lt;&gt;"",COUNTIF(B56,"*自家製剤*")&gt;0),OR(OFFSET(B56,1,0,1,1)&lt;&gt;"",OFFSET(S56,1,0,1,1)=""),F56+H56-J56-O56=L56-Q56),AND(B56&lt;&gt;"",D56="",ABS(F56)+ABS(H56)-O56-ABS(J56)=ABS(L56),OR(F56&lt;0,H56&lt;0,J56&lt;0,L56&lt;0)),),"○",IF(AND(B56="",OR(F56&lt;&gt;"",H56&lt;&gt;"",J56&lt;&gt;"",L56&lt;&gt;""),R56&lt;&gt;""),"-","×"))))</f>
        <v/>
      </c>
      <c r="X56" s="76" t="str">
        <f t="shared" ca="1" si="14"/>
        <v/>
      </c>
    </row>
    <row r="57" spans="1:24" ht="40" customHeight="1">
      <c r="A57" s="14">
        <f t="shared" ca="1" si="11"/>
        <v>51</v>
      </c>
      <c r="B57" s="55"/>
      <c r="C57" s="49" t="str">
        <f ca="1">IF(AND(B57="",OFFSET(B57,-1,0,1,1)&lt;&gt;""),OFFSET(C57,-1,0,1,1),IF(AND(B57="",OFFSET(B57,-1,0,1,1)="",OR(OFFSET(N57,-1,0,1)&lt;&gt;"",OFFSET(P57,-1,0,1,1)&lt;&gt;"")),OFFSET(C57,-2,0,1,1),IFERROR(VLOOKUP(入力シート➁!B57,テーブル1[[#All],[医薬品名]:[単位2]],COLUMN(入力シート➁!P53)-3,0),"")))</f>
        <v/>
      </c>
      <c r="D57" s="56"/>
      <c r="E57" s="51" t="str">
        <f ca="1">IF(AND(B57="",OFFSET(B57,-1,0,1,1)&lt;&gt;""),OFFSET(E57,-1,0,1,1),IF(AND(B57="",OFFSET(B57,-1,0,1,1)="",OR(OFFSET(N57,-1,0,1)&lt;&gt;"",OFFSET(P57,-1,0,1,1)&lt;&gt;"")),OFFSET(E57,-2,0,1,1),IFERROR(VLOOKUP(入力シート➁!B57,テーブル1[[#All],[医薬品名]:[単位2]],COLUMN(テーブル1[[#Headers],[単位2]])-3,0),"")))</f>
        <v/>
      </c>
      <c r="F57" s="57"/>
      <c r="G57" s="53" t="str">
        <f t="shared" ca="1" si="13"/>
        <v/>
      </c>
      <c r="H57" s="58"/>
      <c r="I57" s="53" t="str">
        <f t="shared" ca="1" si="15"/>
        <v/>
      </c>
      <c r="J57" s="64"/>
      <c r="K57" s="53" t="str">
        <f t="shared" ca="1" si="16"/>
        <v/>
      </c>
      <c r="L57" s="65"/>
      <c r="M57" s="53" t="str">
        <f t="shared" ca="1" si="17"/>
        <v/>
      </c>
      <c r="N57" s="66"/>
      <c r="O57" s="67"/>
      <c r="P57" s="67"/>
      <c r="Q57" s="77"/>
      <c r="R57" s="79"/>
      <c r="S57" s="74" t="str">
        <f ca="1">IF(入力シート①!$C$6="麻薬小売業者",$X57,$W57)</f>
        <v/>
      </c>
      <c r="V57" s="14">
        <f t="shared" si="12"/>
        <v>1</v>
      </c>
      <c r="W57" s="75" t="str">
        <f t="shared" ca="1" si="18"/>
        <v/>
      </c>
      <c r="X57" s="76" t="str">
        <f t="shared" ca="1" si="14"/>
        <v/>
      </c>
    </row>
    <row r="58" spans="1:24" ht="40" customHeight="1">
      <c r="A58" s="14">
        <f t="shared" ca="1" si="11"/>
        <v>52</v>
      </c>
      <c r="B58" s="55"/>
      <c r="C58" s="49" t="str">
        <f ca="1">IF(AND(B58="",OFFSET(B58,-1,0,1,1)&lt;&gt;""),OFFSET(C58,-1,0,1,1),IF(AND(B58="",OFFSET(B58,-1,0,1,1)="",OR(OFFSET(N58,-1,0,1)&lt;&gt;"",OFFSET(P58,-1,0,1,1)&lt;&gt;"")),OFFSET(C58,-2,0,1,1),IFERROR(VLOOKUP(入力シート➁!B58,テーブル1[[#All],[医薬品名]:[単位2]],COLUMN(入力シート➁!P54)-3,0),"")))</f>
        <v/>
      </c>
      <c r="D58" s="56"/>
      <c r="E58" s="51" t="str">
        <f ca="1">IF(AND(B58="",OFFSET(B58,-1,0,1,1)&lt;&gt;""),OFFSET(E58,-1,0,1,1),IF(AND(B58="",OFFSET(B58,-1,0,1,1)="",OR(OFFSET(N58,-1,0,1)&lt;&gt;"",OFFSET(P58,-1,0,1,1)&lt;&gt;"")),OFFSET(E58,-2,0,1,1),IFERROR(VLOOKUP(入力シート➁!B58,テーブル1[[#All],[医薬品名]:[単位2]],COLUMN(テーブル1[[#Headers],[単位2]])-3,0),"")))</f>
        <v/>
      </c>
      <c r="F58" s="57"/>
      <c r="G58" s="53" t="str">
        <f t="shared" ca="1" si="13"/>
        <v/>
      </c>
      <c r="H58" s="58"/>
      <c r="I58" s="53" t="str">
        <f t="shared" ca="1" si="15"/>
        <v/>
      </c>
      <c r="J58" s="64"/>
      <c r="K58" s="53" t="str">
        <f t="shared" ca="1" si="16"/>
        <v/>
      </c>
      <c r="L58" s="65"/>
      <c r="M58" s="53" t="str">
        <f t="shared" ca="1" si="17"/>
        <v/>
      </c>
      <c r="N58" s="66"/>
      <c r="O58" s="67"/>
      <c r="P58" s="67"/>
      <c r="Q58" s="77"/>
      <c r="R58" s="79"/>
      <c r="S58" s="74" t="str">
        <f ca="1">IF(入力シート①!$C$6="麻薬小売業者",$X58,$W58)</f>
        <v/>
      </c>
      <c r="V58" s="14">
        <f t="shared" si="12"/>
        <v>1</v>
      </c>
      <c r="W58" s="75" t="str">
        <f t="shared" ca="1" si="18"/>
        <v/>
      </c>
      <c r="X58" s="76" t="str">
        <f t="shared" ca="1" si="14"/>
        <v/>
      </c>
    </row>
    <row r="59" spans="1:24" ht="40" customHeight="1">
      <c r="A59" s="14">
        <f t="shared" ref="A59:A96" ca="1" si="19">OFFSET(A59,-1,0,1,1)+1</f>
        <v>53</v>
      </c>
      <c r="B59" s="55"/>
      <c r="C59" s="49" t="str">
        <f ca="1">IF(AND(B59="",OFFSET(B59,-1,0,1,1)&lt;&gt;""),OFFSET(C59,-1,0,1,1),IF(AND(B59="",OFFSET(B59,-1,0,1,1)="",OR(OFFSET(N59,-1,0,1)&lt;&gt;"",OFFSET(P59,-1,0,1,1)&lt;&gt;"")),OFFSET(C59,-2,0,1,1),IFERROR(VLOOKUP(入力シート➁!B59,テーブル1[[#All],[医薬品名]:[単位2]],COLUMN(入力シート➁!P55)-3,0),"")))</f>
        <v/>
      </c>
      <c r="D59" s="56"/>
      <c r="E59" s="51" t="str">
        <f ca="1">IF(AND(B59="",OFFSET(B59,-1,0,1,1)&lt;&gt;""),OFFSET(E59,-1,0,1,1),IF(AND(B59="",OFFSET(B59,-1,0,1,1)="",OR(OFFSET(N59,-1,0,1)&lt;&gt;"",OFFSET(P59,-1,0,1,1)&lt;&gt;"")),OFFSET(E59,-2,0,1,1),IFERROR(VLOOKUP(入力シート➁!B59,テーブル1[[#All],[医薬品名]:[単位2]],COLUMN(テーブル1[[#Headers],[単位2]])-3,0),"")))</f>
        <v/>
      </c>
      <c r="F59" s="57"/>
      <c r="G59" s="53" t="str">
        <f t="shared" ca="1" si="13"/>
        <v/>
      </c>
      <c r="H59" s="58"/>
      <c r="I59" s="53" t="str">
        <f t="shared" ca="1" si="15"/>
        <v/>
      </c>
      <c r="J59" s="64"/>
      <c r="K59" s="53" t="str">
        <f t="shared" ca="1" si="16"/>
        <v/>
      </c>
      <c r="L59" s="65"/>
      <c r="M59" s="53" t="str">
        <f t="shared" ca="1" si="17"/>
        <v/>
      </c>
      <c r="N59" s="66"/>
      <c r="O59" s="67"/>
      <c r="P59" s="67"/>
      <c r="Q59" s="77"/>
      <c r="R59" s="79"/>
      <c r="S59" s="74" t="str">
        <f ca="1">IF(入力シート①!$C$6="麻薬小売業者",$X59,$W59)</f>
        <v/>
      </c>
      <c r="V59" s="14">
        <f t="shared" si="12"/>
        <v>1</v>
      </c>
      <c r="W59" s="75" t="str">
        <f t="shared" ca="1" si="18"/>
        <v/>
      </c>
      <c r="X59" s="76" t="str">
        <f t="shared" ca="1" si="14"/>
        <v/>
      </c>
    </row>
    <row r="60" spans="1:24" ht="40" customHeight="1">
      <c r="A60" s="14">
        <f t="shared" ca="1" si="19"/>
        <v>54</v>
      </c>
      <c r="B60" s="55"/>
      <c r="C60" s="49" t="str">
        <f ca="1">IF(AND(B60="",OFFSET(B60,-1,0,1,1)&lt;&gt;""),OFFSET(C60,-1,0,1,1),IF(AND(B60="",OFFSET(B60,-1,0,1,1)="",OR(OFFSET(N60,-1,0,1)&lt;&gt;"",OFFSET(P60,-1,0,1,1)&lt;&gt;"")),OFFSET(C60,-2,0,1,1),IFERROR(VLOOKUP(入力シート➁!B60,テーブル1[[#All],[医薬品名]:[単位2]],COLUMN(入力シート➁!P56)-3,0),"")))</f>
        <v/>
      </c>
      <c r="D60" s="56"/>
      <c r="E60" s="51" t="str">
        <f ca="1">IF(AND(B60="",OFFSET(B60,-1,0,1,1)&lt;&gt;""),OFFSET(E60,-1,0,1,1),IF(AND(B60="",OFFSET(B60,-1,0,1,1)="",OR(OFFSET(N60,-1,0,1)&lt;&gt;"",OFFSET(P60,-1,0,1,1)&lt;&gt;"")),OFFSET(E60,-2,0,1,1),IFERROR(VLOOKUP(入力シート➁!B60,テーブル1[[#All],[医薬品名]:[単位2]],COLUMN(テーブル1[[#Headers],[単位2]])-3,0),"")))</f>
        <v/>
      </c>
      <c r="F60" s="57"/>
      <c r="G60" s="53" t="str">
        <f t="shared" ca="1" si="13"/>
        <v/>
      </c>
      <c r="H60" s="58"/>
      <c r="I60" s="53" t="str">
        <f t="shared" ca="1" si="15"/>
        <v/>
      </c>
      <c r="J60" s="64"/>
      <c r="K60" s="53" t="str">
        <f t="shared" ca="1" si="16"/>
        <v/>
      </c>
      <c r="L60" s="65"/>
      <c r="M60" s="53" t="str">
        <f t="shared" ca="1" si="17"/>
        <v/>
      </c>
      <c r="N60" s="66"/>
      <c r="O60" s="67"/>
      <c r="P60" s="67"/>
      <c r="Q60" s="77"/>
      <c r="R60" s="79"/>
      <c r="S60" s="74" t="str">
        <f ca="1">IF(入力シート①!$C$6="麻薬小売業者",$X60,$W60)</f>
        <v/>
      </c>
      <c r="V60" s="14">
        <f t="shared" si="12"/>
        <v>1</v>
      </c>
      <c r="W60" s="75" t="str">
        <f t="shared" ca="1" si="18"/>
        <v/>
      </c>
      <c r="X60" s="76" t="str">
        <f t="shared" ca="1" si="14"/>
        <v/>
      </c>
    </row>
    <row r="61" spans="1:24" ht="40" customHeight="1">
      <c r="A61" s="14">
        <f t="shared" ca="1" si="19"/>
        <v>55</v>
      </c>
      <c r="B61" s="55"/>
      <c r="C61" s="49" t="str">
        <f ca="1">IF(AND(B61="",OFFSET(B61,-1,0,1,1)&lt;&gt;""),OFFSET(C61,-1,0,1,1),IF(AND(B61="",OFFSET(B61,-1,0,1,1)="",OR(OFFSET(N61,-1,0,1)&lt;&gt;"",OFFSET(P61,-1,0,1,1)&lt;&gt;"")),OFFSET(C61,-2,0,1,1),IFERROR(VLOOKUP(入力シート➁!B61,テーブル1[[#All],[医薬品名]:[単位2]],COLUMN(入力シート➁!P57)-3,0),"")))</f>
        <v/>
      </c>
      <c r="D61" s="56"/>
      <c r="E61" s="51" t="str">
        <f ca="1">IF(AND(B61="",OFFSET(B61,-1,0,1,1)&lt;&gt;""),OFFSET(E61,-1,0,1,1),IF(AND(B61="",OFFSET(B61,-1,0,1,1)="",OR(OFFSET(N61,-1,0,1)&lt;&gt;"",OFFSET(P61,-1,0,1,1)&lt;&gt;"")),OFFSET(E61,-2,0,1,1),IFERROR(VLOOKUP(入力シート➁!B61,テーブル1[[#All],[医薬品名]:[単位2]],COLUMN(テーブル1[[#Headers],[単位2]])-3,0),"")))</f>
        <v/>
      </c>
      <c r="F61" s="57"/>
      <c r="G61" s="53" t="str">
        <f t="shared" ca="1" si="13"/>
        <v/>
      </c>
      <c r="H61" s="58"/>
      <c r="I61" s="53" t="str">
        <f t="shared" ca="1" si="15"/>
        <v/>
      </c>
      <c r="J61" s="64"/>
      <c r="K61" s="53" t="str">
        <f t="shared" ca="1" si="16"/>
        <v/>
      </c>
      <c r="L61" s="65"/>
      <c r="M61" s="53" t="str">
        <f t="shared" ca="1" si="17"/>
        <v/>
      </c>
      <c r="N61" s="66"/>
      <c r="O61" s="67"/>
      <c r="P61" s="67"/>
      <c r="Q61" s="77"/>
      <c r="R61" s="79"/>
      <c r="S61" s="74" t="str">
        <f ca="1">IF(入力シート①!$C$6="麻薬小売業者",$X61,$W61)</f>
        <v/>
      </c>
      <c r="V61" s="14">
        <f t="shared" si="12"/>
        <v>1</v>
      </c>
      <c r="W61" s="75" t="str">
        <f t="shared" ca="1" si="18"/>
        <v/>
      </c>
      <c r="X61" s="76" t="str">
        <f t="shared" ca="1" si="14"/>
        <v/>
      </c>
    </row>
    <row r="62" spans="1:24" ht="40" customHeight="1">
      <c r="A62" s="14">
        <f t="shared" ca="1" si="19"/>
        <v>56</v>
      </c>
      <c r="B62" s="55"/>
      <c r="C62" s="49" t="str">
        <f ca="1">IF(AND(B62="",OFFSET(B62,-1,0,1,1)&lt;&gt;""),OFFSET(C62,-1,0,1,1),IF(AND(B62="",OFFSET(B62,-1,0,1,1)="",OR(OFFSET(N62,-1,0,1)&lt;&gt;"",OFFSET(P62,-1,0,1,1)&lt;&gt;"")),OFFSET(C62,-2,0,1,1),IFERROR(VLOOKUP(入力シート➁!B62,テーブル1[[#All],[医薬品名]:[単位2]],COLUMN(入力シート➁!P58)-3,0),"")))</f>
        <v/>
      </c>
      <c r="D62" s="56"/>
      <c r="E62" s="51" t="str">
        <f ca="1">IF(AND(B62="",OFFSET(B62,-1,0,1,1)&lt;&gt;""),OFFSET(E62,-1,0,1,1),IF(AND(B62="",OFFSET(B62,-1,0,1,1)="",OR(OFFSET(N62,-1,0,1)&lt;&gt;"",OFFSET(P62,-1,0,1,1)&lt;&gt;"")),OFFSET(E62,-2,0,1,1),IFERROR(VLOOKUP(入力シート➁!B62,テーブル1[[#All],[医薬品名]:[単位2]],COLUMN(テーブル1[[#Headers],[単位2]])-3,0),"")))</f>
        <v/>
      </c>
      <c r="F62" s="57"/>
      <c r="G62" s="53" t="str">
        <f t="shared" ca="1" si="13"/>
        <v/>
      </c>
      <c r="H62" s="58"/>
      <c r="I62" s="53" t="str">
        <f t="shared" ca="1" si="15"/>
        <v/>
      </c>
      <c r="J62" s="64"/>
      <c r="K62" s="53" t="str">
        <f t="shared" ca="1" si="16"/>
        <v/>
      </c>
      <c r="L62" s="65"/>
      <c r="M62" s="53" t="str">
        <f t="shared" ca="1" si="17"/>
        <v/>
      </c>
      <c r="N62" s="66"/>
      <c r="O62" s="67"/>
      <c r="P62" s="67"/>
      <c r="Q62" s="77"/>
      <c r="R62" s="79"/>
      <c r="S62" s="74" t="str">
        <f ca="1">IF(入力シート①!$C$6="麻薬小売業者",$X62,$W62)</f>
        <v/>
      </c>
      <c r="V62" s="14">
        <f t="shared" si="12"/>
        <v>1</v>
      </c>
      <c r="W62" s="75" t="str">
        <f t="shared" ca="1" si="18"/>
        <v/>
      </c>
      <c r="X62" s="76" t="str">
        <f t="shared" ca="1" si="14"/>
        <v/>
      </c>
    </row>
    <row r="63" spans="1:24" ht="40" customHeight="1">
      <c r="A63" s="14">
        <f t="shared" ca="1" si="19"/>
        <v>57</v>
      </c>
      <c r="B63" s="55"/>
      <c r="C63" s="49" t="str">
        <f ca="1">IF(AND(B63="",OFFSET(B63,-1,0,1,1)&lt;&gt;""),OFFSET(C63,-1,0,1,1),IF(AND(B63="",OFFSET(B63,-1,0,1,1)="",OR(OFFSET(N63,-1,0,1)&lt;&gt;"",OFFSET(P63,-1,0,1,1)&lt;&gt;"")),OFFSET(C63,-2,0,1,1),IFERROR(VLOOKUP(入力シート➁!B63,テーブル1[[#All],[医薬品名]:[単位2]],COLUMN(入力シート➁!P59)-3,0),"")))</f>
        <v/>
      </c>
      <c r="D63" s="56"/>
      <c r="E63" s="51" t="str">
        <f ca="1">IF(AND(B63="",OFFSET(B63,-1,0,1,1)&lt;&gt;""),OFFSET(E63,-1,0,1,1),IF(AND(B63="",OFFSET(B63,-1,0,1,1)="",OR(OFFSET(N63,-1,0,1)&lt;&gt;"",OFFSET(P63,-1,0,1,1)&lt;&gt;"")),OFFSET(E63,-2,0,1,1),IFERROR(VLOOKUP(入力シート➁!B63,テーブル1[[#All],[医薬品名]:[単位2]],COLUMN(テーブル1[[#Headers],[単位2]])-3,0),"")))</f>
        <v/>
      </c>
      <c r="F63" s="57"/>
      <c r="G63" s="53" t="str">
        <f t="shared" ca="1" si="13"/>
        <v/>
      </c>
      <c r="H63" s="58"/>
      <c r="I63" s="53" t="str">
        <f t="shared" ca="1" si="15"/>
        <v/>
      </c>
      <c r="J63" s="64"/>
      <c r="K63" s="53" t="str">
        <f t="shared" ca="1" si="16"/>
        <v/>
      </c>
      <c r="L63" s="65"/>
      <c r="M63" s="53" t="str">
        <f t="shared" ca="1" si="17"/>
        <v/>
      </c>
      <c r="N63" s="66"/>
      <c r="O63" s="67"/>
      <c r="P63" s="67"/>
      <c r="Q63" s="77"/>
      <c r="R63" s="79"/>
      <c r="S63" s="74" t="str">
        <f ca="1">IF(入力シート①!$C$6="麻薬小売業者",$X63,$W63)</f>
        <v/>
      </c>
      <c r="V63" s="14">
        <f t="shared" si="12"/>
        <v>1</v>
      </c>
      <c r="W63" s="75" t="str">
        <f t="shared" ca="1" si="18"/>
        <v/>
      </c>
      <c r="X63" s="76" t="str">
        <f t="shared" ca="1" si="14"/>
        <v/>
      </c>
    </row>
    <row r="64" spans="1:24" ht="40" customHeight="1">
      <c r="A64" s="14">
        <f t="shared" ca="1" si="19"/>
        <v>58</v>
      </c>
      <c r="B64" s="55"/>
      <c r="C64" s="49" t="str">
        <f ca="1">IF(AND(B64="",OFFSET(B64,-1,0,1,1)&lt;&gt;""),OFFSET(C64,-1,0,1,1),IF(AND(B64="",OFFSET(B64,-1,0,1,1)="",OR(OFFSET(N64,-1,0,1)&lt;&gt;"",OFFSET(P64,-1,0,1,1)&lt;&gt;"")),OFFSET(C64,-2,0,1,1),IFERROR(VLOOKUP(入力シート➁!B64,テーブル1[[#All],[医薬品名]:[単位2]],COLUMN(入力シート➁!P60)-3,0),"")))</f>
        <v/>
      </c>
      <c r="D64" s="56"/>
      <c r="E64" s="51" t="str">
        <f ca="1">IF(AND(B64="",OFFSET(B64,-1,0,1,1)&lt;&gt;""),OFFSET(E64,-1,0,1,1),IF(AND(B64="",OFFSET(B64,-1,0,1,1)="",OR(OFFSET(N64,-1,0,1)&lt;&gt;"",OFFSET(P64,-1,0,1,1)&lt;&gt;"")),OFFSET(E64,-2,0,1,1),IFERROR(VLOOKUP(入力シート➁!B64,テーブル1[[#All],[医薬品名]:[単位2]],COLUMN(テーブル1[[#Headers],[単位2]])-3,0),"")))</f>
        <v/>
      </c>
      <c r="F64" s="57"/>
      <c r="G64" s="53" t="str">
        <f t="shared" ca="1" si="13"/>
        <v/>
      </c>
      <c r="H64" s="58"/>
      <c r="I64" s="53" t="str">
        <f t="shared" ca="1" si="15"/>
        <v/>
      </c>
      <c r="J64" s="64"/>
      <c r="K64" s="53" t="str">
        <f t="shared" ca="1" si="16"/>
        <v/>
      </c>
      <c r="L64" s="65"/>
      <c r="M64" s="53" t="str">
        <f t="shared" ca="1" si="17"/>
        <v/>
      </c>
      <c r="N64" s="66"/>
      <c r="O64" s="67"/>
      <c r="P64" s="67"/>
      <c r="Q64" s="77"/>
      <c r="R64" s="79"/>
      <c r="S64" s="74" t="str">
        <f ca="1">IF(入力シート①!$C$6="麻薬小売業者",$X64,$W64)</f>
        <v/>
      </c>
      <c r="V64" s="14">
        <f t="shared" si="12"/>
        <v>1</v>
      </c>
      <c r="W64" s="75" t="str">
        <f t="shared" ca="1" si="18"/>
        <v/>
      </c>
      <c r="X64" s="76" t="str">
        <f t="shared" ca="1" si="14"/>
        <v/>
      </c>
    </row>
    <row r="65" spans="1:24" ht="40" customHeight="1">
      <c r="A65" s="14">
        <f t="shared" ca="1" si="19"/>
        <v>59</v>
      </c>
      <c r="B65" s="55"/>
      <c r="C65" s="49" t="str">
        <f ca="1">IF(AND(B65="",OFFSET(B65,-1,0,1,1)&lt;&gt;""),OFFSET(C65,-1,0,1,1),IF(AND(B65="",OFFSET(B65,-1,0,1,1)="",OR(OFFSET(N65,-1,0,1)&lt;&gt;"",OFFSET(P65,-1,0,1,1)&lt;&gt;"")),OFFSET(C65,-2,0,1,1),IFERROR(VLOOKUP(入力シート➁!B65,テーブル1[[#All],[医薬品名]:[単位2]],COLUMN(入力シート➁!P61)-3,0),"")))</f>
        <v/>
      </c>
      <c r="D65" s="56"/>
      <c r="E65" s="51" t="str">
        <f ca="1">IF(AND(B65="",OFFSET(B65,-1,0,1,1)&lt;&gt;""),OFFSET(E65,-1,0,1,1),IF(AND(B65="",OFFSET(B65,-1,0,1,1)="",OR(OFFSET(N65,-1,0,1)&lt;&gt;"",OFFSET(P65,-1,0,1,1)&lt;&gt;"")),OFFSET(E65,-2,0,1,1),IFERROR(VLOOKUP(入力シート➁!B65,テーブル1[[#All],[医薬品名]:[単位2]],COLUMN(テーブル1[[#Headers],[単位2]])-3,0),"")))</f>
        <v/>
      </c>
      <c r="F65" s="57"/>
      <c r="G65" s="53" t="str">
        <f t="shared" ca="1" si="13"/>
        <v/>
      </c>
      <c r="H65" s="58"/>
      <c r="I65" s="53" t="str">
        <f t="shared" ca="1" si="15"/>
        <v/>
      </c>
      <c r="J65" s="64"/>
      <c r="K65" s="53" t="str">
        <f t="shared" ca="1" si="16"/>
        <v/>
      </c>
      <c r="L65" s="65"/>
      <c r="M65" s="53" t="str">
        <f t="shared" ca="1" si="17"/>
        <v/>
      </c>
      <c r="N65" s="66"/>
      <c r="O65" s="67"/>
      <c r="P65" s="67"/>
      <c r="Q65" s="77"/>
      <c r="R65" s="79"/>
      <c r="S65" s="74" t="str">
        <f ca="1">IF(入力シート①!$C$6="麻薬小売業者",$X65,$W65)</f>
        <v/>
      </c>
      <c r="V65" s="14">
        <f t="shared" si="12"/>
        <v>1</v>
      </c>
      <c r="W65" s="75" t="str">
        <f t="shared" ca="1" si="18"/>
        <v/>
      </c>
      <c r="X65" s="76" t="str">
        <f t="shared" ca="1" si="14"/>
        <v/>
      </c>
    </row>
    <row r="66" spans="1:24" ht="40" customHeight="1">
      <c r="A66" s="14">
        <f t="shared" ca="1" si="19"/>
        <v>60</v>
      </c>
      <c r="B66" s="55"/>
      <c r="C66" s="49" t="str">
        <f ca="1">IF(AND(B66="",OFFSET(B66,-1,0,1,1)&lt;&gt;""),OFFSET(C66,-1,0,1,1),IF(AND(B66="",OFFSET(B66,-1,0,1,1)="",OR(OFFSET(N66,-1,0,1)&lt;&gt;"",OFFSET(P66,-1,0,1,1)&lt;&gt;"")),OFFSET(C66,-2,0,1,1),IFERROR(VLOOKUP(入力シート➁!B66,テーブル1[[#All],[医薬品名]:[単位2]],COLUMN(入力シート➁!P62)-3,0),"")))</f>
        <v/>
      </c>
      <c r="D66" s="56"/>
      <c r="E66" s="51" t="str">
        <f ca="1">IF(AND(B66="",OFFSET(B66,-1,0,1,1)&lt;&gt;""),OFFSET(E66,-1,0,1,1),IF(AND(B66="",OFFSET(B66,-1,0,1,1)="",OR(OFFSET(N66,-1,0,1)&lt;&gt;"",OFFSET(P66,-1,0,1,1)&lt;&gt;"")),OFFSET(E66,-2,0,1,1),IFERROR(VLOOKUP(入力シート➁!B66,テーブル1[[#All],[医薬品名]:[単位2]],COLUMN(テーブル1[[#Headers],[単位2]])-3,0),"")))</f>
        <v/>
      </c>
      <c r="F66" s="57"/>
      <c r="G66" s="53" t="str">
        <f t="shared" ca="1" si="13"/>
        <v/>
      </c>
      <c r="H66" s="58"/>
      <c r="I66" s="53" t="str">
        <f t="shared" ca="1" si="15"/>
        <v/>
      </c>
      <c r="J66" s="64"/>
      <c r="K66" s="53" t="str">
        <f t="shared" ca="1" si="16"/>
        <v/>
      </c>
      <c r="L66" s="65"/>
      <c r="M66" s="53" t="str">
        <f t="shared" ca="1" si="17"/>
        <v/>
      </c>
      <c r="N66" s="66"/>
      <c r="O66" s="67"/>
      <c r="P66" s="67"/>
      <c r="Q66" s="77"/>
      <c r="R66" s="79"/>
      <c r="S66" s="74" t="str">
        <f ca="1">IF(入力シート①!$C$6="麻薬小売業者",$X66,$W66)</f>
        <v/>
      </c>
      <c r="V66" s="14">
        <f t="shared" si="12"/>
        <v>1</v>
      </c>
      <c r="W66" s="75" t="str">
        <f t="shared" ca="1" si="18"/>
        <v/>
      </c>
      <c r="X66" s="76" t="str">
        <f t="shared" ca="1" si="14"/>
        <v/>
      </c>
    </row>
    <row r="67" spans="1:24" ht="40" customHeight="1">
      <c r="A67" s="14">
        <f t="shared" ca="1" si="19"/>
        <v>61</v>
      </c>
      <c r="B67" s="55"/>
      <c r="C67" s="49" t="str">
        <f ca="1">IF(AND(B67="",OFFSET(B67,-1,0,1,1)&lt;&gt;""),OFFSET(C67,-1,0,1,1),IF(AND(B67="",OFFSET(B67,-1,0,1,1)="",OR(OFFSET(N67,-1,0,1)&lt;&gt;"",OFFSET(P67,-1,0,1,1)&lt;&gt;"")),OFFSET(C67,-2,0,1,1),IFERROR(VLOOKUP(入力シート➁!B67,テーブル1[[#All],[医薬品名]:[単位2]],COLUMN(入力シート➁!P63)-3,0),"")))</f>
        <v/>
      </c>
      <c r="D67" s="56"/>
      <c r="E67" s="51" t="str">
        <f ca="1">IF(AND(B67="",OFFSET(B67,-1,0,1,1)&lt;&gt;""),OFFSET(E67,-1,0,1,1),IF(AND(B67="",OFFSET(B67,-1,0,1,1)="",OR(OFFSET(N67,-1,0,1)&lt;&gt;"",OFFSET(P67,-1,0,1,1)&lt;&gt;"")),OFFSET(E67,-2,0,1,1),IFERROR(VLOOKUP(入力シート➁!B67,テーブル1[[#All],[医薬品名]:[単位2]],COLUMN(テーブル1[[#Headers],[単位2]])-3,0),"")))</f>
        <v/>
      </c>
      <c r="F67" s="57"/>
      <c r="G67" s="53" t="str">
        <f t="shared" ca="1" si="13"/>
        <v/>
      </c>
      <c r="H67" s="58"/>
      <c r="I67" s="53" t="str">
        <f t="shared" ca="1" si="15"/>
        <v/>
      </c>
      <c r="J67" s="64"/>
      <c r="K67" s="53" t="str">
        <f t="shared" ca="1" si="16"/>
        <v/>
      </c>
      <c r="L67" s="65"/>
      <c r="M67" s="53" t="str">
        <f t="shared" ca="1" si="17"/>
        <v/>
      </c>
      <c r="N67" s="66"/>
      <c r="O67" s="67"/>
      <c r="P67" s="67"/>
      <c r="Q67" s="77"/>
      <c r="R67" s="79"/>
      <c r="S67" s="74" t="str">
        <f ca="1">IF(入力シート①!$C$6="麻薬小売業者",$X67,$W67)</f>
        <v/>
      </c>
      <c r="V67" s="14">
        <f t="shared" si="12"/>
        <v>1</v>
      </c>
      <c r="W67" s="75" t="str">
        <f t="shared" ca="1" si="18"/>
        <v/>
      </c>
      <c r="X67" s="76" t="str">
        <f t="shared" ca="1" si="14"/>
        <v/>
      </c>
    </row>
    <row r="68" spans="1:24" ht="40" customHeight="1">
      <c r="A68" s="14">
        <f t="shared" ca="1" si="19"/>
        <v>62</v>
      </c>
      <c r="B68" s="55"/>
      <c r="C68" s="49" t="str">
        <f ca="1">IF(AND(B68="",OFFSET(B68,-1,0,1,1)&lt;&gt;""),OFFSET(C68,-1,0,1,1),IF(AND(B68="",OFFSET(B68,-1,0,1,1)="",OR(OFFSET(N68,-1,0,1)&lt;&gt;"",OFFSET(P68,-1,0,1,1)&lt;&gt;"")),OFFSET(C68,-2,0,1,1),IFERROR(VLOOKUP(入力シート➁!B68,テーブル1[[#All],[医薬品名]:[単位2]],COLUMN(入力シート➁!P64)-3,0),"")))</f>
        <v/>
      </c>
      <c r="D68" s="56"/>
      <c r="E68" s="51" t="str">
        <f ca="1">IF(AND(B68="",OFFSET(B68,-1,0,1,1)&lt;&gt;""),OFFSET(E68,-1,0,1,1),IF(AND(B68="",OFFSET(B68,-1,0,1,1)="",OR(OFFSET(N68,-1,0,1)&lt;&gt;"",OFFSET(P68,-1,0,1,1)&lt;&gt;"")),OFFSET(E68,-2,0,1,1),IFERROR(VLOOKUP(入力シート➁!B68,テーブル1[[#All],[医薬品名]:[単位2]],COLUMN(テーブル1[[#Headers],[単位2]])-3,0),"")))</f>
        <v/>
      </c>
      <c r="F68" s="57"/>
      <c r="G68" s="53" t="str">
        <f t="shared" ca="1" si="13"/>
        <v/>
      </c>
      <c r="H68" s="58"/>
      <c r="I68" s="53" t="str">
        <f t="shared" ca="1" si="15"/>
        <v/>
      </c>
      <c r="J68" s="64"/>
      <c r="K68" s="53" t="str">
        <f t="shared" ca="1" si="16"/>
        <v/>
      </c>
      <c r="L68" s="65"/>
      <c r="M68" s="53" t="str">
        <f t="shared" ca="1" si="17"/>
        <v/>
      </c>
      <c r="N68" s="66"/>
      <c r="O68" s="67"/>
      <c r="P68" s="67"/>
      <c r="Q68" s="77"/>
      <c r="R68" s="79"/>
      <c r="S68" s="74" t="str">
        <f ca="1">IF(入力シート①!$C$6="麻薬小売業者",$X68,$W68)</f>
        <v/>
      </c>
      <c r="V68" s="14">
        <f t="shared" si="12"/>
        <v>1</v>
      </c>
      <c r="W68" s="75" t="str">
        <f t="shared" ca="1" si="18"/>
        <v/>
      </c>
      <c r="X68" s="76" t="str">
        <f t="shared" ca="1" si="14"/>
        <v/>
      </c>
    </row>
    <row r="69" spans="1:24" ht="40" customHeight="1">
      <c r="A69" s="14">
        <f t="shared" ca="1" si="19"/>
        <v>63</v>
      </c>
      <c r="B69" s="55"/>
      <c r="C69" s="49" t="str">
        <f ca="1">IF(AND(B69="",OFFSET(B69,-1,0,1,1)&lt;&gt;""),OFFSET(C69,-1,0,1,1),IF(AND(B69="",OFFSET(B69,-1,0,1,1)="",OR(OFFSET(N69,-1,0,1)&lt;&gt;"",OFFSET(P69,-1,0,1,1)&lt;&gt;"")),OFFSET(C69,-2,0,1,1),IFERROR(VLOOKUP(入力シート➁!B69,テーブル1[[#All],[医薬品名]:[単位2]],COLUMN(入力シート➁!P65)-3,0),"")))</f>
        <v/>
      </c>
      <c r="D69" s="56"/>
      <c r="E69" s="51" t="str">
        <f ca="1">IF(AND(B69="",OFFSET(B69,-1,0,1,1)&lt;&gt;""),OFFSET(E69,-1,0,1,1),IF(AND(B69="",OFFSET(B69,-1,0,1,1)="",OR(OFFSET(N69,-1,0,1)&lt;&gt;"",OFFSET(P69,-1,0,1,1)&lt;&gt;"")),OFFSET(E69,-2,0,1,1),IFERROR(VLOOKUP(入力シート➁!B69,テーブル1[[#All],[医薬品名]:[単位2]],COLUMN(テーブル1[[#Headers],[単位2]])-3,0),"")))</f>
        <v/>
      </c>
      <c r="F69" s="57"/>
      <c r="G69" s="53" t="str">
        <f t="shared" ca="1" si="13"/>
        <v/>
      </c>
      <c r="H69" s="58"/>
      <c r="I69" s="53" t="str">
        <f t="shared" ca="1" si="15"/>
        <v/>
      </c>
      <c r="J69" s="64"/>
      <c r="K69" s="53" t="str">
        <f t="shared" ca="1" si="16"/>
        <v/>
      </c>
      <c r="L69" s="65"/>
      <c r="M69" s="53" t="str">
        <f t="shared" ca="1" si="17"/>
        <v/>
      </c>
      <c r="N69" s="66"/>
      <c r="O69" s="67"/>
      <c r="P69" s="67"/>
      <c r="Q69" s="77"/>
      <c r="R69" s="79"/>
      <c r="S69" s="74" t="str">
        <f ca="1">IF(入力シート①!$C$6="麻薬小売業者",$X69,$W69)</f>
        <v/>
      </c>
      <c r="V69" s="14">
        <f t="shared" si="12"/>
        <v>1</v>
      </c>
      <c r="W69" s="75" t="str">
        <f t="shared" ca="1" si="18"/>
        <v/>
      </c>
      <c r="X69" s="76" t="str">
        <f t="shared" ca="1" si="14"/>
        <v/>
      </c>
    </row>
    <row r="70" spans="1:24" ht="40" customHeight="1">
      <c r="A70" s="14">
        <f t="shared" ca="1" si="19"/>
        <v>64</v>
      </c>
      <c r="B70" s="55"/>
      <c r="C70" s="49" t="str">
        <f ca="1">IF(AND(B70="",OFFSET(B70,-1,0,1,1)&lt;&gt;""),OFFSET(C70,-1,0,1,1),IF(AND(B70="",OFFSET(B70,-1,0,1,1)="",OR(OFFSET(N70,-1,0,1)&lt;&gt;"",OFFSET(P70,-1,0,1,1)&lt;&gt;"")),OFFSET(C70,-2,0,1,1),IFERROR(VLOOKUP(入力シート➁!B70,テーブル1[[#All],[医薬品名]:[単位2]],COLUMN(入力シート➁!P66)-3,0),"")))</f>
        <v/>
      </c>
      <c r="D70" s="56"/>
      <c r="E70" s="51" t="str">
        <f ca="1">IF(AND(B70="",OFFSET(B70,-1,0,1,1)&lt;&gt;""),OFFSET(E70,-1,0,1,1),IF(AND(B70="",OFFSET(B70,-1,0,1,1)="",OR(OFFSET(N70,-1,0,1)&lt;&gt;"",OFFSET(P70,-1,0,1,1)&lt;&gt;"")),OFFSET(E70,-2,0,1,1),IFERROR(VLOOKUP(入力シート➁!B70,テーブル1[[#All],[医薬品名]:[単位2]],COLUMN(テーブル1[[#Headers],[単位2]])-3,0),"")))</f>
        <v/>
      </c>
      <c r="F70" s="57"/>
      <c r="G70" s="53" t="str">
        <f t="shared" ca="1" si="13"/>
        <v/>
      </c>
      <c r="H70" s="58"/>
      <c r="I70" s="53" t="str">
        <f t="shared" ca="1" si="15"/>
        <v/>
      </c>
      <c r="J70" s="64"/>
      <c r="K70" s="53" t="str">
        <f t="shared" ca="1" si="16"/>
        <v/>
      </c>
      <c r="L70" s="65"/>
      <c r="M70" s="53" t="str">
        <f t="shared" ca="1" si="17"/>
        <v/>
      </c>
      <c r="N70" s="66"/>
      <c r="O70" s="67"/>
      <c r="P70" s="67"/>
      <c r="Q70" s="77"/>
      <c r="R70" s="79"/>
      <c r="S70" s="74" t="str">
        <f ca="1">IF(入力シート①!$C$6="麻薬小売業者",$X70,$W70)</f>
        <v/>
      </c>
      <c r="V70" s="14">
        <f t="shared" si="12"/>
        <v>1</v>
      </c>
      <c r="W70" s="75" t="str">
        <f t="shared" ca="1" si="18"/>
        <v/>
      </c>
      <c r="X70" s="76" t="str">
        <f t="shared" ca="1" si="14"/>
        <v/>
      </c>
    </row>
    <row r="71" spans="1:24" ht="40" customHeight="1">
      <c r="A71" s="14">
        <f t="shared" ca="1" si="19"/>
        <v>65</v>
      </c>
      <c r="B71" s="55"/>
      <c r="C71" s="49" t="str">
        <f ca="1">IF(AND(B71="",OFFSET(B71,-1,0,1,1)&lt;&gt;""),OFFSET(C71,-1,0,1,1),IF(AND(B71="",OFFSET(B71,-1,0,1,1)="",OR(OFFSET(N71,-1,0,1)&lt;&gt;"",OFFSET(P71,-1,0,1,1)&lt;&gt;"")),OFFSET(C71,-2,0,1,1),IFERROR(VLOOKUP(入力シート➁!B71,テーブル1[[#All],[医薬品名]:[単位2]],COLUMN(入力シート➁!P67)-3,0),"")))</f>
        <v/>
      </c>
      <c r="D71" s="56"/>
      <c r="E71" s="51" t="str">
        <f ca="1">IF(AND(B71="",OFFSET(B71,-1,0,1,1)&lt;&gt;""),OFFSET(E71,-1,0,1,1),IF(AND(B71="",OFFSET(B71,-1,0,1,1)="",OR(OFFSET(N71,-1,0,1)&lt;&gt;"",OFFSET(P71,-1,0,1,1)&lt;&gt;"")),OFFSET(E71,-2,0,1,1),IFERROR(VLOOKUP(入力シート➁!B71,テーブル1[[#All],[医薬品名]:[単位2]],COLUMN(テーブル1[[#Headers],[単位2]])-3,0),"")))</f>
        <v/>
      </c>
      <c r="F71" s="57"/>
      <c r="G71" s="53" t="str">
        <f t="shared" ca="1" si="13"/>
        <v/>
      </c>
      <c r="H71" s="58"/>
      <c r="I71" s="53" t="str">
        <f t="shared" ca="1" si="15"/>
        <v/>
      </c>
      <c r="J71" s="64"/>
      <c r="K71" s="53" t="str">
        <f t="shared" ca="1" si="16"/>
        <v/>
      </c>
      <c r="L71" s="65"/>
      <c r="M71" s="53" t="str">
        <f t="shared" ca="1" si="17"/>
        <v/>
      </c>
      <c r="N71" s="66"/>
      <c r="O71" s="67"/>
      <c r="P71" s="67"/>
      <c r="Q71" s="77"/>
      <c r="R71" s="79"/>
      <c r="S71" s="74" t="str">
        <f ca="1">IF(入力シート①!$C$6="麻薬小売業者",$X71,$W71)</f>
        <v/>
      </c>
      <c r="V71" s="14">
        <f t="shared" si="12"/>
        <v>1</v>
      </c>
      <c r="W71" s="75" t="str">
        <f t="shared" ca="1" si="18"/>
        <v/>
      </c>
      <c r="X71" s="76" t="str">
        <f t="shared" ca="1" si="14"/>
        <v/>
      </c>
    </row>
    <row r="72" spans="1:24" ht="40" customHeight="1">
      <c r="A72" s="14">
        <f t="shared" ca="1" si="19"/>
        <v>66</v>
      </c>
      <c r="B72" s="55"/>
      <c r="C72" s="49" t="str">
        <f ca="1">IF(AND(B72="",OFFSET(B72,-1,0,1,1)&lt;&gt;""),OFFSET(C72,-1,0,1,1),IF(AND(B72="",OFFSET(B72,-1,0,1,1)="",OR(OFFSET(N72,-1,0,1)&lt;&gt;"",OFFSET(P72,-1,0,1,1)&lt;&gt;"")),OFFSET(C72,-2,0,1,1),IFERROR(VLOOKUP(入力シート➁!B72,テーブル1[[#All],[医薬品名]:[単位2]],COLUMN(入力シート➁!P68)-3,0),"")))</f>
        <v/>
      </c>
      <c r="D72" s="56"/>
      <c r="E72" s="51" t="str">
        <f ca="1">IF(AND(B72="",OFFSET(B72,-1,0,1,1)&lt;&gt;""),OFFSET(E72,-1,0,1,1),IF(AND(B72="",OFFSET(B72,-1,0,1,1)="",OR(OFFSET(N72,-1,0,1)&lt;&gt;"",OFFSET(P72,-1,0,1,1)&lt;&gt;"")),OFFSET(E72,-2,0,1,1),IFERROR(VLOOKUP(入力シート➁!B72,テーブル1[[#All],[医薬品名]:[単位2]],COLUMN(テーブル1[[#Headers],[単位2]])-3,0),"")))</f>
        <v/>
      </c>
      <c r="F72" s="57"/>
      <c r="G72" s="53" t="str">
        <f t="shared" ref="G72:G103" ca="1" si="20">IF(AND(E72="V",C72&lt;&gt;""),"mL",E72)</f>
        <v/>
      </c>
      <c r="H72" s="58"/>
      <c r="I72" s="53" t="str">
        <f t="shared" ca="1" si="15"/>
        <v/>
      </c>
      <c r="J72" s="64"/>
      <c r="K72" s="53" t="str">
        <f t="shared" ca="1" si="16"/>
        <v/>
      </c>
      <c r="L72" s="65"/>
      <c r="M72" s="53" t="str">
        <f t="shared" ca="1" si="17"/>
        <v/>
      </c>
      <c r="N72" s="66"/>
      <c r="O72" s="67"/>
      <c r="P72" s="67"/>
      <c r="Q72" s="77"/>
      <c r="R72" s="79"/>
      <c r="S72" s="74" t="str">
        <f ca="1">IF(入力シート①!$C$6="麻薬小売業者",$X72,$W72)</f>
        <v/>
      </c>
      <c r="V72" s="14">
        <f t="shared" ref="V72:V135" si="21">IF(ABS(F72+H72+J72+L72)=ABS(F72)+ABS(H72)+ABS(J72)+ABS(L72),1,2)</f>
        <v>1</v>
      </c>
      <c r="W72" s="75" t="str">
        <f t="shared" ca="1" si="18"/>
        <v/>
      </c>
      <c r="X72" s="76" t="str">
        <f t="shared" ref="X72:X103" ca="1" si="22">IF(AND(D72="",F72="",H72="",J72="",L72="",B72="",N72="",O72="",P72="",Q72="",R72=""),"",IF(OR(AND(OR(N72&lt;&gt;"",O72&lt;&gt;"",P72&lt;&gt;"",Q72&lt;&gt;""),R72=""),AND(F72="",H72="",J72="",L72="")),"×",IF(OR(AND(B72&lt;&gt;"",OFFSET(B72,1,0,1,1)="",OR(OFFSET(D72,1,0,1,1)&lt;&gt;"",OFFSET(D72,2,0,1,1)&lt;&gt;"",COUNTIF(B72,"*倍散*")&gt;0),OR(D72&lt;&gt;"",COUNTIF(B72,"*倍散*")&gt;0),OR(OFFSET(P72,1,0,1,1)&lt;&gt;"",OFFSET(P72,2,0,1,1)&lt;&gt;""),OFFSET(B72,2,0,1,1)="",OR(AND(OR(OFFSET(H72,1,0,1,1)&lt;0,OFFSET(J72,1,0,1,1)&lt;0),ABS(OFFSET(H72,1,0,1,1))&lt;=H72,ABS(OFFSET(J72,1,0,1,1))&lt;=J72,OFFSET(J72,2,0,1,1)=""),AND(OR(OFFSET(H72,2,0,1,1)&lt;0,OFFSET(J72,2,0,1,1)&lt;0),ABS(OFFSET(H72,2,0,1,1))&lt;=H72,ABS(OFFSET(J72,2,0,1,1))&lt;=J72,OFFSET(J72,1,0,1,1)="")),F72+H72-J72-O72+IF(OFFSET(H72,1,0,1,1)&gt;=0,OFFSET(H72,1,0,1,1),0)+IF(OFFSET(H72,2,0,1,1)&gt;=0,OFFSET(H72,2,0,1,1),0)=L72-Q72,OFFSET(F72,1,0,1,1)="",OFFSET(L72,1,0,1,1)="",OFFSET(F72,2,0,1,1)="",OFFSET(L72,2,0,1,1)="",OFFSET(N72,1,0,1,1)="",OFFSET(N72,2,0,1,1)=""),AND(B72&lt;&gt;"",OFFSET(B72,1,0,1,1)="",OR(OFFSET(P72,1,0,1,1)&lt;&gt;"",AND(OR(OFFSET(H72,1,0,1,1)&lt;0,OFFSET(J72,1,0,1,1)&lt;0),ABS(OFFSET(H72,1,0,1,1))&lt;=H72,ABS(OFFSET(J72,1,0,1,1))&lt;=J72)),OR(OFFSET(B72,2,0,1,1)&lt;&gt;"",OFFSET(S72,2,0,1,1)=""),OR(D72&lt;&gt;"",COUNTIF(B72,"*倍散*")&gt;0),F72+H72-J72-O72+IF(OFFSET(H72,1,0,1,1)&gt;=0,OFFSET(H72,1,0,1,1),0)=L72-Q72,OFFSET(F72,1,0,1,1)="",OFFSET(L72,1,0,1,1)="",OFFSET(N72,1,0,1,1)=""),AND(B72&lt;&gt;"",OR(D72&lt;&gt;"",COUNTIF(B72,"*倍散*")&gt;0),OR(OFFSET(B72,1,0,1,1)&lt;&gt;"",OFFSET(S72,1,0,1,1)=""),F72+H72-J72-O72=L72-Q72)),"○",IF(AND(B72="",OR(F72&lt;&gt;"",H72&lt;&gt;"",J72&lt;&gt;"",L72&lt;&gt;""),R72&lt;&gt;""),"-","×"))))</f>
        <v/>
      </c>
    </row>
    <row r="73" spans="1:24" ht="40" customHeight="1">
      <c r="A73" s="14">
        <f t="shared" ca="1" si="19"/>
        <v>67</v>
      </c>
      <c r="B73" s="55"/>
      <c r="C73" s="49" t="str">
        <f ca="1">IF(AND(B73="",OFFSET(B73,-1,0,1,1)&lt;&gt;""),OFFSET(C73,-1,0,1,1),IF(AND(B73="",OFFSET(B73,-1,0,1,1)="",OR(OFFSET(N73,-1,0,1)&lt;&gt;"",OFFSET(P73,-1,0,1,1)&lt;&gt;"")),OFFSET(C73,-2,0,1,1),IFERROR(VLOOKUP(入力シート➁!B73,テーブル1[[#All],[医薬品名]:[単位2]],COLUMN(入力シート➁!P69)-3,0),"")))</f>
        <v/>
      </c>
      <c r="D73" s="56"/>
      <c r="E73" s="51" t="str">
        <f ca="1">IF(AND(B73="",OFFSET(B73,-1,0,1,1)&lt;&gt;""),OFFSET(E73,-1,0,1,1),IF(AND(B73="",OFFSET(B73,-1,0,1,1)="",OR(OFFSET(N73,-1,0,1)&lt;&gt;"",OFFSET(P73,-1,0,1,1)&lt;&gt;"")),OFFSET(E73,-2,0,1,1),IFERROR(VLOOKUP(入力シート➁!B73,テーブル1[[#All],[医薬品名]:[単位2]],COLUMN(テーブル1[[#Headers],[単位2]])-3,0),"")))</f>
        <v/>
      </c>
      <c r="F73" s="57"/>
      <c r="G73" s="53" t="str">
        <f t="shared" ca="1" si="20"/>
        <v/>
      </c>
      <c r="H73" s="58"/>
      <c r="I73" s="53" t="str">
        <f t="shared" ca="1" si="15"/>
        <v/>
      </c>
      <c r="J73" s="64"/>
      <c r="K73" s="53" t="str">
        <f t="shared" ca="1" si="16"/>
        <v/>
      </c>
      <c r="L73" s="65"/>
      <c r="M73" s="53" t="str">
        <f t="shared" ca="1" si="17"/>
        <v/>
      </c>
      <c r="N73" s="66"/>
      <c r="O73" s="67"/>
      <c r="P73" s="67"/>
      <c r="Q73" s="77"/>
      <c r="R73" s="79"/>
      <c r="S73" s="74" t="str">
        <f ca="1">IF(入力シート①!$C$6="麻薬小売業者",$X73,$W73)</f>
        <v/>
      </c>
      <c r="V73" s="14">
        <f t="shared" si="21"/>
        <v>1</v>
      </c>
      <c r="W73" s="75" t="str">
        <f t="shared" ca="1" si="18"/>
        <v/>
      </c>
      <c r="X73" s="76" t="str">
        <f t="shared" ca="1" si="22"/>
        <v/>
      </c>
    </row>
    <row r="74" spans="1:24" ht="40" customHeight="1">
      <c r="A74" s="14">
        <f t="shared" ca="1" si="19"/>
        <v>68</v>
      </c>
      <c r="B74" s="55"/>
      <c r="C74" s="49" t="str">
        <f ca="1">IF(AND(B74="",OFFSET(B74,-1,0,1,1)&lt;&gt;""),OFFSET(C74,-1,0,1,1),IF(AND(B74="",OFFSET(B74,-1,0,1,1)="",OR(OFFSET(N74,-1,0,1)&lt;&gt;"",OFFSET(P74,-1,0,1,1)&lt;&gt;"")),OFFSET(C74,-2,0,1,1),IFERROR(VLOOKUP(入力シート➁!B74,テーブル1[[#All],[医薬品名]:[単位2]],COLUMN(入力シート➁!P70)-3,0),"")))</f>
        <v/>
      </c>
      <c r="D74" s="56"/>
      <c r="E74" s="51" t="str">
        <f ca="1">IF(AND(B74="",OFFSET(B74,-1,0,1,1)&lt;&gt;""),OFFSET(E74,-1,0,1,1),IF(AND(B74="",OFFSET(B74,-1,0,1,1)="",OR(OFFSET(N74,-1,0,1)&lt;&gt;"",OFFSET(P74,-1,0,1,1)&lt;&gt;"")),OFFSET(E74,-2,0,1,1),IFERROR(VLOOKUP(入力シート➁!B74,テーブル1[[#All],[医薬品名]:[単位2]],COLUMN(テーブル1[[#Headers],[単位2]])-3,0),"")))</f>
        <v/>
      </c>
      <c r="F74" s="57"/>
      <c r="G74" s="53" t="str">
        <f t="shared" ca="1" si="20"/>
        <v/>
      </c>
      <c r="H74" s="58"/>
      <c r="I74" s="53" t="str">
        <f t="shared" ca="1" si="15"/>
        <v/>
      </c>
      <c r="J74" s="64"/>
      <c r="K74" s="53" t="str">
        <f t="shared" ca="1" si="16"/>
        <v/>
      </c>
      <c r="L74" s="65"/>
      <c r="M74" s="53" t="str">
        <f t="shared" ca="1" si="17"/>
        <v/>
      </c>
      <c r="N74" s="66"/>
      <c r="O74" s="67"/>
      <c r="P74" s="67"/>
      <c r="Q74" s="77"/>
      <c r="R74" s="79"/>
      <c r="S74" s="74" t="str">
        <f ca="1">IF(入力シート①!$C$6="麻薬小売業者",$X74,$W74)</f>
        <v/>
      </c>
      <c r="V74" s="14">
        <f t="shared" si="21"/>
        <v>1</v>
      </c>
      <c r="W74" s="75" t="str">
        <f t="shared" ca="1" si="18"/>
        <v/>
      </c>
      <c r="X74" s="76" t="str">
        <f t="shared" ca="1" si="22"/>
        <v/>
      </c>
    </row>
    <row r="75" spans="1:24" ht="40" customHeight="1">
      <c r="A75" s="14">
        <f t="shared" ca="1" si="19"/>
        <v>69</v>
      </c>
      <c r="B75" s="55"/>
      <c r="C75" s="49" t="str">
        <f ca="1">IF(AND(B75="",OFFSET(B75,-1,0,1,1)&lt;&gt;""),OFFSET(C75,-1,0,1,1),IF(AND(B75="",OFFSET(B75,-1,0,1,1)="",OR(OFFSET(N75,-1,0,1)&lt;&gt;"",OFFSET(P75,-1,0,1,1)&lt;&gt;"")),OFFSET(C75,-2,0,1,1),IFERROR(VLOOKUP(入力シート➁!B75,テーブル1[[#All],[医薬品名]:[単位2]],COLUMN(入力シート➁!P71)-3,0),"")))</f>
        <v/>
      </c>
      <c r="D75" s="56"/>
      <c r="E75" s="51" t="str">
        <f ca="1">IF(AND(B75="",OFFSET(B75,-1,0,1,1)&lt;&gt;""),OFFSET(E75,-1,0,1,1),IF(AND(B75="",OFFSET(B75,-1,0,1,1)="",OR(OFFSET(N75,-1,0,1)&lt;&gt;"",OFFSET(P75,-1,0,1,1)&lt;&gt;"")),OFFSET(E75,-2,0,1,1),IFERROR(VLOOKUP(入力シート➁!B75,テーブル1[[#All],[医薬品名]:[単位2]],COLUMN(テーブル1[[#Headers],[単位2]])-3,0),"")))</f>
        <v/>
      </c>
      <c r="F75" s="57"/>
      <c r="G75" s="53" t="str">
        <f t="shared" ca="1" si="20"/>
        <v/>
      </c>
      <c r="H75" s="58"/>
      <c r="I75" s="53" t="str">
        <f t="shared" ca="1" si="15"/>
        <v/>
      </c>
      <c r="J75" s="64"/>
      <c r="K75" s="53" t="str">
        <f t="shared" ca="1" si="16"/>
        <v/>
      </c>
      <c r="L75" s="65"/>
      <c r="M75" s="53" t="str">
        <f t="shared" ca="1" si="17"/>
        <v/>
      </c>
      <c r="N75" s="66"/>
      <c r="O75" s="67"/>
      <c r="P75" s="67"/>
      <c r="Q75" s="77"/>
      <c r="R75" s="79"/>
      <c r="S75" s="74" t="str">
        <f ca="1">IF(入力シート①!$C$6="麻薬小売業者",$X75,$W75)</f>
        <v/>
      </c>
      <c r="V75" s="14">
        <f t="shared" si="21"/>
        <v>1</v>
      </c>
      <c r="W75" s="75" t="str">
        <f t="shared" ca="1" si="18"/>
        <v/>
      </c>
      <c r="X75" s="76" t="str">
        <f t="shared" ca="1" si="22"/>
        <v/>
      </c>
    </row>
    <row r="76" spans="1:24" ht="40" customHeight="1">
      <c r="A76" s="14">
        <f t="shared" ca="1" si="19"/>
        <v>70</v>
      </c>
      <c r="B76" s="55"/>
      <c r="C76" s="49" t="str">
        <f ca="1">IF(AND(B76="",OFFSET(B76,-1,0,1,1)&lt;&gt;""),OFFSET(C76,-1,0,1,1),IF(AND(B76="",OFFSET(B76,-1,0,1,1)="",OR(OFFSET(N76,-1,0,1)&lt;&gt;"",OFFSET(P76,-1,0,1,1)&lt;&gt;"")),OFFSET(C76,-2,0,1,1),IFERROR(VLOOKUP(入力シート➁!B76,テーブル1[[#All],[医薬品名]:[単位2]],COLUMN(入力シート➁!P72)-3,0),"")))</f>
        <v/>
      </c>
      <c r="D76" s="56"/>
      <c r="E76" s="51" t="str">
        <f ca="1">IF(AND(B76="",OFFSET(B76,-1,0,1,1)&lt;&gt;""),OFFSET(E76,-1,0,1,1),IF(AND(B76="",OFFSET(B76,-1,0,1,1)="",OR(OFFSET(N76,-1,0,1)&lt;&gt;"",OFFSET(P76,-1,0,1,1)&lt;&gt;"")),OFFSET(E76,-2,0,1,1),IFERROR(VLOOKUP(入力シート➁!B76,テーブル1[[#All],[医薬品名]:[単位2]],COLUMN(テーブル1[[#Headers],[単位2]])-3,0),"")))</f>
        <v/>
      </c>
      <c r="F76" s="57"/>
      <c r="G76" s="53" t="str">
        <f t="shared" ca="1" si="20"/>
        <v/>
      </c>
      <c r="H76" s="58"/>
      <c r="I76" s="53" t="str">
        <f t="shared" ca="1" si="15"/>
        <v/>
      </c>
      <c r="J76" s="64"/>
      <c r="K76" s="53" t="str">
        <f t="shared" ca="1" si="16"/>
        <v/>
      </c>
      <c r="L76" s="65"/>
      <c r="M76" s="53" t="str">
        <f t="shared" ca="1" si="17"/>
        <v/>
      </c>
      <c r="N76" s="66"/>
      <c r="O76" s="67"/>
      <c r="P76" s="67"/>
      <c r="Q76" s="77"/>
      <c r="R76" s="79"/>
      <c r="S76" s="74" t="str">
        <f ca="1">IF(入力シート①!$C$6="麻薬小売業者",$X76,$W76)</f>
        <v/>
      </c>
      <c r="V76" s="14">
        <f t="shared" si="21"/>
        <v>1</v>
      </c>
      <c r="W76" s="75" t="str">
        <f t="shared" ca="1" si="18"/>
        <v/>
      </c>
      <c r="X76" s="76" t="str">
        <f t="shared" ca="1" si="22"/>
        <v/>
      </c>
    </row>
    <row r="77" spans="1:24" ht="40" customHeight="1">
      <c r="A77" s="14">
        <f t="shared" ca="1" si="19"/>
        <v>71</v>
      </c>
      <c r="B77" s="55"/>
      <c r="C77" s="49" t="str">
        <f ca="1">IF(AND(B77="",OFFSET(B77,-1,0,1,1)&lt;&gt;""),OFFSET(C77,-1,0,1,1),IF(AND(B77="",OFFSET(B77,-1,0,1,1)="",OR(OFFSET(N77,-1,0,1)&lt;&gt;"",OFFSET(P77,-1,0,1,1)&lt;&gt;"")),OFFSET(C77,-2,0,1,1),IFERROR(VLOOKUP(入力シート➁!B77,テーブル1[[#All],[医薬品名]:[単位2]],COLUMN(入力シート➁!P73)-3,0),"")))</f>
        <v/>
      </c>
      <c r="D77" s="56"/>
      <c r="E77" s="51" t="str">
        <f ca="1">IF(AND(B77="",OFFSET(B77,-1,0,1,1)&lt;&gt;""),OFFSET(E77,-1,0,1,1),IF(AND(B77="",OFFSET(B77,-1,0,1,1)="",OR(OFFSET(N77,-1,0,1)&lt;&gt;"",OFFSET(P77,-1,0,1,1)&lt;&gt;"")),OFFSET(E77,-2,0,1,1),IFERROR(VLOOKUP(入力シート➁!B77,テーブル1[[#All],[医薬品名]:[単位2]],COLUMN(テーブル1[[#Headers],[単位2]])-3,0),"")))</f>
        <v/>
      </c>
      <c r="F77" s="57"/>
      <c r="G77" s="53" t="str">
        <f t="shared" ca="1" si="20"/>
        <v/>
      </c>
      <c r="H77" s="58"/>
      <c r="I77" s="53" t="str">
        <f t="shared" ca="1" si="15"/>
        <v/>
      </c>
      <c r="J77" s="64"/>
      <c r="K77" s="53" t="str">
        <f t="shared" ca="1" si="16"/>
        <v/>
      </c>
      <c r="L77" s="65"/>
      <c r="M77" s="53" t="str">
        <f t="shared" ca="1" si="17"/>
        <v/>
      </c>
      <c r="N77" s="66"/>
      <c r="O77" s="67"/>
      <c r="P77" s="67"/>
      <c r="Q77" s="77"/>
      <c r="R77" s="79"/>
      <c r="S77" s="74" t="str">
        <f ca="1">IF(入力シート①!$C$6="麻薬小売業者",$X77,$W77)</f>
        <v/>
      </c>
      <c r="V77" s="14">
        <f t="shared" si="21"/>
        <v>1</v>
      </c>
      <c r="W77" s="75" t="str">
        <f t="shared" ca="1" si="18"/>
        <v/>
      </c>
      <c r="X77" s="76" t="str">
        <f t="shared" ca="1" si="22"/>
        <v/>
      </c>
    </row>
    <row r="78" spans="1:24" ht="40" customHeight="1">
      <c r="A78" s="14">
        <f t="shared" ca="1" si="19"/>
        <v>72</v>
      </c>
      <c r="B78" s="55"/>
      <c r="C78" s="49" t="str">
        <f ca="1">IF(AND(B78="",OFFSET(B78,-1,0,1,1)&lt;&gt;""),OFFSET(C78,-1,0,1,1),IF(AND(B78="",OFFSET(B78,-1,0,1,1)="",OR(OFFSET(N78,-1,0,1)&lt;&gt;"",OFFSET(P78,-1,0,1,1)&lt;&gt;"")),OFFSET(C78,-2,0,1,1),IFERROR(VLOOKUP(入力シート➁!B78,テーブル1[[#All],[医薬品名]:[単位2]],COLUMN(入力シート➁!P74)-3,0),"")))</f>
        <v/>
      </c>
      <c r="D78" s="56"/>
      <c r="E78" s="51" t="str">
        <f ca="1">IF(AND(B78="",OFFSET(B78,-1,0,1,1)&lt;&gt;""),OFFSET(E78,-1,0,1,1),IF(AND(B78="",OFFSET(B78,-1,0,1,1)="",OR(OFFSET(N78,-1,0,1)&lt;&gt;"",OFFSET(P78,-1,0,1,1)&lt;&gt;"")),OFFSET(E78,-2,0,1,1),IFERROR(VLOOKUP(入力シート➁!B78,テーブル1[[#All],[医薬品名]:[単位2]],COLUMN(テーブル1[[#Headers],[単位2]])-3,0),"")))</f>
        <v/>
      </c>
      <c r="F78" s="57"/>
      <c r="G78" s="53" t="str">
        <f t="shared" ca="1" si="20"/>
        <v/>
      </c>
      <c r="H78" s="58"/>
      <c r="I78" s="53" t="str">
        <f t="shared" ca="1" si="15"/>
        <v/>
      </c>
      <c r="J78" s="64"/>
      <c r="K78" s="53" t="str">
        <f t="shared" ca="1" si="16"/>
        <v/>
      </c>
      <c r="L78" s="65"/>
      <c r="M78" s="53" t="str">
        <f t="shared" ca="1" si="17"/>
        <v/>
      </c>
      <c r="N78" s="66"/>
      <c r="O78" s="67"/>
      <c r="P78" s="67"/>
      <c r="Q78" s="77"/>
      <c r="R78" s="79"/>
      <c r="S78" s="74" t="str">
        <f ca="1">IF(入力シート①!$C$6="麻薬小売業者",$X78,$W78)</f>
        <v/>
      </c>
      <c r="V78" s="14">
        <f t="shared" si="21"/>
        <v>1</v>
      </c>
      <c r="W78" s="75" t="str">
        <f t="shared" ca="1" si="18"/>
        <v/>
      </c>
      <c r="X78" s="76" t="str">
        <f t="shared" ca="1" si="22"/>
        <v/>
      </c>
    </row>
    <row r="79" spans="1:24" ht="40" customHeight="1">
      <c r="A79" s="14">
        <f t="shared" ca="1" si="19"/>
        <v>73</v>
      </c>
      <c r="B79" s="55"/>
      <c r="C79" s="49" t="str">
        <f ca="1">IF(AND(B79="",OFFSET(B79,-1,0,1,1)&lt;&gt;""),OFFSET(C79,-1,0,1,1),IF(AND(B79="",OFFSET(B79,-1,0,1,1)="",OR(OFFSET(N79,-1,0,1)&lt;&gt;"",OFFSET(P79,-1,0,1,1)&lt;&gt;"")),OFFSET(C79,-2,0,1,1),IFERROR(VLOOKUP(入力シート➁!B79,テーブル1[[#All],[医薬品名]:[単位2]],COLUMN(入力シート➁!P75)-3,0),"")))</f>
        <v/>
      </c>
      <c r="D79" s="56"/>
      <c r="E79" s="51" t="str">
        <f ca="1">IF(AND(B79="",OFFSET(B79,-1,0,1,1)&lt;&gt;""),OFFSET(E79,-1,0,1,1),IF(AND(B79="",OFFSET(B79,-1,0,1,1)="",OR(OFFSET(N79,-1,0,1)&lt;&gt;"",OFFSET(P79,-1,0,1,1)&lt;&gt;"")),OFFSET(E79,-2,0,1,1),IFERROR(VLOOKUP(入力シート➁!B79,テーブル1[[#All],[医薬品名]:[単位2]],COLUMN(テーブル1[[#Headers],[単位2]])-3,0),"")))</f>
        <v/>
      </c>
      <c r="F79" s="57"/>
      <c r="G79" s="53" t="str">
        <f t="shared" ca="1" si="20"/>
        <v/>
      </c>
      <c r="H79" s="58"/>
      <c r="I79" s="53" t="str">
        <f t="shared" ca="1" si="15"/>
        <v/>
      </c>
      <c r="J79" s="64"/>
      <c r="K79" s="53" t="str">
        <f t="shared" ca="1" si="16"/>
        <v/>
      </c>
      <c r="L79" s="65"/>
      <c r="M79" s="53" t="str">
        <f t="shared" ca="1" si="17"/>
        <v/>
      </c>
      <c r="N79" s="66"/>
      <c r="O79" s="67"/>
      <c r="P79" s="67"/>
      <c r="Q79" s="77"/>
      <c r="R79" s="79"/>
      <c r="S79" s="74" t="str">
        <f ca="1">IF(入力シート①!$C$6="麻薬小売業者",$X79,$W79)</f>
        <v/>
      </c>
      <c r="V79" s="14">
        <f t="shared" si="21"/>
        <v>1</v>
      </c>
      <c r="W79" s="75" t="str">
        <f t="shared" ca="1" si="18"/>
        <v/>
      </c>
      <c r="X79" s="76" t="str">
        <f t="shared" ca="1" si="22"/>
        <v/>
      </c>
    </row>
    <row r="80" spans="1:24" ht="40" customHeight="1">
      <c r="A80" s="14">
        <f t="shared" ca="1" si="19"/>
        <v>74</v>
      </c>
      <c r="B80" s="55"/>
      <c r="C80" s="49" t="str">
        <f ca="1">IF(AND(B80="",OFFSET(B80,-1,0,1,1)&lt;&gt;""),OFFSET(C80,-1,0,1,1),IF(AND(B80="",OFFSET(B80,-1,0,1,1)="",OR(OFFSET(N80,-1,0,1)&lt;&gt;"",OFFSET(P80,-1,0,1,1)&lt;&gt;"")),OFFSET(C80,-2,0,1,1),IFERROR(VLOOKUP(入力シート➁!B80,テーブル1[[#All],[医薬品名]:[単位2]],COLUMN(入力シート➁!P76)-3,0),"")))</f>
        <v/>
      </c>
      <c r="D80" s="56"/>
      <c r="E80" s="51" t="str">
        <f ca="1">IF(AND(B80="",OFFSET(B80,-1,0,1,1)&lt;&gt;""),OFFSET(E80,-1,0,1,1),IF(AND(B80="",OFFSET(B80,-1,0,1,1)="",OR(OFFSET(N80,-1,0,1)&lt;&gt;"",OFFSET(P80,-1,0,1,1)&lt;&gt;"")),OFFSET(E80,-2,0,1,1),IFERROR(VLOOKUP(入力シート➁!B80,テーブル1[[#All],[医薬品名]:[単位2]],COLUMN(テーブル1[[#Headers],[単位2]])-3,0),"")))</f>
        <v/>
      </c>
      <c r="F80" s="57"/>
      <c r="G80" s="53" t="str">
        <f t="shared" ca="1" si="20"/>
        <v/>
      </c>
      <c r="H80" s="58"/>
      <c r="I80" s="53" t="str">
        <f t="shared" ca="1" si="15"/>
        <v/>
      </c>
      <c r="J80" s="64"/>
      <c r="K80" s="53" t="str">
        <f t="shared" ca="1" si="16"/>
        <v/>
      </c>
      <c r="L80" s="65"/>
      <c r="M80" s="53" t="str">
        <f t="shared" ca="1" si="17"/>
        <v/>
      </c>
      <c r="N80" s="66"/>
      <c r="O80" s="67"/>
      <c r="P80" s="67"/>
      <c r="Q80" s="77"/>
      <c r="R80" s="79"/>
      <c r="S80" s="74" t="str">
        <f ca="1">IF(入力シート①!$C$6="麻薬小売業者",$X80,$W80)</f>
        <v/>
      </c>
      <c r="V80" s="14">
        <f t="shared" si="21"/>
        <v>1</v>
      </c>
      <c r="W80" s="75" t="str">
        <f t="shared" ca="1" si="18"/>
        <v/>
      </c>
      <c r="X80" s="76" t="str">
        <f t="shared" ca="1" si="22"/>
        <v/>
      </c>
    </row>
    <row r="81" spans="1:24" ht="40" customHeight="1">
      <c r="A81" s="14">
        <f t="shared" ca="1" si="19"/>
        <v>75</v>
      </c>
      <c r="B81" s="55"/>
      <c r="C81" s="49" t="str">
        <f ca="1">IF(AND(B81="",OFFSET(B81,-1,0,1,1)&lt;&gt;""),OFFSET(C81,-1,0,1,1),IF(AND(B81="",OFFSET(B81,-1,0,1,1)="",OR(OFFSET(N81,-1,0,1)&lt;&gt;"",OFFSET(P81,-1,0,1,1)&lt;&gt;"")),OFFSET(C81,-2,0,1,1),IFERROR(VLOOKUP(入力シート➁!B81,テーブル1[[#All],[医薬品名]:[単位2]],COLUMN(入力シート➁!P77)-3,0),"")))</f>
        <v/>
      </c>
      <c r="D81" s="56"/>
      <c r="E81" s="51" t="str">
        <f ca="1">IF(AND(B81="",OFFSET(B81,-1,0,1,1)&lt;&gt;""),OFFSET(E81,-1,0,1,1),IF(AND(B81="",OFFSET(B81,-1,0,1,1)="",OR(OFFSET(N81,-1,0,1)&lt;&gt;"",OFFSET(P81,-1,0,1,1)&lt;&gt;"")),OFFSET(E81,-2,0,1,1),IFERROR(VLOOKUP(入力シート➁!B81,テーブル1[[#All],[医薬品名]:[単位2]],COLUMN(テーブル1[[#Headers],[単位2]])-3,0),"")))</f>
        <v/>
      </c>
      <c r="F81" s="57"/>
      <c r="G81" s="53" t="str">
        <f t="shared" ca="1" si="20"/>
        <v/>
      </c>
      <c r="H81" s="58"/>
      <c r="I81" s="53" t="str">
        <f t="shared" ca="1" si="15"/>
        <v/>
      </c>
      <c r="J81" s="64"/>
      <c r="K81" s="53" t="str">
        <f t="shared" ca="1" si="16"/>
        <v/>
      </c>
      <c r="L81" s="65"/>
      <c r="M81" s="53" t="str">
        <f t="shared" ca="1" si="17"/>
        <v/>
      </c>
      <c r="N81" s="66"/>
      <c r="O81" s="67"/>
      <c r="P81" s="67"/>
      <c r="Q81" s="77"/>
      <c r="R81" s="79"/>
      <c r="S81" s="74" t="str">
        <f ca="1">IF(入力シート①!$C$6="麻薬小売業者",$X81,$W81)</f>
        <v/>
      </c>
      <c r="V81" s="14">
        <f t="shared" si="21"/>
        <v>1</v>
      </c>
      <c r="W81" s="75" t="str">
        <f t="shared" ca="1" si="18"/>
        <v/>
      </c>
      <c r="X81" s="76" t="str">
        <f t="shared" ca="1" si="22"/>
        <v/>
      </c>
    </row>
    <row r="82" spans="1:24" ht="40" customHeight="1">
      <c r="A82" s="14">
        <f t="shared" ca="1" si="19"/>
        <v>76</v>
      </c>
      <c r="B82" s="55"/>
      <c r="C82" s="49" t="str">
        <f ca="1">IF(AND(B82="",OFFSET(B82,-1,0,1,1)&lt;&gt;""),OFFSET(C82,-1,0,1,1),IF(AND(B82="",OFFSET(B82,-1,0,1,1)="",OR(OFFSET(N82,-1,0,1)&lt;&gt;"",OFFSET(P82,-1,0,1,1)&lt;&gt;"")),OFFSET(C82,-2,0,1,1),IFERROR(VLOOKUP(入力シート➁!B82,テーブル1[[#All],[医薬品名]:[単位2]],COLUMN(入力シート➁!P78)-3,0),"")))</f>
        <v/>
      </c>
      <c r="D82" s="56"/>
      <c r="E82" s="51" t="str">
        <f ca="1">IF(AND(B82="",OFFSET(B82,-1,0,1,1)&lt;&gt;""),OFFSET(E82,-1,0,1,1),IF(AND(B82="",OFFSET(B82,-1,0,1,1)="",OR(OFFSET(N82,-1,0,1)&lt;&gt;"",OFFSET(P82,-1,0,1,1)&lt;&gt;"")),OFFSET(E82,-2,0,1,1),IFERROR(VLOOKUP(入力シート➁!B82,テーブル1[[#All],[医薬品名]:[単位2]],COLUMN(テーブル1[[#Headers],[単位2]])-3,0),"")))</f>
        <v/>
      </c>
      <c r="F82" s="57"/>
      <c r="G82" s="53" t="str">
        <f t="shared" ca="1" si="20"/>
        <v/>
      </c>
      <c r="H82" s="58"/>
      <c r="I82" s="53" t="str">
        <f t="shared" ca="1" si="15"/>
        <v/>
      </c>
      <c r="J82" s="64"/>
      <c r="K82" s="53" t="str">
        <f t="shared" ca="1" si="16"/>
        <v/>
      </c>
      <c r="L82" s="65"/>
      <c r="M82" s="53" t="str">
        <f t="shared" ca="1" si="17"/>
        <v/>
      </c>
      <c r="N82" s="66"/>
      <c r="O82" s="67"/>
      <c r="P82" s="67"/>
      <c r="Q82" s="77"/>
      <c r="R82" s="79"/>
      <c r="S82" s="74" t="str">
        <f ca="1">IF(入力シート①!$C$6="麻薬小売業者",$X82,$W82)</f>
        <v/>
      </c>
      <c r="V82" s="14">
        <f t="shared" si="21"/>
        <v>1</v>
      </c>
      <c r="W82" s="75" t="str">
        <f t="shared" ca="1" si="18"/>
        <v/>
      </c>
      <c r="X82" s="76" t="str">
        <f t="shared" ca="1" si="22"/>
        <v/>
      </c>
    </row>
    <row r="83" spans="1:24" ht="40" customHeight="1">
      <c r="A83" s="14">
        <f t="shared" ca="1" si="19"/>
        <v>77</v>
      </c>
      <c r="B83" s="55"/>
      <c r="C83" s="49" t="str">
        <f ca="1">IF(AND(B83="",OFFSET(B83,-1,0,1,1)&lt;&gt;""),OFFSET(C83,-1,0,1,1),IF(AND(B83="",OFFSET(B83,-1,0,1,1)="",OR(OFFSET(N83,-1,0,1)&lt;&gt;"",OFFSET(P83,-1,0,1,1)&lt;&gt;"")),OFFSET(C83,-2,0,1,1),IFERROR(VLOOKUP(入力シート➁!B83,テーブル1[[#All],[医薬品名]:[単位2]],COLUMN(入力シート➁!P79)-3,0),"")))</f>
        <v/>
      </c>
      <c r="D83" s="56"/>
      <c r="E83" s="51" t="str">
        <f ca="1">IF(AND(B83="",OFFSET(B83,-1,0,1,1)&lt;&gt;""),OFFSET(E83,-1,0,1,1),IF(AND(B83="",OFFSET(B83,-1,0,1,1)="",OR(OFFSET(N83,-1,0,1)&lt;&gt;"",OFFSET(P83,-1,0,1,1)&lt;&gt;"")),OFFSET(E83,-2,0,1,1),IFERROR(VLOOKUP(入力シート➁!B83,テーブル1[[#All],[医薬品名]:[単位2]],COLUMN(テーブル1[[#Headers],[単位2]])-3,0),"")))</f>
        <v/>
      </c>
      <c r="F83" s="57"/>
      <c r="G83" s="53" t="str">
        <f t="shared" ca="1" si="20"/>
        <v/>
      </c>
      <c r="H83" s="58"/>
      <c r="I83" s="53" t="str">
        <f t="shared" ca="1" si="15"/>
        <v/>
      </c>
      <c r="J83" s="64"/>
      <c r="K83" s="53" t="str">
        <f t="shared" ca="1" si="16"/>
        <v/>
      </c>
      <c r="L83" s="65"/>
      <c r="M83" s="53" t="str">
        <f t="shared" ca="1" si="17"/>
        <v/>
      </c>
      <c r="N83" s="66"/>
      <c r="O83" s="67"/>
      <c r="P83" s="67"/>
      <c r="Q83" s="77"/>
      <c r="R83" s="79"/>
      <c r="S83" s="74" t="str">
        <f ca="1">IF(入力シート①!$C$6="麻薬小売業者",$X83,$W83)</f>
        <v/>
      </c>
      <c r="V83" s="14">
        <f t="shared" si="21"/>
        <v>1</v>
      </c>
      <c r="W83" s="75" t="str">
        <f t="shared" ca="1" si="18"/>
        <v/>
      </c>
      <c r="X83" s="76" t="str">
        <f t="shared" ca="1" si="22"/>
        <v/>
      </c>
    </row>
    <row r="84" spans="1:24" ht="40" customHeight="1">
      <c r="A84" s="14">
        <f t="shared" ca="1" si="19"/>
        <v>78</v>
      </c>
      <c r="B84" s="55"/>
      <c r="C84" s="49" t="str">
        <f ca="1">IF(AND(B84="",OFFSET(B84,-1,0,1,1)&lt;&gt;""),OFFSET(C84,-1,0,1,1),IF(AND(B84="",OFFSET(B84,-1,0,1,1)="",OR(OFFSET(N84,-1,0,1)&lt;&gt;"",OFFSET(P84,-1,0,1,1)&lt;&gt;"")),OFFSET(C84,-2,0,1,1),IFERROR(VLOOKUP(入力シート➁!B84,テーブル1[[#All],[医薬品名]:[単位2]],COLUMN(入力シート➁!P80)-3,0),"")))</f>
        <v/>
      </c>
      <c r="D84" s="56"/>
      <c r="E84" s="51" t="str">
        <f ca="1">IF(AND(B84="",OFFSET(B84,-1,0,1,1)&lt;&gt;""),OFFSET(E84,-1,0,1,1),IF(AND(B84="",OFFSET(B84,-1,0,1,1)="",OR(OFFSET(N84,-1,0,1)&lt;&gt;"",OFFSET(P84,-1,0,1,1)&lt;&gt;"")),OFFSET(E84,-2,0,1,1),IFERROR(VLOOKUP(入力シート➁!B84,テーブル1[[#All],[医薬品名]:[単位2]],COLUMN(テーブル1[[#Headers],[単位2]])-3,0),"")))</f>
        <v/>
      </c>
      <c r="F84" s="57"/>
      <c r="G84" s="53" t="str">
        <f t="shared" ca="1" si="20"/>
        <v/>
      </c>
      <c r="H84" s="58"/>
      <c r="I84" s="53" t="str">
        <f t="shared" ca="1" si="15"/>
        <v/>
      </c>
      <c r="J84" s="64"/>
      <c r="K84" s="53" t="str">
        <f t="shared" ca="1" si="16"/>
        <v/>
      </c>
      <c r="L84" s="65"/>
      <c r="M84" s="53" t="str">
        <f t="shared" ca="1" si="17"/>
        <v/>
      </c>
      <c r="N84" s="66"/>
      <c r="O84" s="67"/>
      <c r="P84" s="67"/>
      <c r="Q84" s="77"/>
      <c r="R84" s="79"/>
      <c r="S84" s="74" t="str">
        <f ca="1">IF(入力シート①!$C$6="麻薬小売業者",$X84,$W84)</f>
        <v/>
      </c>
      <c r="V84" s="14">
        <f t="shared" si="21"/>
        <v>1</v>
      </c>
      <c r="W84" s="75" t="str">
        <f t="shared" ca="1" si="18"/>
        <v/>
      </c>
      <c r="X84" s="76" t="str">
        <f t="shared" ca="1" si="22"/>
        <v/>
      </c>
    </row>
    <row r="85" spans="1:24" ht="40" customHeight="1">
      <c r="A85" s="14">
        <f t="shared" ca="1" si="19"/>
        <v>79</v>
      </c>
      <c r="B85" s="55"/>
      <c r="C85" s="49" t="str">
        <f ca="1">IF(AND(B85="",OFFSET(B85,-1,0,1,1)&lt;&gt;""),OFFSET(C85,-1,0,1,1),IF(AND(B85="",OFFSET(B85,-1,0,1,1)="",OR(OFFSET(N85,-1,0,1)&lt;&gt;"",OFFSET(P85,-1,0,1,1)&lt;&gt;"")),OFFSET(C85,-2,0,1,1),IFERROR(VLOOKUP(入力シート➁!B85,テーブル1[[#All],[医薬品名]:[単位2]],COLUMN(入力シート➁!P81)-3,0),"")))</f>
        <v/>
      </c>
      <c r="D85" s="56"/>
      <c r="E85" s="51" t="str">
        <f ca="1">IF(AND(B85="",OFFSET(B85,-1,0,1,1)&lt;&gt;""),OFFSET(E85,-1,0,1,1),IF(AND(B85="",OFFSET(B85,-1,0,1,1)="",OR(OFFSET(N85,-1,0,1)&lt;&gt;"",OFFSET(P85,-1,0,1,1)&lt;&gt;"")),OFFSET(E85,-2,0,1,1),IFERROR(VLOOKUP(入力シート➁!B85,テーブル1[[#All],[医薬品名]:[単位2]],COLUMN(テーブル1[[#Headers],[単位2]])-3,0),"")))</f>
        <v/>
      </c>
      <c r="F85" s="57"/>
      <c r="G85" s="53" t="str">
        <f t="shared" ca="1" si="20"/>
        <v/>
      </c>
      <c r="H85" s="58"/>
      <c r="I85" s="53" t="str">
        <f t="shared" ca="1" si="15"/>
        <v/>
      </c>
      <c r="J85" s="64"/>
      <c r="K85" s="53" t="str">
        <f t="shared" ca="1" si="16"/>
        <v/>
      </c>
      <c r="L85" s="65"/>
      <c r="M85" s="53" t="str">
        <f t="shared" ca="1" si="17"/>
        <v/>
      </c>
      <c r="N85" s="66"/>
      <c r="O85" s="67"/>
      <c r="P85" s="67"/>
      <c r="Q85" s="77"/>
      <c r="R85" s="79"/>
      <c r="S85" s="74" t="str">
        <f ca="1">IF(入力シート①!$C$6="麻薬小売業者",$X85,$W85)</f>
        <v/>
      </c>
      <c r="V85" s="14">
        <f t="shared" si="21"/>
        <v>1</v>
      </c>
      <c r="W85" s="75" t="str">
        <f t="shared" ca="1" si="18"/>
        <v/>
      </c>
      <c r="X85" s="76" t="str">
        <f t="shared" ca="1" si="22"/>
        <v/>
      </c>
    </row>
    <row r="86" spans="1:24" ht="40" customHeight="1">
      <c r="A86" s="14">
        <f t="shared" ca="1" si="19"/>
        <v>80</v>
      </c>
      <c r="B86" s="55"/>
      <c r="C86" s="49" t="str">
        <f ca="1">IF(AND(B86="",OFFSET(B86,-1,0,1,1)&lt;&gt;""),OFFSET(C86,-1,0,1,1),IF(AND(B86="",OFFSET(B86,-1,0,1,1)="",OR(OFFSET(N86,-1,0,1)&lt;&gt;"",OFFSET(P86,-1,0,1,1)&lt;&gt;"")),OFFSET(C86,-2,0,1,1),IFERROR(VLOOKUP(入力シート➁!B86,テーブル1[[#All],[医薬品名]:[単位2]],COLUMN(入力シート➁!P82)-3,0),"")))</f>
        <v/>
      </c>
      <c r="D86" s="56"/>
      <c r="E86" s="51" t="str">
        <f ca="1">IF(AND(B86="",OFFSET(B86,-1,0,1,1)&lt;&gt;""),OFFSET(E86,-1,0,1,1),IF(AND(B86="",OFFSET(B86,-1,0,1,1)="",OR(OFFSET(N86,-1,0,1)&lt;&gt;"",OFFSET(P86,-1,0,1,1)&lt;&gt;"")),OFFSET(E86,-2,0,1,1),IFERROR(VLOOKUP(入力シート➁!B86,テーブル1[[#All],[医薬品名]:[単位2]],COLUMN(テーブル1[[#Headers],[単位2]])-3,0),"")))</f>
        <v/>
      </c>
      <c r="F86" s="57"/>
      <c r="G86" s="53" t="str">
        <f t="shared" ca="1" si="20"/>
        <v/>
      </c>
      <c r="H86" s="58"/>
      <c r="I86" s="53" t="str">
        <f t="shared" ca="1" si="15"/>
        <v/>
      </c>
      <c r="J86" s="64"/>
      <c r="K86" s="53" t="str">
        <f t="shared" ca="1" si="16"/>
        <v/>
      </c>
      <c r="L86" s="65"/>
      <c r="M86" s="53" t="str">
        <f t="shared" ca="1" si="17"/>
        <v/>
      </c>
      <c r="N86" s="66"/>
      <c r="O86" s="67"/>
      <c r="P86" s="67"/>
      <c r="Q86" s="77"/>
      <c r="R86" s="79"/>
      <c r="S86" s="74" t="str">
        <f ca="1">IF(入力シート①!$C$6="麻薬小売業者",$X86,$W86)</f>
        <v/>
      </c>
      <c r="V86" s="14">
        <f t="shared" si="21"/>
        <v>1</v>
      </c>
      <c r="W86" s="75" t="str">
        <f t="shared" ca="1" si="18"/>
        <v/>
      </c>
      <c r="X86" s="76" t="str">
        <f t="shared" ca="1" si="22"/>
        <v/>
      </c>
    </row>
    <row r="87" spans="1:24" ht="40" customHeight="1">
      <c r="A87" s="14">
        <f t="shared" ca="1" si="19"/>
        <v>81</v>
      </c>
      <c r="B87" s="55"/>
      <c r="C87" s="49" t="str">
        <f ca="1">IF(AND(B87="",OFFSET(B87,-1,0,1,1)&lt;&gt;""),OFFSET(C87,-1,0,1,1),IF(AND(B87="",OFFSET(B87,-1,0,1,1)="",OR(OFFSET(N87,-1,0,1)&lt;&gt;"",OFFSET(P87,-1,0,1,1)&lt;&gt;"")),OFFSET(C87,-2,0,1,1),IFERROR(VLOOKUP(入力シート➁!B87,テーブル1[[#All],[医薬品名]:[単位2]],COLUMN(入力シート➁!P83)-3,0),"")))</f>
        <v/>
      </c>
      <c r="D87" s="56"/>
      <c r="E87" s="51" t="str">
        <f ca="1">IF(AND(B87="",OFFSET(B87,-1,0,1,1)&lt;&gt;""),OFFSET(E87,-1,0,1,1),IF(AND(B87="",OFFSET(B87,-1,0,1,1)="",OR(OFFSET(N87,-1,0,1)&lt;&gt;"",OFFSET(P87,-1,0,1,1)&lt;&gt;"")),OFFSET(E87,-2,0,1,1),IFERROR(VLOOKUP(入力シート➁!B87,テーブル1[[#All],[医薬品名]:[単位2]],COLUMN(テーブル1[[#Headers],[単位2]])-3,0),"")))</f>
        <v/>
      </c>
      <c r="F87" s="57"/>
      <c r="G87" s="53" t="str">
        <f t="shared" ca="1" si="20"/>
        <v/>
      </c>
      <c r="H87" s="58"/>
      <c r="I87" s="53" t="str">
        <f t="shared" ca="1" si="15"/>
        <v/>
      </c>
      <c r="J87" s="64"/>
      <c r="K87" s="53" t="str">
        <f t="shared" ca="1" si="16"/>
        <v/>
      </c>
      <c r="L87" s="65"/>
      <c r="M87" s="53" t="str">
        <f t="shared" ca="1" si="17"/>
        <v/>
      </c>
      <c r="N87" s="66"/>
      <c r="O87" s="67"/>
      <c r="P87" s="67"/>
      <c r="Q87" s="77"/>
      <c r="R87" s="79"/>
      <c r="S87" s="74" t="str">
        <f ca="1">IF(入力シート①!$C$6="麻薬小売業者",$X87,$W87)</f>
        <v/>
      </c>
      <c r="V87" s="14">
        <f t="shared" si="21"/>
        <v>1</v>
      </c>
      <c r="W87" s="75" t="str">
        <f t="shared" ca="1" si="18"/>
        <v/>
      </c>
      <c r="X87" s="76" t="str">
        <f t="shared" ca="1" si="22"/>
        <v/>
      </c>
    </row>
    <row r="88" spans="1:24" ht="40" customHeight="1">
      <c r="A88" s="14">
        <f t="shared" ca="1" si="19"/>
        <v>82</v>
      </c>
      <c r="B88" s="55"/>
      <c r="C88" s="49" t="str">
        <f ca="1">IF(AND(B88="",OFFSET(B88,-1,0,1,1)&lt;&gt;""),OFFSET(C88,-1,0,1,1),IF(AND(B88="",OFFSET(B88,-1,0,1,1)="",OR(OFFSET(N88,-1,0,1)&lt;&gt;"",OFFSET(P88,-1,0,1,1)&lt;&gt;"")),OFFSET(C88,-2,0,1,1),IFERROR(VLOOKUP(入力シート➁!B88,テーブル1[[#All],[医薬品名]:[単位2]],COLUMN(入力シート➁!P84)-3,0),"")))</f>
        <v/>
      </c>
      <c r="D88" s="56"/>
      <c r="E88" s="51" t="str">
        <f ca="1">IF(AND(B88="",OFFSET(B88,-1,0,1,1)&lt;&gt;""),OFFSET(E88,-1,0,1,1),IF(AND(B88="",OFFSET(B88,-1,0,1,1)="",OR(OFFSET(N88,-1,0,1)&lt;&gt;"",OFFSET(P88,-1,0,1,1)&lt;&gt;"")),OFFSET(E88,-2,0,1,1),IFERROR(VLOOKUP(入力シート➁!B88,テーブル1[[#All],[医薬品名]:[単位2]],COLUMN(テーブル1[[#Headers],[単位2]])-3,0),"")))</f>
        <v/>
      </c>
      <c r="F88" s="57"/>
      <c r="G88" s="53" t="str">
        <f t="shared" ca="1" si="20"/>
        <v/>
      </c>
      <c r="H88" s="58"/>
      <c r="I88" s="53" t="str">
        <f t="shared" ca="1" si="15"/>
        <v/>
      </c>
      <c r="J88" s="64"/>
      <c r="K88" s="53" t="str">
        <f t="shared" ca="1" si="16"/>
        <v/>
      </c>
      <c r="L88" s="65"/>
      <c r="M88" s="53" t="str">
        <f t="shared" ca="1" si="17"/>
        <v/>
      </c>
      <c r="N88" s="66"/>
      <c r="O88" s="67"/>
      <c r="P88" s="67"/>
      <c r="Q88" s="77"/>
      <c r="R88" s="79"/>
      <c r="S88" s="74" t="str">
        <f ca="1">IF(入力シート①!$C$6="麻薬小売業者",$X88,$W88)</f>
        <v/>
      </c>
      <c r="V88" s="14">
        <f t="shared" si="21"/>
        <v>1</v>
      </c>
      <c r="W88" s="75" t="str">
        <f t="shared" ref="W88:W119" ca="1" si="23">IF(AND(D88="",F88="",H88="",J88="",L88="",B88="",N88="",O88="",P88="",Q88="",R88=""),"",IF(OR(AND(OR(N88&lt;&gt;"",O88&lt;&gt;"",P88&lt;&gt;"",Q88&lt;&gt;""),R88=""),AND(F88="",H88="",J88="",L88="")),"×",IF(OR(AND(B88&lt;&gt;"",OFFSET(B88,1,0,1,1)="",OR(OFFSET(D88,1,0,1,1)&lt;&gt;"",OFFSET(D88,2,0,1,1)&lt;&gt;"",COUNTIF(B88,"*自家製剤*")&gt;0),OR(D88&lt;&gt;"",COUNTIF(B88,"*自家製剤*")&gt;0),OR(OFFSET(N88,1,0,1,1)&lt;&gt;"",OFFSET(P88,1,0,1,1)&lt;&gt;"",OFFSET(N88,2,0,1,1)&lt;&gt;"",OFFSET(P88,2,0,1,1)&lt;&gt;""),OFFSET(B88,2,0,1,1)="",F88+H88-J88-O88+ABS(OFFSET(F88,1,0,1,1))+ABS(OFFSET(H88,1,0,1,1))-ABS(OFFSET(J88,1,0,1,1))+ABS(OFFSET(F88,2,0,1,1))+ABS(OFFSET(H88,2,0,1,1))-ABS(OFFSET(J88,2,0,1,1))=L88-Q88+ABS(OFFSET(L88,1,0,1,1))+ABS(OFFSET(L88,2,0,1,1)),IF(OR(OFFSET(F88,1,0,1,1)&lt;0,OFFSET(H88,1,0,1,1)&lt;0,OFFSET(J88,1,0,1,1)&lt;0,OFFSET(L88,1,0,1,1)&lt;0),IF(J88&gt;(ABS(OFFSET(F88,1,0,1,1))+ABS(OFFSET(H88,1,0,1,1)))-ABS(OFFSET(L88,1,0,1,1)),AND(J88-(F88+H88+OFFSET(H88,2,0,1,1)-L88-Q88)&lt;=ABS(OFFSET(N88,1,0,1,1)),ABS(OFFSET(N88,1,0,1,1))&lt;=(ABS(OFFSET(F88,1,0,1,1))+ABS(OFFSET(H88,1,0,1,1)))-ABS(OFFSET(L88,1,0,1,1))),AND(J88-(F88+H88+OFFSET(H88,2,0,1,1)-L88-Q88)&lt;=ABS(OFFSET(N88,1,0,1,1)),ABS(OFFSET(N88,1,0,1,1))&lt;=J88)),IF(OR(OFFSET(F88,2,0,1,1)&lt;0,OFFSET(H88,2,0,1,1)&lt;0,OFFSET(J88,2,0,1,1)&lt;0,OFFSET(L88,2,0,1,1)&lt;0),IF(J88&gt;(ABS(OFFSET(F88,2,0,1,1))+ABS(OFFSET(H88,2,0,1,1)))-ABS(OFFSET(L88,2,0,1,1)),AND(J88-(F88+H88+OFFSET(H88,1,0,1,1)-L88-Q88)&lt;=ABS(OFFSET(N88,2,0,1,1)),ABS(OFFSET(N88,2,0,1,1))&lt;=(ABS(OFFSET(F88,2,0,1,1))+ABS(OFFSET(H88,2,0,1,1)))-ABS(OFFSET(L88,2,0,1,1))),AND(J88-(F88+H88+OFFSET(H88,1,0,1,1)-L88-Q88)&lt;=ABS(OFFSET(N88,2,0,1,1)),ABS(OFFSET(N88,2,0,1,1))&lt;=J88)),TRUE))),AND(B88&lt;&gt;"",OFFSET(B88,1,0,1,1)="",OR(OFFSET(N88,1,0,1,1)&lt;&gt;"",OFFSET(P88,1,0,1,1)&lt;&gt;"",OR(OFFSET(F88,1,0,1,1)&lt;0,OFFSET(H88,1,0,1,1)&lt;0)),OR(OFFSET(B88,2,0,1,1)&lt;&gt;"",OFFSET(S88,2,0,1,1)=""),OR(D88&lt;&gt;"",COUNTIF(B88,"*自家製剤*")&gt;0),F88+H88-J88-O88+ABS(OFFSET(F88,1,0,1,1))+ABS(OFFSET(H88,1,0,1,1))-ABS(OFFSET(J88,1,0,1,1))=L88-Q88+ABS(OFFSET(L88,1,0,1,1)),IF(NOT(OR(OFFSET(F88,1,0,1,1)&lt;0,OFFSET(H88,1,0,1,1)&lt;0,OFFSET(J88,1,0,1,1)&lt;0,OFFSET(L88,1,0,1,1)&lt;0)),TRUE,IF(J88&gt;(ABS(OFFSET(F88,1,0,1,1))+ABS(OFFSET(H88,1,0,1,1)))-ABS(OFFSET(L88,1,0,1,1)),AND(J88-(F88+H88-L88-Q88)&lt;=ABS(OFFSET(N88,1,0,1,1)),ABS(OFFSET(N88,1,0,1,1))&lt;=(ABS(OFFSET(F88,1,0,1,1))+ABS(OFFSET(H88,1,0,1,1)))-ABS(OFFSET(L88,1,0,1,1))),AND(J88-(F88+H88-L88-Q88)&lt;=ABS(OFFSET(N88,1,0,1,1)),ABS(OFFSET(N88,1,0,1,1))&lt;=J88)))),AND(B88&lt;&gt;"",OR(D88&lt;&gt;"",COUNTIF(B88,"*自家製剤*")&gt;0),OR(OFFSET(B88,1,0,1,1)&lt;&gt;"",OFFSET(S88,1,0,1,1)=""),F88+H88-J88-O88=L88-Q88),AND(B88&lt;&gt;"",D88="",ABS(F88)+ABS(H88)-O88-ABS(J88)=ABS(L88),OR(F88&lt;0,H88&lt;0,J88&lt;0,L88&lt;0)),),"○",IF(AND(B88="",OR(F88&lt;&gt;"",H88&lt;&gt;"",J88&lt;&gt;"",L88&lt;&gt;""),R88&lt;&gt;""),"-","×"))))</f>
        <v/>
      </c>
      <c r="X88" s="76" t="str">
        <f t="shared" ca="1" si="22"/>
        <v/>
      </c>
    </row>
    <row r="89" spans="1:24" ht="40" customHeight="1">
      <c r="A89" s="14">
        <f t="shared" ca="1" si="19"/>
        <v>83</v>
      </c>
      <c r="B89" s="55"/>
      <c r="C89" s="49" t="str">
        <f ca="1">IF(AND(B89="",OFFSET(B89,-1,0,1,1)&lt;&gt;""),OFFSET(C89,-1,0,1,1),IF(AND(B89="",OFFSET(B89,-1,0,1,1)="",OR(OFFSET(N89,-1,0,1)&lt;&gt;"",OFFSET(P89,-1,0,1,1)&lt;&gt;"")),OFFSET(C89,-2,0,1,1),IFERROR(VLOOKUP(入力シート➁!B89,テーブル1[[#All],[医薬品名]:[単位2]],COLUMN(入力シート➁!P85)-3,0),"")))</f>
        <v/>
      </c>
      <c r="D89" s="56"/>
      <c r="E89" s="51" t="str">
        <f ca="1">IF(AND(B89="",OFFSET(B89,-1,0,1,1)&lt;&gt;""),OFFSET(E89,-1,0,1,1),IF(AND(B89="",OFFSET(B89,-1,0,1,1)="",OR(OFFSET(N89,-1,0,1)&lt;&gt;"",OFFSET(P89,-1,0,1,1)&lt;&gt;"")),OFFSET(E89,-2,0,1,1),IFERROR(VLOOKUP(入力シート➁!B89,テーブル1[[#All],[医薬品名]:[単位2]],COLUMN(テーブル1[[#Headers],[単位2]])-3,0),"")))</f>
        <v/>
      </c>
      <c r="F89" s="57"/>
      <c r="G89" s="53" t="str">
        <f t="shared" ca="1" si="20"/>
        <v/>
      </c>
      <c r="H89" s="58"/>
      <c r="I89" s="53" t="str">
        <f t="shared" ca="1" si="15"/>
        <v/>
      </c>
      <c r="J89" s="64"/>
      <c r="K89" s="53" t="str">
        <f t="shared" ca="1" si="16"/>
        <v/>
      </c>
      <c r="L89" s="65"/>
      <c r="M89" s="53" t="str">
        <f t="shared" ca="1" si="17"/>
        <v/>
      </c>
      <c r="N89" s="66"/>
      <c r="O89" s="67"/>
      <c r="P89" s="67"/>
      <c r="Q89" s="77"/>
      <c r="R89" s="79"/>
      <c r="S89" s="74" t="str">
        <f ca="1">IF(入力シート①!$C$6="麻薬小売業者",$X89,$W89)</f>
        <v/>
      </c>
      <c r="V89" s="14">
        <f t="shared" si="21"/>
        <v>1</v>
      </c>
      <c r="W89" s="75" t="str">
        <f t="shared" ca="1" si="23"/>
        <v/>
      </c>
      <c r="X89" s="76" t="str">
        <f t="shared" ca="1" si="22"/>
        <v/>
      </c>
    </row>
    <row r="90" spans="1:24" ht="40" customHeight="1">
      <c r="A90" s="14">
        <f t="shared" ca="1" si="19"/>
        <v>84</v>
      </c>
      <c r="B90" s="55"/>
      <c r="C90" s="49" t="str">
        <f ca="1">IF(AND(B90="",OFFSET(B90,-1,0,1,1)&lt;&gt;""),OFFSET(C90,-1,0,1,1),IF(AND(B90="",OFFSET(B90,-1,0,1,1)="",OR(OFFSET(N90,-1,0,1)&lt;&gt;"",OFFSET(P90,-1,0,1,1)&lt;&gt;"")),OFFSET(C90,-2,0,1,1),IFERROR(VLOOKUP(入力シート➁!B90,テーブル1[[#All],[医薬品名]:[単位2]],COLUMN(入力シート➁!P86)-3,0),"")))</f>
        <v/>
      </c>
      <c r="D90" s="56"/>
      <c r="E90" s="51" t="str">
        <f ca="1">IF(AND(B90="",OFFSET(B90,-1,0,1,1)&lt;&gt;""),OFFSET(E90,-1,0,1,1),IF(AND(B90="",OFFSET(B90,-1,0,1,1)="",OR(OFFSET(N90,-1,0,1)&lt;&gt;"",OFFSET(P90,-1,0,1,1)&lt;&gt;"")),OFFSET(E90,-2,0,1,1),IFERROR(VLOOKUP(入力シート➁!B90,テーブル1[[#All],[医薬品名]:[単位2]],COLUMN(テーブル1[[#Headers],[単位2]])-3,0),"")))</f>
        <v/>
      </c>
      <c r="F90" s="57"/>
      <c r="G90" s="53" t="str">
        <f t="shared" ca="1" si="20"/>
        <v/>
      </c>
      <c r="H90" s="58"/>
      <c r="I90" s="53" t="str">
        <f t="shared" ca="1" si="15"/>
        <v/>
      </c>
      <c r="J90" s="64"/>
      <c r="K90" s="53" t="str">
        <f t="shared" ca="1" si="16"/>
        <v/>
      </c>
      <c r="L90" s="65"/>
      <c r="M90" s="53" t="str">
        <f t="shared" ca="1" si="17"/>
        <v/>
      </c>
      <c r="N90" s="66"/>
      <c r="O90" s="67"/>
      <c r="P90" s="67"/>
      <c r="Q90" s="77"/>
      <c r="R90" s="79"/>
      <c r="S90" s="74" t="str">
        <f ca="1">IF(入力シート①!$C$6="麻薬小売業者",$X90,$W90)</f>
        <v/>
      </c>
      <c r="V90" s="14">
        <f t="shared" si="21"/>
        <v>1</v>
      </c>
      <c r="W90" s="75" t="str">
        <f t="shared" ca="1" si="23"/>
        <v/>
      </c>
      <c r="X90" s="76" t="str">
        <f t="shared" ca="1" si="22"/>
        <v/>
      </c>
    </row>
    <row r="91" spans="1:24" ht="40" customHeight="1">
      <c r="A91" s="14">
        <f t="shared" ca="1" si="19"/>
        <v>85</v>
      </c>
      <c r="B91" s="55"/>
      <c r="C91" s="49" t="str">
        <f ca="1">IF(AND(B91="",OFFSET(B91,-1,0,1,1)&lt;&gt;""),OFFSET(C91,-1,0,1,1),IF(AND(B91="",OFFSET(B91,-1,0,1,1)="",OR(OFFSET(N91,-1,0,1)&lt;&gt;"",OFFSET(P91,-1,0,1,1)&lt;&gt;"")),OFFSET(C91,-2,0,1,1),IFERROR(VLOOKUP(入力シート➁!B91,テーブル1[[#All],[医薬品名]:[単位2]],COLUMN(入力シート➁!P87)-3,0),"")))</f>
        <v/>
      </c>
      <c r="D91" s="56"/>
      <c r="E91" s="51" t="str">
        <f ca="1">IF(AND(B91="",OFFSET(B91,-1,0,1,1)&lt;&gt;""),OFFSET(E91,-1,0,1,1),IF(AND(B91="",OFFSET(B91,-1,0,1,1)="",OR(OFFSET(N91,-1,0,1)&lt;&gt;"",OFFSET(P91,-1,0,1,1)&lt;&gt;"")),OFFSET(E91,-2,0,1,1),IFERROR(VLOOKUP(入力シート➁!B91,テーブル1[[#All],[医薬品名]:[単位2]],COLUMN(テーブル1[[#Headers],[単位2]])-3,0),"")))</f>
        <v/>
      </c>
      <c r="F91" s="57"/>
      <c r="G91" s="53" t="str">
        <f t="shared" ca="1" si="20"/>
        <v/>
      </c>
      <c r="H91" s="58"/>
      <c r="I91" s="53" t="str">
        <f t="shared" ca="1" si="15"/>
        <v/>
      </c>
      <c r="J91" s="64"/>
      <c r="K91" s="53" t="str">
        <f t="shared" ca="1" si="16"/>
        <v/>
      </c>
      <c r="L91" s="65"/>
      <c r="M91" s="53" t="str">
        <f t="shared" ca="1" si="17"/>
        <v/>
      </c>
      <c r="N91" s="66"/>
      <c r="O91" s="67"/>
      <c r="P91" s="67"/>
      <c r="Q91" s="77"/>
      <c r="R91" s="79"/>
      <c r="S91" s="74" t="str">
        <f ca="1">IF(入力シート①!$C$6="麻薬小売業者",$X91,$W91)</f>
        <v/>
      </c>
      <c r="V91" s="14">
        <f t="shared" si="21"/>
        <v>1</v>
      </c>
      <c r="W91" s="75" t="str">
        <f t="shared" ca="1" si="23"/>
        <v/>
      </c>
      <c r="X91" s="76" t="str">
        <f t="shared" ca="1" si="22"/>
        <v/>
      </c>
    </row>
    <row r="92" spans="1:24" ht="40" customHeight="1">
      <c r="A92" s="14">
        <f t="shared" ca="1" si="19"/>
        <v>86</v>
      </c>
      <c r="B92" s="55"/>
      <c r="C92" s="49" t="str">
        <f ca="1">IF(AND(B92="",OFFSET(B92,-1,0,1,1)&lt;&gt;""),OFFSET(C92,-1,0,1,1),IF(AND(B92="",OFFSET(B92,-1,0,1,1)="",OR(OFFSET(N92,-1,0,1)&lt;&gt;"",OFFSET(P92,-1,0,1,1)&lt;&gt;"")),OFFSET(C92,-2,0,1,1),IFERROR(VLOOKUP(入力シート➁!B92,テーブル1[[#All],[医薬品名]:[単位2]],COLUMN(入力シート➁!P88)-3,0),"")))</f>
        <v/>
      </c>
      <c r="D92" s="56"/>
      <c r="E92" s="51" t="str">
        <f ca="1">IF(AND(B92="",OFFSET(B92,-1,0,1,1)&lt;&gt;""),OFFSET(E92,-1,0,1,1),IF(AND(B92="",OFFSET(B92,-1,0,1,1)="",OR(OFFSET(N92,-1,0,1)&lt;&gt;"",OFFSET(P92,-1,0,1,1)&lt;&gt;"")),OFFSET(E92,-2,0,1,1),IFERROR(VLOOKUP(入力シート➁!B92,テーブル1[[#All],[医薬品名]:[単位2]],COLUMN(テーブル1[[#Headers],[単位2]])-3,0),"")))</f>
        <v/>
      </c>
      <c r="F92" s="57"/>
      <c r="G92" s="53" t="str">
        <f t="shared" ca="1" si="20"/>
        <v/>
      </c>
      <c r="H92" s="58"/>
      <c r="I92" s="53" t="str">
        <f t="shared" ca="1" si="15"/>
        <v/>
      </c>
      <c r="J92" s="64"/>
      <c r="K92" s="53" t="str">
        <f t="shared" ca="1" si="16"/>
        <v/>
      </c>
      <c r="L92" s="65"/>
      <c r="M92" s="53" t="str">
        <f t="shared" ca="1" si="17"/>
        <v/>
      </c>
      <c r="N92" s="66"/>
      <c r="O92" s="67"/>
      <c r="P92" s="67"/>
      <c r="Q92" s="77"/>
      <c r="R92" s="79"/>
      <c r="S92" s="74" t="str">
        <f ca="1">IF(入力シート①!$C$6="麻薬小売業者",$X92,$W92)</f>
        <v/>
      </c>
      <c r="V92" s="14">
        <f t="shared" si="21"/>
        <v>1</v>
      </c>
      <c r="W92" s="75" t="str">
        <f t="shared" ca="1" si="23"/>
        <v/>
      </c>
      <c r="X92" s="76" t="str">
        <f t="shared" ca="1" si="22"/>
        <v/>
      </c>
    </row>
    <row r="93" spans="1:24" ht="40" customHeight="1">
      <c r="A93" s="14">
        <f t="shared" ca="1" si="19"/>
        <v>87</v>
      </c>
      <c r="B93" s="55"/>
      <c r="C93" s="49" t="str">
        <f ca="1">IF(AND(B93="",OFFSET(B93,-1,0,1,1)&lt;&gt;""),OFFSET(C93,-1,0,1,1),IF(AND(B93="",OFFSET(B93,-1,0,1,1)="",OR(OFFSET(N93,-1,0,1)&lt;&gt;"",OFFSET(P93,-1,0,1,1)&lt;&gt;"")),OFFSET(C93,-2,0,1,1),IFERROR(VLOOKUP(入力シート➁!B93,テーブル1[[#All],[医薬品名]:[単位2]],COLUMN(入力シート➁!P89)-3,0),"")))</f>
        <v/>
      </c>
      <c r="D93" s="56"/>
      <c r="E93" s="51" t="str">
        <f ca="1">IF(AND(B93="",OFFSET(B93,-1,0,1,1)&lt;&gt;""),OFFSET(E93,-1,0,1,1),IF(AND(B93="",OFFSET(B93,-1,0,1,1)="",OR(OFFSET(N93,-1,0,1)&lt;&gt;"",OFFSET(P93,-1,0,1,1)&lt;&gt;"")),OFFSET(E93,-2,0,1,1),IFERROR(VLOOKUP(入力シート➁!B93,テーブル1[[#All],[医薬品名]:[単位2]],COLUMN(テーブル1[[#Headers],[単位2]])-3,0),"")))</f>
        <v/>
      </c>
      <c r="F93" s="57"/>
      <c r="G93" s="53" t="str">
        <f t="shared" ca="1" si="20"/>
        <v/>
      </c>
      <c r="H93" s="58"/>
      <c r="I93" s="53" t="str">
        <f t="shared" ca="1" si="15"/>
        <v/>
      </c>
      <c r="J93" s="64"/>
      <c r="K93" s="53" t="str">
        <f t="shared" ca="1" si="16"/>
        <v/>
      </c>
      <c r="L93" s="65"/>
      <c r="M93" s="53" t="str">
        <f t="shared" ca="1" si="17"/>
        <v/>
      </c>
      <c r="N93" s="66"/>
      <c r="O93" s="67"/>
      <c r="P93" s="67"/>
      <c r="Q93" s="77"/>
      <c r="R93" s="79"/>
      <c r="S93" s="74" t="str">
        <f ca="1">IF(入力シート①!$C$6="麻薬小売業者",$X93,$W93)</f>
        <v/>
      </c>
      <c r="V93" s="14">
        <f t="shared" si="21"/>
        <v>1</v>
      </c>
      <c r="W93" s="75" t="str">
        <f t="shared" ca="1" si="23"/>
        <v/>
      </c>
      <c r="X93" s="76" t="str">
        <f t="shared" ca="1" si="22"/>
        <v/>
      </c>
    </row>
    <row r="94" spans="1:24" ht="40" customHeight="1">
      <c r="A94" s="14">
        <f t="shared" ca="1" si="19"/>
        <v>88</v>
      </c>
      <c r="B94" s="55"/>
      <c r="C94" s="49" t="str">
        <f ca="1">IF(AND(B94="",OFFSET(B94,-1,0,1,1)&lt;&gt;""),OFFSET(C94,-1,0,1,1),IF(AND(B94="",OFFSET(B94,-1,0,1,1)="",OR(OFFSET(N94,-1,0,1)&lt;&gt;"",OFFSET(P94,-1,0,1,1)&lt;&gt;"")),OFFSET(C94,-2,0,1,1),IFERROR(VLOOKUP(入力シート➁!B94,テーブル1[[#All],[医薬品名]:[単位2]],COLUMN(入力シート➁!P90)-3,0),"")))</f>
        <v/>
      </c>
      <c r="D94" s="56"/>
      <c r="E94" s="51" t="str">
        <f ca="1">IF(AND(B94="",OFFSET(B94,-1,0,1,1)&lt;&gt;""),OFFSET(E94,-1,0,1,1),IF(AND(B94="",OFFSET(B94,-1,0,1,1)="",OR(OFFSET(N94,-1,0,1)&lt;&gt;"",OFFSET(P94,-1,0,1,1)&lt;&gt;"")),OFFSET(E94,-2,0,1,1),IFERROR(VLOOKUP(入力シート➁!B94,テーブル1[[#All],[医薬品名]:[単位2]],COLUMN(テーブル1[[#Headers],[単位2]])-3,0),"")))</f>
        <v/>
      </c>
      <c r="F94" s="57"/>
      <c r="G94" s="53" t="str">
        <f t="shared" ca="1" si="20"/>
        <v/>
      </c>
      <c r="H94" s="58"/>
      <c r="I94" s="53" t="str">
        <f t="shared" ca="1" si="15"/>
        <v/>
      </c>
      <c r="J94" s="64"/>
      <c r="K94" s="53" t="str">
        <f t="shared" ca="1" si="16"/>
        <v/>
      </c>
      <c r="L94" s="65"/>
      <c r="M94" s="53" t="str">
        <f t="shared" ca="1" si="17"/>
        <v/>
      </c>
      <c r="N94" s="66"/>
      <c r="O94" s="67"/>
      <c r="P94" s="67"/>
      <c r="Q94" s="77"/>
      <c r="R94" s="79"/>
      <c r="S94" s="74" t="str">
        <f ca="1">IF(入力シート①!$C$6="麻薬小売業者",$X94,$W94)</f>
        <v/>
      </c>
      <c r="V94" s="14">
        <f t="shared" si="21"/>
        <v>1</v>
      </c>
      <c r="W94" s="75" t="str">
        <f t="shared" ca="1" si="23"/>
        <v/>
      </c>
      <c r="X94" s="76" t="str">
        <f t="shared" ca="1" si="22"/>
        <v/>
      </c>
    </row>
    <row r="95" spans="1:24" ht="40" customHeight="1">
      <c r="A95" s="14">
        <f t="shared" ca="1" si="19"/>
        <v>89</v>
      </c>
      <c r="B95" s="55"/>
      <c r="C95" s="49" t="str">
        <f ca="1">IF(AND(B95="",OFFSET(B95,-1,0,1,1)&lt;&gt;""),OFFSET(C95,-1,0,1,1),IF(AND(B95="",OFFSET(B95,-1,0,1,1)="",OR(OFFSET(N95,-1,0,1)&lt;&gt;"",OFFSET(P95,-1,0,1,1)&lt;&gt;"")),OFFSET(C95,-2,0,1,1),IFERROR(VLOOKUP(入力シート➁!B95,テーブル1[[#All],[医薬品名]:[単位2]],COLUMN(入力シート➁!P91)-3,0),"")))</f>
        <v/>
      </c>
      <c r="D95" s="56"/>
      <c r="E95" s="51" t="str">
        <f ca="1">IF(AND(B95="",OFFSET(B95,-1,0,1,1)&lt;&gt;""),OFFSET(E95,-1,0,1,1),IF(AND(B95="",OFFSET(B95,-1,0,1,1)="",OR(OFFSET(N95,-1,0,1)&lt;&gt;"",OFFSET(P95,-1,0,1,1)&lt;&gt;"")),OFFSET(E95,-2,0,1,1),IFERROR(VLOOKUP(入力シート➁!B95,テーブル1[[#All],[医薬品名]:[単位2]],COLUMN(テーブル1[[#Headers],[単位2]])-3,0),"")))</f>
        <v/>
      </c>
      <c r="F95" s="57"/>
      <c r="G95" s="53" t="str">
        <f t="shared" ca="1" si="20"/>
        <v/>
      </c>
      <c r="H95" s="58"/>
      <c r="I95" s="53" t="str">
        <f t="shared" ca="1" si="15"/>
        <v/>
      </c>
      <c r="J95" s="64"/>
      <c r="K95" s="53" t="str">
        <f t="shared" ca="1" si="16"/>
        <v/>
      </c>
      <c r="L95" s="65"/>
      <c r="M95" s="53" t="str">
        <f t="shared" ca="1" si="17"/>
        <v/>
      </c>
      <c r="N95" s="66"/>
      <c r="O95" s="67"/>
      <c r="P95" s="67"/>
      <c r="Q95" s="77"/>
      <c r="R95" s="79"/>
      <c r="S95" s="74" t="str">
        <f ca="1">IF(入力シート①!$C$6="麻薬小売業者",$X95,$W95)</f>
        <v/>
      </c>
      <c r="V95" s="14">
        <f t="shared" si="21"/>
        <v>1</v>
      </c>
      <c r="W95" s="75" t="str">
        <f t="shared" ca="1" si="23"/>
        <v/>
      </c>
      <c r="X95" s="76" t="str">
        <f t="shared" ca="1" si="22"/>
        <v/>
      </c>
    </row>
    <row r="96" spans="1:24" ht="40" customHeight="1">
      <c r="A96" s="14">
        <f t="shared" ca="1" si="19"/>
        <v>90</v>
      </c>
      <c r="B96" s="55"/>
      <c r="C96" s="49" t="str">
        <f ca="1">IF(AND(B96="",OFFSET(B96,-1,0,1,1)&lt;&gt;""),OFFSET(C96,-1,0,1,1),IF(AND(B96="",OFFSET(B96,-1,0,1,1)="",OR(OFFSET(N96,-1,0,1)&lt;&gt;"",OFFSET(P96,-1,0,1,1)&lt;&gt;"")),OFFSET(C96,-2,0,1,1),IFERROR(VLOOKUP(入力シート➁!B96,テーブル1[[#All],[医薬品名]:[単位2]],COLUMN(入力シート➁!P92)-3,0),"")))</f>
        <v/>
      </c>
      <c r="D96" s="56"/>
      <c r="E96" s="51" t="str">
        <f ca="1">IF(AND(B96="",OFFSET(B96,-1,0,1,1)&lt;&gt;""),OFFSET(E96,-1,0,1,1),IF(AND(B96="",OFFSET(B96,-1,0,1,1)="",OR(OFFSET(N96,-1,0,1)&lt;&gt;"",OFFSET(P96,-1,0,1,1)&lt;&gt;"")),OFFSET(E96,-2,0,1,1),IFERROR(VLOOKUP(入力シート➁!B96,テーブル1[[#All],[医薬品名]:[単位2]],COLUMN(テーブル1[[#Headers],[単位2]])-3,0),"")))</f>
        <v/>
      </c>
      <c r="F96" s="57"/>
      <c r="G96" s="53" t="str">
        <f t="shared" ca="1" si="20"/>
        <v/>
      </c>
      <c r="H96" s="58"/>
      <c r="I96" s="53" t="str">
        <f t="shared" ca="1" si="15"/>
        <v/>
      </c>
      <c r="J96" s="64"/>
      <c r="K96" s="53" t="str">
        <f t="shared" ca="1" si="16"/>
        <v/>
      </c>
      <c r="L96" s="65"/>
      <c r="M96" s="53" t="str">
        <f t="shared" ca="1" si="17"/>
        <v/>
      </c>
      <c r="N96" s="66"/>
      <c r="O96" s="67"/>
      <c r="P96" s="67"/>
      <c r="Q96" s="77"/>
      <c r="R96" s="79"/>
      <c r="S96" s="74" t="str">
        <f ca="1">IF(入力シート①!$C$6="麻薬小売業者",$X96,$W96)</f>
        <v/>
      </c>
      <c r="V96" s="14">
        <f t="shared" si="21"/>
        <v>1</v>
      </c>
      <c r="W96" s="75" t="str">
        <f t="shared" ca="1" si="23"/>
        <v/>
      </c>
      <c r="X96" s="76" t="str">
        <f t="shared" ca="1" si="22"/>
        <v/>
      </c>
    </row>
    <row r="97" spans="1:24" ht="40" customHeight="1">
      <c r="A97" s="14">
        <f t="shared" ref="A97:A104" ca="1" si="24">OFFSET(A97,-1,0,1,1)+1</f>
        <v>91</v>
      </c>
      <c r="B97" s="55"/>
      <c r="C97" s="49" t="str">
        <f ca="1">IF(AND(B97="",OFFSET(B97,-1,0,1,1)&lt;&gt;""),OFFSET(C97,-1,0,1,1),IF(AND(B97="",OFFSET(B97,-1,0,1,1)="",OR(OFFSET(N97,-1,0,1)&lt;&gt;"",OFFSET(P97,-1,0,1,1)&lt;&gt;"")),OFFSET(C97,-2,0,1,1),IFERROR(VLOOKUP(入力シート➁!B97,テーブル1[[#All],[医薬品名]:[単位2]],COLUMN(入力シート➁!P93)-3,0),"")))</f>
        <v/>
      </c>
      <c r="D97" s="56"/>
      <c r="E97" s="51" t="str">
        <f ca="1">IF(AND(B97="",OFFSET(B97,-1,0,1,1)&lt;&gt;""),OFFSET(E97,-1,0,1,1),IF(AND(B97="",OFFSET(B97,-1,0,1,1)="",OR(OFFSET(N97,-1,0,1)&lt;&gt;"",OFFSET(P97,-1,0,1,1)&lt;&gt;"")),OFFSET(E97,-2,0,1,1),IFERROR(VLOOKUP(入力シート➁!B97,テーブル1[[#All],[医薬品名]:[単位2]],COLUMN(テーブル1[[#Headers],[単位2]])-3,0),"")))</f>
        <v/>
      </c>
      <c r="F97" s="57"/>
      <c r="G97" s="53" t="str">
        <f t="shared" ca="1" si="20"/>
        <v/>
      </c>
      <c r="H97" s="58"/>
      <c r="I97" s="53" t="str">
        <f t="shared" ca="1" si="15"/>
        <v/>
      </c>
      <c r="J97" s="64"/>
      <c r="K97" s="53" t="str">
        <f t="shared" ca="1" si="16"/>
        <v/>
      </c>
      <c r="L97" s="65"/>
      <c r="M97" s="53" t="str">
        <f t="shared" ca="1" si="17"/>
        <v/>
      </c>
      <c r="N97" s="66"/>
      <c r="O97" s="67"/>
      <c r="P97" s="67"/>
      <c r="Q97" s="77"/>
      <c r="R97" s="78"/>
      <c r="S97" s="74" t="str">
        <f ca="1">IF(入力シート①!$C$6="麻薬小売業者",$X97,$W97)</f>
        <v/>
      </c>
      <c r="V97" s="14">
        <f t="shared" si="21"/>
        <v>1</v>
      </c>
      <c r="W97" s="75" t="str">
        <f t="shared" ca="1" si="23"/>
        <v/>
      </c>
      <c r="X97" s="76" t="str">
        <f t="shared" ca="1" si="22"/>
        <v/>
      </c>
    </row>
    <row r="98" spans="1:24" ht="40" customHeight="1">
      <c r="A98" s="14">
        <f t="shared" ca="1" si="24"/>
        <v>92</v>
      </c>
      <c r="B98" s="55"/>
      <c r="C98" s="49" t="str">
        <f ca="1">IF(AND(B98="",OFFSET(B98,-1,0,1,1)&lt;&gt;""),OFFSET(C98,-1,0,1,1),IF(AND(B98="",OFFSET(B98,-1,0,1,1)="",OR(OFFSET(N98,-1,0,1)&lt;&gt;"",OFFSET(P98,-1,0,1,1)&lt;&gt;"")),OFFSET(C98,-2,0,1,1),IFERROR(VLOOKUP(入力シート➁!B98,テーブル1[[#All],[医薬品名]:[単位2]],COLUMN(入力シート➁!P94)-3,0),"")))</f>
        <v/>
      </c>
      <c r="D98" s="56"/>
      <c r="E98" s="51" t="str">
        <f ca="1">IF(AND(B98="",OFFSET(B98,-1,0,1,1)&lt;&gt;""),OFFSET(E98,-1,0,1,1),IF(AND(B98="",OFFSET(B98,-1,0,1,1)="",OR(OFFSET(N98,-1,0,1)&lt;&gt;"",OFFSET(P98,-1,0,1,1)&lt;&gt;"")),OFFSET(E98,-2,0,1,1),IFERROR(VLOOKUP(入力シート➁!B98,テーブル1[[#All],[医薬品名]:[単位2]],COLUMN(テーブル1[[#Headers],[単位2]])-3,0),"")))</f>
        <v/>
      </c>
      <c r="F98" s="57"/>
      <c r="G98" s="53" t="str">
        <f t="shared" ca="1" si="20"/>
        <v/>
      </c>
      <c r="H98" s="58"/>
      <c r="I98" s="53" t="str">
        <f t="shared" ca="1" si="15"/>
        <v/>
      </c>
      <c r="J98" s="64"/>
      <c r="K98" s="53" t="str">
        <f t="shared" ca="1" si="16"/>
        <v/>
      </c>
      <c r="L98" s="65"/>
      <c r="M98" s="53" t="str">
        <f t="shared" ca="1" si="17"/>
        <v/>
      </c>
      <c r="N98" s="66"/>
      <c r="O98" s="67"/>
      <c r="P98" s="67"/>
      <c r="Q98" s="77"/>
      <c r="R98" s="78"/>
      <c r="S98" s="74" t="str">
        <f ca="1">IF(入力シート①!$C$6="麻薬小売業者",$X98,$W98)</f>
        <v/>
      </c>
      <c r="V98" s="14">
        <f t="shared" si="21"/>
        <v>1</v>
      </c>
      <c r="W98" s="75" t="str">
        <f t="shared" ca="1" si="23"/>
        <v/>
      </c>
      <c r="X98" s="76" t="str">
        <f t="shared" ca="1" si="22"/>
        <v/>
      </c>
    </row>
    <row r="99" spans="1:24" ht="40" customHeight="1">
      <c r="A99" s="14">
        <f t="shared" ca="1" si="24"/>
        <v>93</v>
      </c>
      <c r="B99" s="55"/>
      <c r="C99" s="49" t="str">
        <f ca="1">IF(AND(B99="",OFFSET(B99,-1,0,1,1)&lt;&gt;""),OFFSET(C99,-1,0,1,1),IF(AND(B99="",OFFSET(B99,-1,0,1,1)="",OR(OFFSET(N99,-1,0,1)&lt;&gt;"",OFFSET(P99,-1,0,1,1)&lt;&gt;"")),OFFSET(C99,-2,0,1,1),IFERROR(VLOOKUP(入力シート➁!B99,テーブル1[[#All],[医薬品名]:[単位2]],COLUMN(入力シート➁!P95)-3,0),"")))</f>
        <v/>
      </c>
      <c r="D99" s="56"/>
      <c r="E99" s="51" t="str">
        <f ca="1">IF(AND(B99="",OFFSET(B99,-1,0,1,1)&lt;&gt;""),OFFSET(E99,-1,0,1,1),IF(AND(B99="",OFFSET(B99,-1,0,1,1)="",OR(OFFSET(N99,-1,0,1)&lt;&gt;"",OFFSET(P99,-1,0,1,1)&lt;&gt;"")),OFFSET(E99,-2,0,1,1),IFERROR(VLOOKUP(入力シート➁!B99,テーブル1[[#All],[医薬品名]:[単位2]],COLUMN(テーブル1[[#Headers],[単位2]])-3,0),"")))</f>
        <v/>
      </c>
      <c r="F99" s="57"/>
      <c r="G99" s="53" t="str">
        <f t="shared" ca="1" si="20"/>
        <v/>
      </c>
      <c r="H99" s="58"/>
      <c r="I99" s="53" t="str">
        <f t="shared" ca="1" si="15"/>
        <v/>
      </c>
      <c r="J99" s="64"/>
      <c r="K99" s="53" t="str">
        <f t="shared" ca="1" si="16"/>
        <v/>
      </c>
      <c r="L99" s="65"/>
      <c r="M99" s="53" t="str">
        <f t="shared" ca="1" si="17"/>
        <v/>
      </c>
      <c r="N99" s="66"/>
      <c r="O99" s="67"/>
      <c r="P99" s="67"/>
      <c r="Q99" s="77"/>
      <c r="R99" s="78"/>
      <c r="S99" s="74" t="str">
        <f ca="1">IF(入力シート①!$C$6="麻薬小売業者",$X99,$W99)</f>
        <v/>
      </c>
      <c r="V99" s="14">
        <f t="shared" si="21"/>
        <v>1</v>
      </c>
      <c r="W99" s="75" t="str">
        <f t="shared" ca="1" si="23"/>
        <v/>
      </c>
      <c r="X99" s="76" t="str">
        <f t="shared" ca="1" si="22"/>
        <v/>
      </c>
    </row>
    <row r="100" spans="1:24" ht="40" customHeight="1">
      <c r="A100" s="14">
        <f t="shared" ca="1" si="24"/>
        <v>94</v>
      </c>
      <c r="B100" s="55"/>
      <c r="C100" s="49" t="str">
        <f ca="1">IF(AND(B100="",OFFSET(B100,-1,0,1,1)&lt;&gt;""),OFFSET(C100,-1,0,1,1),IF(AND(B100="",OFFSET(B100,-1,0,1,1)="",OR(OFFSET(N100,-1,0,1)&lt;&gt;"",OFFSET(P100,-1,0,1,1)&lt;&gt;"")),OFFSET(C100,-2,0,1,1),IFERROR(VLOOKUP(入力シート➁!B100,テーブル1[[#All],[医薬品名]:[単位2]],COLUMN(入力シート➁!P96)-3,0),"")))</f>
        <v/>
      </c>
      <c r="D100" s="56"/>
      <c r="E100" s="51" t="str">
        <f ca="1">IF(AND(B100="",OFFSET(B100,-1,0,1,1)&lt;&gt;""),OFFSET(E100,-1,0,1,1),IF(AND(B100="",OFFSET(B100,-1,0,1,1)="",OR(OFFSET(N100,-1,0,1)&lt;&gt;"",OFFSET(P100,-1,0,1,1)&lt;&gt;"")),OFFSET(E100,-2,0,1,1),IFERROR(VLOOKUP(入力シート➁!B100,テーブル1[[#All],[医薬品名]:[単位2]],COLUMN(テーブル1[[#Headers],[単位2]])-3,0),"")))</f>
        <v/>
      </c>
      <c r="F100" s="57"/>
      <c r="G100" s="53" t="str">
        <f t="shared" ca="1" si="20"/>
        <v/>
      </c>
      <c r="H100" s="58"/>
      <c r="I100" s="53" t="str">
        <f t="shared" ca="1" si="15"/>
        <v/>
      </c>
      <c r="J100" s="64"/>
      <c r="K100" s="53" t="str">
        <f t="shared" ca="1" si="16"/>
        <v/>
      </c>
      <c r="L100" s="65"/>
      <c r="M100" s="53" t="str">
        <f t="shared" ca="1" si="17"/>
        <v/>
      </c>
      <c r="N100" s="66"/>
      <c r="O100" s="67"/>
      <c r="P100" s="67"/>
      <c r="Q100" s="77"/>
      <c r="R100" s="78"/>
      <c r="S100" s="74" t="str">
        <f ca="1">IF(入力シート①!$C$6="麻薬小売業者",$X100,$W100)</f>
        <v/>
      </c>
      <c r="V100" s="14">
        <f t="shared" si="21"/>
        <v>1</v>
      </c>
      <c r="W100" s="75" t="str">
        <f t="shared" ca="1" si="23"/>
        <v/>
      </c>
      <c r="X100" s="76" t="str">
        <f t="shared" ca="1" si="22"/>
        <v/>
      </c>
    </row>
    <row r="101" spans="1:24" ht="40" customHeight="1">
      <c r="A101" s="14">
        <f t="shared" ca="1" si="24"/>
        <v>95</v>
      </c>
      <c r="B101" s="55"/>
      <c r="C101" s="49" t="str">
        <f ca="1">IF(AND(B101="",OFFSET(B101,-1,0,1,1)&lt;&gt;""),OFFSET(C101,-1,0,1,1),IF(AND(B101="",OFFSET(B101,-1,0,1,1)="",OR(OFFSET(N101,-1,0,1)&lt;&gt;"",OFFSET(P101,-1,0,1,1)&lt;&gt;"")),OFFSET(C101,-2,0,1,1),IFERROR(VLOOKUP(入力シート➁!B101,テーブル1[[#All],[医薬品名]:[単位2]],COLUMN(入力シート➁!P97)-3,0),"")))</f>
        <v/>
      </c>
      <c r="D101" s="56"/>
      <c r="E101" s="51" t="str">
        <f ca="1">IF(AND(B101="",OFFSET(B101,-1,0,1,1)&lt;&gt;""),OFFSET(E101,-1,0,1,1),IF(AND(B101="",OFFSET(B101,-1,0,1,1)="",OR(OFFSET(N101,-1,0,1)&lt;&gt;"",OFFSET(P101,-1,0,1,1)&lt;&gt;"")),OFFSET(E101,-2,0,1,1),IFERROR(VLOOKUP(入力シート➁!B101,テーブル1[[#All],[医薬品名]:[単位2]],COLUMN(テーブル1[[#Headers],[単位2]])-3,0),"")))</f>
        <v/>
      </c>
      <c r="F101" s="57"/>
      <c r="G101" s="53" t="str">
        <f t="shared" ca="1" si="20"/>
        <v/>
      </c>
      <c r="H101" s="58"/>
      <c r="I101" s="53" t="str">
        <f t="shared" ca="1" si="15"/>
        <v/>
      </c>
      <c r="J101" s="64"/>
      <c r="K101" s="53" t="str">
        <f t="shared" ca="1" si="16"/>
        <v/>
      </c>
      <c r="L101" s="65"/>
      <c r="M101" s="53" t="str">
        <f t="shared" ca="1" si="17"/>
        <v/>
      </c>
      <c r="N101" s="66"/>
      <c r="O101" s="67"/>
      <c r="P101" s="67"/>
      <c r="Q101" s="77"/>
      <c r="R101" s="78"/>
      <c r="S101" s="74" t="str">
        <f ca="1">IF(入力シート①!$C$6="麻薬小売業者",$X101,$W101)</f>
        <v/>
      </c>
      <c r="V101" s="14">
        <f t="shared" si="21"/>
        <v>1</v>
      </c>
      <c r="W101" s="75" t="str">
        <f t="shared" ca="1" si="23"/>
        <v/>
      </c>
      <c r="X101" s="76" t="str">
        <f t="shared" ca="1" si="22"/>
        <v/>
      </c>
    </row>
    <row r="102" spans="1:24" ht="40" customHeight="1">
      <c r="A102" s="14">
        <f t="shared" ca="1" si="24"/>
        <v>96</v>
      </c>
      <c r="B102" s="55"/>
      <c r="C102" s="49" t="str">
        <f ca="1">IF(AND(B102="",OFFSET(B102,-1,0,1,1)&lt;&gt;""),OFFSET(C102,-1,0,1,1),IF(AND(B102="",OFFSET(B102,-1,0,1,1)="",OR(OFFSET(N102,-1,0,1)&lt;&gt;"",OFFSET(P102,-1,0,1,1)&lt;&gt;"")),OFFSET(C102,-2,0,1,1),IFERROR(VLOOKUP(入力シート➁!B102,テーブル1[[#All],[医薬品名]:[単位2]],COLUMN(入力シート➁!P98)-3,0),"")))</f>
        <v/>
      </c>
      <c r="D102" s="56"/>
      <c r="E102" s="51" t="str">
        <f ca="1">IF(AND(B102="",OFFSET(B102,-1,0,1,1)&lt;&gt;""),OFFSET(E102,-1,0,1,1),IF(AND(B102="",OFFSET(B102,-1,0,1,1)="",OR(OFFSET(N102,-1,0,1)&lt;&gt;"",OFFSET(P102,-1,0,1,1)&lt;&gt;"")),OFFSET(E102,-2,0,1,1),IFERROR(VLOOKUP(入力シート➁!B102,テーブル1[[#All],[医薬品名]:[単位2]],COLUMN(テーブル1[[#Headers],[単位2]])-3,0),"")))</f>
        <v/>
      </c>
      <c r="F102" s="57"/>
      <c r="G102" s="53" t="str">
        <f t="shared" ca="1" si="20"/>
        <v/>
      </c>
      <c r="H102" s="58"/>
      <c r="I102" s="53" t="str">
        <f t="shared" ca="1" si="15"/>
        <v/>
      </c>
      <c r="J102" s="64"/>
      <c r="K102" s="53" t="str">
        <f t="shared" ca="1" si="16"/>
        <v/>
      </c>
      <c r="L102" s="65"/>
      <c r="M102" s="53" t="str">
        <f t="shared" ca="1" si="17"/>
        <v/>
      </c>
      <c r="N102" s="66"/>
      <c r="O102" s="67"/>
      <c r="P102" s="67"/>
      <c r="Q102" s="77"/>
      <c r="R102" s="78"/>
      <c r="S102" s="74" t="str">
        <f ca="1">IF(入力シート①!$C$6="麻薬小売業者",$X102,$W102)</f>
        <v/>
      </c>
      <c r="V102" s="14">
        <f t="shared" si="21"/>
        <v>1</v>
      </c>
      <c r="W102" s="75" t="str">
        <f t="shared" ca="1" si="23"/>
        <v/>
      </c>
      <c r="X102" s="76" t="str">
        <f t="shared" ca="1" si="22"/>
        <v/>
      </c>
    </row>
    <row r="103" spans="1:24" ht="40" customHeight="1">
      <c r="A103" s="14">
        <f t="shared" ca="1" si="24"/>
        <v>97</v>
      </c>
      <c r="B103" s="55"/>
      <c r="C103" s="49" t="str">
        <f ca="1">IF(AND(B103="",OFFSET(B103,-1,0,1,1)&lt;&gt;""),OFFSET(C103,-1,0,1,1),IF(AND(B103="",OFFSET(B103,-1,0,1,1)="",OR(OFFSET(N103,-1,0,1)&lt;&gt;"",OFFSET(P103,-1,0,1,1)&lt;&gt;"")),OFFSET(C103,-2,0,1,1),IFERROR(VLOOKUP(入力シート➁!B103,テーブル1[[#All],[医薬品名]:[単位2]],COLUMN(入力シート➁!P99)-3,0),"")))</f>
        <v/>
      </c>
      <c r="D103" s="56"/>
      <c r="E103" s="51" t="str">
        <f ca="1">IF(AND(B103="",OFFSET(B103,-1,0,1,1)&lt;&gt;""),OFFSET(E103,-1,0,1,1),IF(AND(B103="",OFFSET(B103,-1,0,1,1)="",OR(OFFSET(N103,-1,0,1)&lt;&gt;"",OFFSET(P103,-1,0,1,1)&lt;&gt;"")),OFFSET(E103,-2,0,1,1),IFERROR(VLOOKUP(入力シート➁!B103,テーブル1[[#All],[医薬品名]:[単位2]],COLUMN(テーブル1[[#Headers],[単位2]])-3,0),"")))</f>
        <v/>
      </c>
      <c r="F103" s="57"/>
      <c r="G103" s="53" t="str">
        <f t="shared" ca="1" si="20"/>
        <v/>
      </c>
      <c r="H103" s="58"/>
      <c r="I103" s="53" t="str">
        <f t="shared" ca="1" si="15"/>
        <v/>
      </c>
      <c r="J103" s="64"/>
      <c r="K103" s="53" t="str">
        <f t="shared" ca="1" si="16"/>
        <v/>
      </c>
      <c r="L103" s="65"/>
      <c r="M103" s="53" t="str">
        <f t="shared" ca="1" si="17"/>
        <v/>
      </c>
      <c r="N103" s="66"/>
      <c r="O103" s="67"/>
      <c r="P103" s="67"/>
      <c r="Q103" s="77"/>
      <c r="R103" s="78"/>
      <c r="S103" s="74" t="str">
        <f ca="1">IF(入力シート①!$C$6="麻薬小売業者",$X103,$W103)</f>
        <v/>
      </c>
      <c r="V103" s="14">
        <f t="shared" si="21"/>
        <v>1</v>
      </c>
      <c r="W103" s="75" t="str">
        <f t="shared" ca="1" si="23"/>
        <v/>
      </c>
      <c r="X103" s="76" t="str">
        <f t="shared" ca="1" si="22"/>
        <v/>
      </c>
    </row>
    <row r="104" spans="1:24" ht="40" customHeight="1">
      <c r="A104" s="14">
        <f t="shared" ca="1" si="24"/>
        <v>98</v>
      </c>
      <c r="B104" s="55"/>
      <c r="C104" s="49" t="str">
        <f ca="1">IF(AND(B104="",OFFSET(B104,-1,0,1,1)&lt;&gt;""),OFFSET(C104,-1,0,1,1),IF(AND(B104="",OFFSET(B104,-1,0,1,1)="",OR(OFFSET(N104,-1,0,1)&lt;&gt;"",OFFSET(P104,-1,0,1,1)&lt;&gt;"")),OFFSET(C104,-2,0,1,1),IFERROR(VLOOKUP(入力シート➁!B104,テーブル1[[#All],[医薬品名]:[単位2]],COLUMN(入力シート➁!P100)-3,0),"")))</f>
        <v/>
      </c>
      <c r="D104" s="56"/>
      <c r="E104" s="51" t="str">
        <f ca="1">IF(AND(B104="",OFFSET(B104,-1,0,1,1)&lt;&gt;""),OFFSET(E104,-1,0,1,1),IF(AND(B104="",OFFSET(B104,-1,0,1,1)="",OR(OFFSET(N104,-1,0,1)&lt;&gt;"",OFFSET(P104,-1,0,1,1)&lt;&gt;"")),OFFSET(E104,-2,0,1,1),IFERROR(VLOOKUP(入力シート➁!B104,テーブル1[[#All],[医薬品名]:[単位2]],COLUMN(テーブル1[[#Headers],[単位2]])-3,0),"")))</f>
        <v/>
      </c>
      <c r="F104" s="57"/>
      <c r="G104" s="53" t="str">
        <f t="shared" ref="G104:G135" ca="1" si="25">IF(AND(E104="V",C104&lt;&gt;""),"mL",E104)</f>
        <v/>
      </c>
      <c r="H104" s="58"/>
      <c r="I104" s="53" t="str">
        <f t="shared" ca="1" si="15"/>
        <v/>
      </c>
      <c r="J104" s="64"/>
      <c r="K104" s="53" t="str">
        <f t="shared" ca="1" si="16"/>
        <v/>
      </c>
      <c r="L104" s="65"/>
      <c r="M104" s="53" t="str">
        <f t="shared" ca="1" si="17"/>
        <v/>
      </c>
      <c r="N104" s="66"/>
      <c r="O104" s="67"/>
      <c r="P104" s="67"/>
      <c r="Q104" s="77"/>
      <c r="R104" s="78"/>
      <c r="S104" s="74" t="str">
        <f ca="1">IF(入力シート①!$C$6="麻薬小売業者",$X104,$W104)</f>
        <v/>
      </c>
      <c r="V104" s="14">
        <f t="shared" si="21"/>
        <v>1</v>
      </c>
      <c r="W104" s="75" t="str">
        <f t="shared" ca="1" si="23"/>
        <v/>
      </c>
      <c r="X104" s="76" t="str">
        <f t="shared" ref="X104:X135" ca="1" si="26">IF(AND(D104="",F104="",H104="",J104="",L104="",B104="",N104="",O104="",P104="",Q104="",R104=""),"",IF(OR(AND(OR(N104&lt;&gt;"",O104&lt;&gt;"",P104&lt;&gt;"",Q104&lt;&gt;""),R104=""),AND(F104="",H104="",J104="",L104="")),"×",IF(OR(AND(B104&lt;&gt;"",OFFSET(B104,1,0,1,1)="",OR(OFFSET(D104,1,0,1,1)&lt;&gt;"",OFFSET(D104,2,0,1,1)&lt;&gt;"",COUNTIF(B104,"*倍散*")&gt;0),OR(D104&lt;&gt;"",COUNTIF(B104,"*倍散*")&gt;0),OR(OFFSET(P104,1,0,1,1)&lt;&gt;"",OFFSET(P104,2,0,1,1)&lt;&gt;""),OFFSET(B104,2,0,1,1)="",OR(AND(OR(OFFSET(H104,1,0,1,1)&lt;0,OFFSET(J104,1,0,1,1)&lt;0),ABS(OFFSET(H104,1,0,1,1))&lt;=H104,ABS(OFFSET(J104,1,0,1,1))&lt;=J104,OFFSET(J104,2,0,1,1)=""),AND(OR(OFFSET(H104,2,0,1,1)&lt;0,OFFSET(J104,2,0,1,1)&lt;0),ABS(OFFSET(H104,2,0,1,1))&lt;=H104,ABS(OFFSET(J104,2,0,1,1))&lt;=J104,OFFSET(J104,1,0,1,1)="")),F104+H104-J104-O104+IF(OFFSET(H104,1,0,1,1)&gt;=0,OFFSET(H104,1,0,1,1),0)+IF(OFFSET(H104,2,0,1,1)&gt;=0,OFFSET(H104,2,0,1,1),0)=L104-Q104,OFFSET(F104,1,0,1,1)="",OFFSET(L104,1,0,1,1)="",OFFSET(F104,2,0,1,1)="",OFFSET(L104,2,0,1,1)="",OFFSET(N104,1,0,1,1)="",OFFSET(N104,2,0,1,1)=""),AND(B104&lt;&gt;"",OFFSET(B104,1,0,1,1)="",OR(OFFSET(P104,1,0,1,1)&lt;&gt;"",AND(OR(OFFSET(H104,1,0,1,1)&lt;0,OFFSET(J104,1,0,1,1)&lt;0),ABS(OFFSET(H104,1,0,1,1))&lt;=H104,ABS(OFFSET(J104,1,0,1,1))&lt;=J104)),OR(OFFSET(B104,2,0,1,1)&lt;&gt;"",OFFSET(S104,2,0,1,1)=""),OR(D104&lt;&gt;"",COUNTIF(B104,"*倍散*")&gt;0),F104+H104-J104-O104+IF(OFFSET(H104,1,0,1,1)&gt;=0,OFFSET(H104,1,0,1,1),0)=L104-Q104,OFFSET(F104,1,0,1,1)="",OFFSET(L104,1,0,1,1)="",OFFSET(N104,1,0,1,1)=""),AND(B104&lt;&gt;"",OR(D104&lt;&gt;"",COUNTIF(B104,"*倍散*")&gt;0),OR(OFFSET(B104,1,0,1,1)&lt;&gt;"",OFFSET(S104,1,0,1,1)=""),F104+H104-J104-O104=L104-Q104)),"○",IF(AND(B104="",OR(F104&lt;&gt;"",H104&lt;&gt;"",J104&lt;&gt;"",L104&lt;&gt;""),R104&lt;&gt;""),"-","×"))))</f>
        <v/>
      </c>
    </row>
    <row r="105" spans="1:24" ht="40" customHeight="1">
      <c r="A105" s="14">
        <f t="shared" ref="A105:A136" ca="1" si="27">OFFSET(A105,-1,0,1,1)+1</f>
        <v>99</v>
      </c>
      <c r="B105" s="55"/>
      <c r="C105" s="49" t="str">
        <f ca="1">IF(AND(B105="",OFFSET(B105,-1,0,1,1)&lt;&gt;""),OFFSET(C105,-1,0,1,1),IF(AND(B105="",OFFSET(B105,-1,0,1,1)="",OR(OFFSET(N105,-1,0,1)&lt;&gt;"",OFFSET(P105,-1,0,1,1)&lt;&gt;"")),OFFSET(C105,-2,0,1,1),IFERROR(VLOOKUP(入力シート➁!B105,テーブル1[[#All],[医薬品名]:[単位2]],COLUMN(入力シート➁!P101)-3,0),"")))</f>
        <v/>
      </c>
      <c r="D105" s="56"/>
      <c r="E105" s="51" t="str">
        <f ca="1">IF(AND(B105="",OFFSET(B105,-1,0,1,1)&lt;&gt;""),OFFSET(E105,-1,0,1,1),IF(AND(B105="",OFFSET(B105,-1,0,1,1)="",OR(OFFSET(N105,-1,0,1)&lt;&gt;"",OFFSET(P105,-1,0,1,1)&lt;&gt;"")),OFFSET(E105,-2,0,1,1),IFERROR(VLOOKUP(入力シート➁!B105,テーブル1[[#All],[医薬品名]:[単位2]],COLUMN(テーブル1[[#Headers],[単位2]])-3,0),"")))</f>
        <v/>
      </c>
      <c r="F105" s="57"/>
      <c r="G105" s="53" t="str">
        <f t="shared" ca="1" si="25"/>
        <v/>
      </c>
      <c r="H105" s="58"/>
      <c r="I105" s="53" t="str">
        <f t="shared" ref="I105:I136" ca="1" si="28">G105</f>
        <v/>
      </c>
      <c r="J105" s="64"/>
      <c r="K105" s="53" t="str">
        <f t="shared" ref="K105:K136" ca="1" si="29">G105</f>
        <v/>
      </c>
      <c r="L105" s="65"/>
      <c r="M105" s="53" t="str">
        <f t="shared" ref="M105:M136" ca="1" si="30">G105</f>
        <v/>
      </c>
      <c r="N105" s="66"/>
      <c r="O105" s="67"/>
      <c r="P105" s="67"/>
      <c r="Q105" s="77"/>
      <c r="R105" s="78"/>
      <c r="S105" s="74" t="str">
        <f ca="1">IF(入力シート①!$C$6="麻薬小売業者",$X105,$W105)</f>
        <v/>
      </c>
      <c r="V105" s="14">
        <f t="shared" si="21"/>
        <v>1</v>
      </c>
      <c r="W105" s="75" t="str">
        <f t="shared" ca="1" si="23"/>
        <v/>
      </c>
      <c r="X105" s="76" t="str">
        <f t="shared" ca="1" si="26"/>
        <v/>
      </c>
    </row>
    <row r="106" spans="1:24" ht="40" customHeight="1">
      <c r="A106" s="14">
        <f t="shared" ca="1" si="27"/>
        <v>100</v>
      </c>
      <c r="B106" s="55"/>
      <c r="C106" s="49" t="str">
        <f ca="1">IF(AND(B106="",OFFSET(B106,-1,0,1,1)&lt;&gt;""),OFFSET(C106,-1,0,1,1),IF(AND(B106="",OFFSET(B106,-1,0,1,1)="",OR(OFFSET(N106,-1,0,1)&lt;&gt;"",OFFSET(P106,-1,0,1,1)&lt;&gt;"")),OFFSET(C106,-2,0,1,1),IFERROR(VLOOKUP(入力シート➁!B106,テーブル1[[#All],[医薬品名]:[単位2]],COLUMN(入力シート➁!P102)-3,0),"")))</f>
        <v/>
      </c>
      <c r="D106" s="56"/>
      <c r="E106" s="51" t="str">
        <f ca="1">IF(AND(B106="",OFFSET(B106,-1,0,1,1)&lt;&gt;""),OFFSET(E106,-1,0,1,1),IF(AND(B106="",OFFSET(B106,-1,0,1,1)="",OR(OFFSET(N106,-1,0,1)&lt;&gt;"",OFFSET(P106,-1,0,1,1)&lt;&gt;"")),OFFSET(E106,-2,0,1,1),IFERROR(VLOOKUP(入力シート➁!B106,テーブル1[[#All],[医薬品名]:[単位2]],COLUMN(テーブル1[[#Headers],[単位2]])-3,0),"")))</f>
        <v/>
      </c>
      <c r="F106" s="57"/>
      <c r="G106" s="53" t="str">
        <f t="shared" ca="1" si="25"/>
        <v/>
      </c>
      <c r="H106" s="58"/>
      <c r="I106" s="53" t="str">
        <f t="shared" ca="1" si="28"/>
        <v/>
      </c>
      <c r="J106" s="64"/>
      <c r="K106" s="53" t="str">
        <f t="shared" ca="1" si="29"/>
        <v/>
      </c>
      <c r="L106" s="65"/>
      <c r="M106" s="53" t="str">
        <f t="shared" ca="1" si="30"/>
        <v/>
      </c>
      <c r="N106" s="66"/>
      <c r="O106" s="67"/>
      <c r="P106" s="67"/>
      <c r="Q106" s="77"/>
      <c r="R106" s="78"/>
      <c r="S106" s="74" t="str">
        <f ca="1">IF(入力シート①!$C$6="麻薬小売業者",$X106,$W106)</f>
        <v/>
      </c>
      <c r="V106" s="14">
        <f t="shared" si="21"/>
        <v>1</v>
      </c>
      <c r="W106" s="75" t="str">
        <f t="shared" ca="1" si="23"/>
        <v/>
      </c>
      <c r="X106" s="76" t="str">
        <f t="shared" ca="1" si="26"/>
        <v/>
      </c>
    </row>
    <row r="107" spans="1:24" ht="40" customHeight="1">
      <c r="A107" s="14">
        <f t="shared" ca="1" si="27"/>
        <v>101</v>
      </c>
      <c r="B107" s="55"/>
      <c r="C107" s="49" t="str">
        <f ca="1">IF(AND(B107="",OFFSET(B107,-1,0,1,1)&lt;&gt;""),OFFSET(C107,-1,0,1,1),IF(AND(B107="",OFFSET(B107,-1,0,1,1)="",OR(OFFSET(N107,-1,0,1)&lt;&gt;"",OFFSET(P107,-1,0,1,1)&lt;&gt;"")),OFFSET(C107,-2,0,1,1),IFERROR(VLOOKUP(入力シート➁!B107,テーブル1[[#All],[医薬品名]:[単位2]],COLUMN(入力シート➁!P103)-3,0),"")))</f>
        <v/>
      </c>
      <c r="D107" s="56"/>
      <c r="E107" s="51" t="str">
        <f ca="1">IF(AND(B107="",OFFSET(B107,-1,0,1,1)&lt;&gt;""),OFFSET(E107,-1,0,1,1),IF(AND(B107="",OFFSET(B107,-1,0,1,1)="",OR(OFFSET(N107,-1,0,1)&lt;&gt;"",OFFSET(P107,-1,0,1,1)&lt;&gt;"")),OFFSET(E107,-2,0,1,1),IFERROR(VLOOKUP(入力シート➁!B107,テーブル1[[#All],[医薬品名]:[単位2]],COLUMN(テーブル1[[#Headers],[単位2]])-3,0),"")))</f>
        <v/>
      </c>
      <c r="F107" s="57"/>
      <c r="G107" s="53" t="str">
        <f t="shared" ca="1" si="25"/>
        <v/>
      </c>
      <c r="H107" s="58"/>
      <c r="I107" s="53" t="str">
        <f t="shared" ca="1" si="28"/>
        <v/>
      </c>
      <c r="J107" s="64"/>
      <c r="K107" s="53" t="str">
        <f t="shared" ca="1" si="29"/>
        <v/>
      </c>
      <c r="L107" s="65"/>
      <c r="M107" s="53" t="str">
        <f t="shared" ca="1" si="30"/>
        <v/>
      </c>
      <c r="N107" s="66"/>
      <c r="O107" s="67"/>
      <c r="P107" s="67"/>
      <c r="Q107" s="77"/>
      <c r="R107" s="78"/>
      <c r="S107" s="74" t="str">
        <f ca="1">IF(入力シート①!$C$6="麻薬小売業者",$X107,$W107)</f>
        <v/>
      </c>
      <c r="V107" s="14">
        <f t="shared" si="21"/>
        <v>1</v>
      </c>
      <c r="W107" s="75" t="str">
        <f t="shared" ca="1" si="23"/>
        <v/>
      </c>
      <c r="X107" s="76" t="str">
        <f t="shared" ca="1" si="26"/>
        <v/>
      </c>
    </row>
    <row r="108" spans="1:24" ht="40" customHeight="1">
      <c r="A108" s="14">
        <f t="shared" ca="1" si="27"/>
        <v>102</v>
      </c>
      <c r="B108" s="55"/>
      <c r="C108" s="49" t="str">
        <f ca="1">IF(AND(B108="",OFFSET(B108,-1,0,1,1)&lt;&gt;""),OFFSET(C108,-1,0,1,1),IF(AND(B108="",OFFSET(B108,-1,0,1,1)="",OR(OFFSET(N108,-1,0,1)&lt;&gt;"",OFFSET(P108,-1,0,1,1)&lt;&gt;"")),OFFSET(C108,-2,0,1,1),IFERROR(VLOOKUP(入力シート➁!B108,テーブル1[[#All],[医薬品名]:[単位2]],COLUMN(入力シート➁!P104)-3,0),"")))</f>
        <v/>
      </c>
      <c r="D108" s="56"/>
      <c r="E108" s="51" t="str">
        <f ca="1">IF(AND(B108="",OFFSET(B108,-1,0,1,1)&lt;&gt;""),OFFSET(E108,-1,0,1,1),IF(AND(B108="",OFFSET(B108,-1,0,1,1)="",OR(OFFSET(N108,-1,0,1)&lt;&gt;"",OFFSET(P108,-1,0,1,1)&lt;&gt;"")),OFFSET(E108,-2,0,1,1),IFERROR(VLOOKUP(入力シート➁!B108,テーブル1[[#All],[医薬品名]:[単位2]],COLUMN(テーブル1[[#Headers],[単位2]])-3,0),"")))</f>
        <v/>
      </c>
      <c r="F108" s="57"/>
      <c r="G108" s="53" t="str">
        <f t="shared" ca="1" si="25"/>
        <v/>
      </c>
      <c r="H108" s="58"/>
      <c r="I108" s="53" t="str">
        <f t="shared" ca="1" si="28"/>
        <v/>
      </c>
      <c r="J108" s="64"/>
      <c r="K108" s="53" t="str">
        <f t="shared" ca="1" si="29"/>
        <v/>
      </c>
      <c r="L108" s="65"/>
      <c r="M108" s="53" t="str">
        <f t="shared" ca="1" si="30"/>
        <v/>
      </c>
      <c r="N108" s="66"/>
      <c r="O108" s="67"/>
      <c r="P108" s="67"/>
      <c r="Q108" s="77"/>
      <c r="R108" s="78"/>
      <c r="S108" s="74" t="str">
        <f ca="1">IF(入力シート①!$C$6="麻薬小売業者",$X108,$W108)</f>
        <v/>
      </c>
      <c r="V108" s="14">
        <f t="shared" si="21"/>
        <v>1</v>
      </c>
      <c r="W108" s="75" t="str">
        <f t="shared" ca="1" si="23"/>
        <v/>
      </c>
      <c r="X108" s="76" t="str">
        <f t="shared" ca="1" si="26"/>
        <v/>
      </c>
    </row>
    <row r="109" spans="1:24" ht="40" customHeight="1">
      <c r="A109" s="14">
        <f t="shared" ca="1" si="27"/>
        <v>103</v>
      </c>
      <c r="B109" s="55"/>
      <c r="C109" s="49" t="str">
        <f ca="1">IF(AND(B109="",OFFSET(B109,-1,0,1,1)&lt;&gt;""),OFFSET(C109,-1,0,1,1),IF(AND(B109="",OFFSET(B109,-1,0,1,1)="",OR(OFFSET(N109,-1,0,1)&lt;&gt;"",OFFSET(P109,-1,0,1,1)&lt;&gt;"")),OFFSET(C109,-2,0,1,1),IFERROR(VLOOKUP(入力シート➁!B109,テーブル1[[#All],[医薬品名]:[単位2]],COLUMN(入力シート➁!P105)-3,0),"")))</f>
        <v/>
      </c>
      <c r="D109" s="56"/>
      <c r="E109" s="51" t="str">
        <f ca="1">IF(AND(B109="",OFFSET(B109,-1,0,1,1)&lt;&gt;""),OFFSET(E109,-1,0,1,1),IF(AND(B109="",OFFSET(B109,-1,0,1,1)="",OR(OFFSET(N109,-1,0,1)&lt;&gt;"",OFFSET(P109,-1,0,1,1)&lt;&gt;"")),OFFSET(E109,-2,0,1,1),IFERROR(VLOOKUP(入力シート➁!B109,テーブル1[[#All],[医薬品名]:[単位2]],COLUMN(テーブル1[[#Headers],[単位2]])-3,0),"")))</f>
        <v/>
      </c>
      <c r="F109" s="57"/>
      <c r="G109" s="53" t="str">
        <f t="shared" ca="1" si="25"/>
        <v/>
      </c>
      <c r="H109" s="58"/>
      <c r="I109" s="53" t="str">
        <f t="shared" ca="1" si="28"/>
        <v/>
      </c>
      <c r="J109" s="64"/>
      <c r="K109" s="53" t="str">
        <f t="shared" ca="1" si="29"/>
        <v/>
      </c>
      <c r="L109" s="65"/>
      <c r="M109" s="53" t="str">
        <f t="shared" ca="1" si="30"/>
        <v/>
      </c>
      <c r="N109" s="66"/>
      <c r="O109" s="67"/>
      <c r="P109" s="67"/>
      <c r="Q109" s="77"/>
      <c r="R109" s="78"/>
      <c r="S109" s="74" t="str">
        <f ca="1">IF(入力シート①!$C$6="麻薬小売業者",$X109,$W109)</f>
        <v/>
      </c>
      <c r="V109" s="14">
        <f t="shared" si="21"/>
        <v>1</v>
      </c>
      <c r="W109" s="75" t="str">
        <f t="shared" ca="1" si="23"/>
        <v/>
      </c>
      <c r="X109" s="76" t="str">
        <f t="shared" ca="1" si="26"/>
        <v/>
      </c>
    </row>
    <row r="110" spans="1:24" ht="40" customHeight="1">
      <c r="A110" s="14">
        <f t="shared" ca="1" si="27"/>
        <v>104</v>
      </c>
      <c r="B110" s="55"/>
      <c r="C110" s="49" t="str">
        <f ca="1">IF(AND(B110="",OFFSET(B110,-1,0,1,1)&lt;&gt;""),OFFSET(C110,-1,0,1,1),IF(AND(B110="",OFFSET(B110,-1,0,1,1)="",OR(OFFSET(N110,-1,0,1)&lt;&gt;"",OFFSET(P110,-1,0,1,1)&lt;&gt;"")),OFFSET(C110,-2,0,1,1),IFERROR(VLOOKUP(入力シート➁!B110,テーブル1[[#All],[医薬品名]:[単位2]],COLUMN(入力シート➁!P106)-3,0),"")))</f>
        <v/>
      </c>
      <c r="D110" s="56"/>
      <c r="E110" s="51" t="str">
        <f ca="1">IF(AND(B110="",OFFSET(B110,-1,0,1,1)&lt;&gt;""),OFFSET(E110,-1,0,1,1),IF(AND(B110="",OFFSET(B110,-1,0,1,1)="",OR(OFFSET(N110,-1,0,1)&lt;&gt;"",OFFSET(P110,-1,0,1,1)&lt;&gt;"")),OFFSET(E110,-2,0,1,1),IFERROR(VLOOKUP(入力シート➁!B110,テーブル1[[#All],[医薬品名]:[単位2]],COLUMN(テーブル1[[#Headers],[単位2]])-3,0),"")))</f>
        <v/>
      </c>
      <c r="F110" s="57"/>
      <c r="G110" s="53" t="str">
        <f t="shared" ca="1" si="25"/>
        <v/>
      </c>
      <c r="H110" s="58"/>
      <c r="I110" s="53" t="str">
        <f t="shared" ca="1" si="28"/>
        <v/>
      </c>
      <c r="J110" s="64"/>
      <c r="K110" s="53" t="str">
        <f t="shared" ca="1" si="29"/>
        <v/>
      </c>
      <c r="L110" s="65"/>
      <c r="M110" s="53" t="str">
        <f t="shared" ca="1" si="30"/>
        <v/>
      </c>
      <c r="N110" s="66"/>
      <c r="O110" s="67"/>
      <c r="P110" s="67"/>
      <c r="Q110" s="77"/>
      <c r="R110" s="78"/>
      <c r="S110" s="74" t="str">
        <f ca="1">IF(入力シート①!$C$6="麻薬小売業者",$X110,$W110)</f>
        <v/>
      </c>
      <c r="V110" s="14">
        <f t="shared" si="21"/>
        <v>1</v>
      </c>
      <c r="W110" s="75" t="str">
        <f t="shared" ca="1" si="23"/>
        <v/>
      </c>
      <c r="X110" s="76" t="str">
        <f t="shared" ca="1" si="26"/>
        <v/>
      </c>
    </row>
    <row r="111" spans="1:24" ht="40" customHeight="1">
      <c r="A111" s="14">
        <f t="shared" ca="1" si="27"/>
        <v>105</v>
      </c>
      <c r="B111" s="55"/>
      <c r="C111" s="49" t="str">
        <f ca="1">IF(AND(B111="",OFFSET(B111,-1,0,1,1)&lt;&gt;""),OFFSET(C111,-1,0,1,1),IF(AND(B111="",OFFSET(B111,-1,0,1,1)="",OR(OFFSET(N111,-1,0,1)&lt;&gt;"",OFFSET(P111,-1,0,1,1)&lt;&gt;"")),OFFSET(C111,-2,0,1,1),IFERROR(VLOOKUP(入力シート➁!B111,テーブル1[[#All],[医薬品名]:[単位2]],COLUMN(入力シート➁!P107)-3,0),"")))</f>
        <v/>
      </c>
      <c r="D111" s="56"/>
      <c r="E111" s="51" t="str">
        <f ca="1">IF(AND(B111="",OFFSET(B111,-1,0,1,1)&lt;&gt;""),OFFSET(E111,-1,0,1,1),IF(AND(B111="",OFFSET(B111,-1,0,1,1)="",OR(OFFSET(N111,-1,0,1)&lt;&gt;"",OFFSET(P111,-1,0,1,1)&lt;&gt;"")),OFFSET(E111,-2,0,1,1),IFERROR(VLOOKUP(入力シート➁!B111,テーブル1[[#All],[医薬品名]:[単位2]],COLUMN(テーブル1[[#Headers],[単位2]])-3,0),"")))</f>
        <v/>
      </c>
      <c r="F111" s="57"/>
      <c r="G111" s="53" t="str">
        <f t="shared" ca="1" si="25"/>
        <v/>
      </c>
      <c r="H111" s="58"/>
      <c r="I111" s="53" t="str">
        <f t="shared" ca="1" si="28"/>
        <v/>
      </c>
      <c r="J111" s="64"/>
      <c r="K111" s="53" t="str">
        <f t="shared" ca="1" si="29"/>
        <v/>
      </c>
      <c r="L111" s="65"/>
      <c r="M111" s="53" t="str">
        <f t="shared" ca="1" si="30"/>
        <v/>
      </c>
      <c r="N111" s="66"/>
      <c r="O111" s="67"/>
      <c r="P111" s="67"/>
      <c r="Q111" s="77"/>
      <c r="R111" s="78"/>
      <c r="S111" s="74" t="str">
        <f ca="1">IF(入力シート①!$C$6="麻薬小売業者",$X111,$W111)</f>
        <v/>
      </c>
      <c r="V111" s="14">
        <f t="shared" si="21"/>
        <v>1</v>
      </c>
      <c r="W111" s="75" t="str">
        <f t="shared" ca="1" si="23"/>
        <v/>
      </c>
      <c r="X111" s="76" t="str">
        <f t="shared" ca="1" si="26"/>
        <v/>
      </c>
    </row>
    <row r="112" spans="1:24" ht="40" customHeight="1">
      <c r="A112" s="14">
        <f t="shared" ca="1" si="27"/>
        <v>106</v>
      </c>
      <c r="B112" s="55"/>
      <c r="C112" s="49" t="str">
        <f ca="1">IF(AND(B112="",OFFSET(B112,-1,0,1,1)&lt;&gt;""),OFFSET(C112,-1,0,1,1),IF(AND(B112="",OFFSET(B112,-1,0,1,1)="",OR(OFFSET(N112,-1,0,1)&lt;&gt;"",OFFSET(P112,-1,0,1,1)&lt;&gt;"")),OFFSET(C112,-2,0,1,1),IFERROR(VLOOKUP(入力シート➁!B112,テーブル1[[#All],[医薬品名]:[単位2]],COLUMN(入力シート➁!P108)-3,0),"")))</f>
        <v/>
      </c>
      <c r="D112" s="56"/>
      <c r="E112" s="51" t="str">
        <f ca="1">IF(AND(B112="",OFFSET(B112,-1,0,1,1)&lt;&gt;""),OFFSET(E112,-1,0,1,1),IF(AND(B112="",OFFSET(B112,-1,0,1,1)="",OR(OFFSET(N112,-1,0,1)&lt;&gt;"",OFFSET(P112,-1,0,1,1)&lt;&gt;"")),OFFSET(E112,-2,0,1,1),IFERROR(VLOOKUP(入力シート➁!B112,テーブル1[[#All],[医薬品名]:[単位2]],COLUMN(テーブル1[[#Headers],[単位2]])-3,0),"")))</f>
        <v/>
      </c>
      <c r="F112" s="57"/>
      <c r="G112" s="53" t="str">
        <f t="shared" ca="1" si="25"/>
        <v/>
      </c>
      <c r="H112" s="58"/>
      <c r="I112" s="53" t="str">
        <f t="shared" ca="1" si="28"/>
        <v/>
      </c>
      <c r="J112" s="64"/>
      <c r="K112" s="53" t="str">
        <f t="shared" ca="1" si="29"/>
        <v/>
      </c>
      <c r="L112" s="65"/>
      <c r="M112" s="53" t="str">
        <f t="shared" ca="1" si="30"/>
        <v/>
      </c>
      <c r="N112" s="66"/>
      <c r="O112" s="67"/>
      <c r="P112" s="67"/>
      <c r="Q112" s="77"/>
      <c r="R112" s="78"/>
      <c r="S112" s="74" t="str">
        <f ca="1">IF(入力シート①!$C$6="麻薬小売業者",$X112,$W112)</f>
        <v/>
      </c>
      <c r="V112" s="14">
        <f t="shared" si="21"/>
        <v>1</v>
      </c>
      <c r="W112" s="75" t="str">
        <f t="shared" ca="1" si="23"/>
        <v/>
      </c>
      <c r="X112" s="76" t="str">
        <f t="shared" ca="1" si="26"/>
        <v/>
      </c>
    </row>
    <row r="113" spans="1:24" ht="40" customHeight="1">
      <c r="A113" s="14">
        <f t="shared" ca="1" si="27"/>
        <v>107</v>
      </c>
      <c r="B113" s="55"/>
      <c r="C113" s="49" t="str">
        <f ca="1">IF(AND(B113="",OFFSET(B113,-1,0,1,1)&lt;&gt;""),OFFSET(C113,-1,0,1,1),IF(AND(B113="",OFFSET(B113,-1,0,1,1)="",OR(OFFSET(N113,-1,0,1)&lt;&gt;"",OFFSET(P113,-1,0,1,1)&lt;&gt;"")),OFFSET(C113,-2,0,1,1),IFERROR(VLOOKUP(入力シート➁!B113,テーブル1[[#All],[医薬品名]:[単位2]],COLUMN(入力シート➁!P109)-3,0),"")))</f>
        <v/>
      </c>
      <c r="D113" s="56"/>
      <c r="E113" s="51" t="str">
        <f ca="1">IF(AND(B113="",OFFSET(B113,-1,0,1,1)&lt;&gt;""),OFFSET(E113,-1,0,1,1),IF(AND(B113="",OFFSET(B113,-1,0,1,1)="",OR(OFFSET(N113,-1,0,1)&lt;&gt;"",OFFSET(P113,-1,0,1,1)&lt;&gt;"")),OFFSET(E113,-2,0,1,1),IFERROR(VLOOKUP(入力シート➁!B113,テーブル1[[#All],[医薬品名]:[単位2]],COLUMN(テーブル1[[#Headers],[単位2]])-3,0),"")))</f>
        <v/>
      </c>
      <c r="F113" s="57"/>
      <c r="G113" s="53" t="str">
        <f t="shared" ca="1" si="25"/>
        <v/>
      </c>
      <c r="H113" s="58"/>
      <c r="I113" s="53" t="str">
        <f t="shared" ca="1" si="28"/>
        <v/>
      </c>
      <c r="J113" s="64"/>
      <c r="K113" s="53" t="str">
        <f t="shared" ca="1" si="29"/>
        <v/>
      </c>
      <c r="L113" s="65"/>
      <c r="M113" s="53" t="str">
        <f t="shared" ca="1" si="30"/>
        <v/>
      </c>
      <c r="N113" s="66"/>
      <c r="O113" s="67"/>
      <c r="P113" s="67"/>
      <c r="Q113" s="77"/>
      <c r="R113" s="78"/>
      <c r="S113" s="74" t="str">
        <f ca="1">IF(入力シート①!$C$6="麻薬小売業者",$X113,$W113)</f>
        <v/>
      </c>
      <c r="V113" s="14">
        <f t="shared" si="21"/>
        <v>1</v>
      </c>
      <c r="W113" s="75" t="str">
        <f t="shared" ca="1" si="23"/>
        <v/>
      </c>
      <c r="X113" s="76" t="str">
        <f t="shared" ca="1" si="26"/>
        <v/>
      </c>
    </row>
    <row r="114" spans="1:24" ht="40" customHeight="1">
      <c r="A114" s="14">
        <f t="shared" ca="1" si="27"/>
        <v>108</v>
      </c>
      <c r="B114" s="55"/>
      <c r="C114" s="49" t="str">
        <f ca="1">IF(AND(B114="",OFFSET(B114,-1,0,1,1)&lt;&gt;""),OFFSET(C114,-1,0,1,1),IF(AND(B114="",OFFSET(B114,-1,0,1,1)="",OR(OFFSET(N114,-1,0,1)&lt;&gt;"",OFFSET(P114,-1,0,1,1)&lt;&gt;"")),OFFSET(C114,-2,0,1,1),IFERROR(VLOOKUP(入力シート➁!B114,テーブル1[[#All],[医薬品名]:[単位2]],COLUMN(入力シート➁!P110)-3,0),"")))</f>
        <v/>
      </c>
      <c r="D114" s="56"/>
      <c r="E114" s="51" t="str">
        <f ca="1">IF(AND(B114="",OFFSET(B114,-1,0,1,1)&lt;&gt;""),OFFSET(E114,-1,0,1,1),IF(AND(B114="",OFFSET(B114,-1,0,1,1)="",OR(OFFSET(N114,-1,0,1)&lt;&gt;"",OFFSET(P114,-1,0,1,1)&lt;&gt;"")),OFFSET(E114,-2,0,1,1),IFERROR(VLOOKUP(入力シート➁!B114,テーブル1[[#All],[医薬品名]:[単位2]],COLUMN(テーブル1[[#Headers],[単位2]])-3,0),"")))</f>
        <v/>
      </c>
      <c r="F114" s="57"/>
      <c r="G114" s="53" t="str">
        <f t="shared" ca="1" si="25"/>
        <v/>
      </c>
      <c r="H114" s="58"/>
      <c r="I114" s="53" t="str">
        <f t="shared" ca="1" si="28"/>
        <v/>
      </c>
      <c r="J114" s="64"/>
      <c r="K114" s="53" t="str">
        <f t="shared" ca="1" si="29"/>
        <v/>
      </c>
      <c r="L114" s="65"/>
      <c r="M114" s="53" t="str">
        <f t="shared" ca="1" si="30"/>
        <v/>
      </c>
      <c r="N114" s="66"/>
      <c r="O114" s="67"/>
      <c r="P114" s="67"/>
      <c r="Q114" s="77"/>
      <c r="R114" s="78"/>
      <c r="S114" s="74" t="str">
        <f ca="1">IF(入力シート①!$C$6="麻薬小売業者",$X114,$W114)</f>
        <v/>
      </c>
      <c r="V114" s="14">
        <f t="shared" si="21"/>
        <v>1</v>
      </c>
      <c r="W114" s="75" t="str">
        <f t="shared" ca="1" si="23"/>
        <v/>
      </c>
      <c r="X114" s="76" t="str">
        <f t="shared" ca="1" si="26"/>
        <v/>
      </c>
    </row>
    <row r="115" spans="1:24" ht="40" customHeight="1">
      <c r="A115" s="14">
        <f t="shared" ca="1" si="27"/>
        <v>109</v>
      </c>
      <c r="B115" s="55"/>
      <c r="C115" s="49" t="str">
        <f ca="1">IF(AND(B115="",OFFSET(B115,-1,0,1,1)&lt;&gt;""),OFFSET(C115,-1,0,1,1),IF(AND(B115="",OFFSET(B115,-1,0,1,1)="",OR(OFFSET(N115,-1,0,1)&lt;&gt;"",OFFSET(P115,-1,0,1,1)&lt;&gt;"")),OFFSET(C115,-2,0,1,1),IFERROR(VLOOKUP(入力シート➁!B115,テーブル1[[#All],[医薬品名]:[単位2]],COLUMN(入力シート➁!P111)-3,0),"")))</f>
        <v/>
      </c>
      <c r="D115" s="56"/>
      <c r="E115" s="51" t="str">
        <f ca="1">IF(AND(B115="",OFFSET(B115,-1,0,1,1)&lt;&gt;""),OFFSET(E115,-1,0,1,1),IF(AND(B115="",OFFSET(B115,-1,0,1,1)="",OR(OFFSET(N115,-1,0,1)&lt;&gt;"",OFFSET(P115,-1,0,1,1)&lt;&gt;"")),OFFSET(E115,-2,0,1,1),IFERROR(VLOOKUP(入力シート➁!B115,テーブル1[[#All],[医薬品名]:[単位2]],COLUMN(テーブル1[[#Headers],[単位2]])-3,0),"")))</f>
        <v/>
      </c>
      <c r="F115" s="57"/>
      <c r="G115" s="53" t="str">
        <f t="shared" ca="1" si="25"/>
        <v/>
      </c>
      <c r="H115" s="58"/>
      <c r="I115" s="53" t="str">
        <f t="shared" ca="1" si="28"/>
        <v/>
      </c>
      <c r="J115" s="64"/>
      <c r="K115" s="53" t="str">
        <f t="shared" ca="1" si="29"/>
        <v/>
      </c>
      <c r="L115" s="65"/>
      <c r="M115" s="53" t="str">
        <f t="shared" ca="1" si="30"/>
        <v/>
      </c>
      <c r="N115" s="66"/>
      <c r="O115" s="67"/>
      <c r="P115" s="67"/>
      <c r="Q115" s="77"/>
      <c r="R115" s="78"/>
      <c r="S115" s="74" t="str">
        <f ca="1">IF(入力シート①!$C$6="麻薬小売業者",$X115,$W115)</f>
        <v/>
      </c>
      <c r="V115" s="14">
        <f t="shared" si="21"/>
        <v>1</v>
      </c>
      <c r="W115" s="75" t="str">
        <f t="shared" ca="1" si="23"/>
        <v/>
      </c>
      <c r="X115" s="76" t="str">
        <f t="shared" ca="1" si="26"/>
        <v/>
      </c>
    </row>
    <row r="116" spans="1:24" ht="40" customHeight="1">
      <c r="A116" s="14">
        <f t="shared" ca="1" si="27"/>
        <v>110</v>
      </c>
      <c r="B116" s="55"/>
      <c r="C116" s="49" t="str">
        <f ca="1">IF(AND(B116="",OFFSET(B116,-1,0,1,1)&lt;&gt;""),OFFSET(C116,-1,0,1,1),IF(AND(B116="",OFFSET(B116,-1,0,1,1)="",OR(OFFSET(N116,-1,0,1)&lt;&gt;"",OFFSET(P116,-1,0,1,1)&lt;&gt;"")),OFFSET(C116,-2,0,1,1),IFERROR(VLOOKUP(入力シート➁!B116,テーブル1[[#All],[医薬品名]:[単位2]],COLUMN(入力シート➁!P112)-3,0),"")))</f>
        <v/>
      </c>
      <c r="D116" s="56"/>
      <c r="E116" s="51" t="str">
        <f ca="1">IF(AND(B116="",OFFSET(B116,-1,0,1,1)&lt;&gt;""),OFFSET(E116,-1,0,1,1),IF(AND(B116="",OFFSET(B116,-1,0,1,1)="",OR(OFFSET(N116,-1,0,1)&lt;&gt;"",OFFSET(P116,-1,0,1,1)&lt;&gt;"")),OFFSET(E116,-2,0,1,1),IFERROR(VLOOKUP(入力シート➁!B116,テーブル1[[#All],[医薬品名]:[単位2]],COLUMN(テーブル1[[#Headers],[単位2]])-3,0),"")))</f>
        <v/>
      </c>
      <c r="F116" s="57"/>
      <c r="G116" s="53" t="str">
        <f t="shared" ca="1" si="25"/>
        <v/>
      </c>
      <c r="H116" s="58"/>
      <c r="I116" s="53" t="str">
        <f t="shared" ca="1" si="28"/>
        <v/>
      </c>
      <c r="J116" s="64"/>
      <c r="K116" s="53" t="str">
        <f t="shared" ca="1" si="29"/>
        <v/>
      </c>
      <c r="L116" s="65"/>
      <c r="M116" s="53" t="str">
        <f t="shared" ca="1" si="30"/>
        <v/>
      </c>
      <c r="N116" s="66"/>
      <c r="O116" s="67"/>
      <c r="P116" s="67"/>
      <c r="Q116" s="77"/>
      <c r="R116" s="78"/>
      <c r="S116" s="74" t="str">
        <f ca="1">IF(入力シート①!$C$6="麻薬小売業者",$X116,$W116)</f>
        <v/>
      </c>
      <c r="V116" s="14">
        <f t="shared" si="21"/>
        <v>1</v>
      </c>
      <c r="W116" s="75" t="str">
        <f t="shared" ca="1" si="23"/>
        <v/>
      </c>
      <c r="X116" s="76" t="str">
        <f t="shared" ca="1" si="26"/>
        <v/>
      </c>
    </row>
    <row r="117" spans="1:24" ht="40" customHeight="1">
      <c r="A117" s="14">
        <f t="shared" ca="1" si="27"/>
        <v>111</v>
      </c>
      <c r="B117" s="55"/>
      <c r="C117" s="49" t="str">
        <f ca="1">IF(AND(B117="",OFFSET(B117,-1,0,1,1)&lt;&gt;""),OFFSET(C117,-1,0,1,1),IF(AND(B117="",OFFSET(B117,-1,0,1,1)="",OR(OFFSET(N117,-1,0,1)&lt;&gt;"",OFFSET(P117,-1,0,1,1)&lt;&gt;"")),OFFSET(C117,-2,0,1,1),IFERROR(VLOOKUP(入力シート➁!B117,テーブル1[[#All],[医薬品名]:[単位2]],COLUMN(入力シート➁!P113)-3,0),"")))</f>
        <v/>
      </c>
      <c r="D117" s="56"/>
      <c r="E117" s="51" t="str">
        <f ca="1">IF(AND(B117="",OFFSET(B117,-1,0,1,1)&lt;&gt;""),OFFSET(E117,-1,0,1,1),IF(AND(B117="",OFFSET(B117,-1,0,1,1)="",OR(OFFSET(N117,-1,0,1)&lt;&gt;"",OFFSET(P117,-1,0,1,1)&lt;&gt;"")),OFFSET(E117,-2,0,1,1),IFERROR(VLOOKUP(入力シート➁!B117,テーブル1[[#All],[医薬品名]:[単位2]],COLUMN(テーブル1[[#Headers],[単位2]])-3,0),"")))</f>
        <v/>
      </c>
      <c r="F117" s="57"/>
      <c r="G117" s="53" t="str">
        <f t="shared" ca="1" si="25"/>
        <v/>
      </c>
      <c r="H117" s="58"/>
      <c r="I117" s="53" t="str">
        <f t="shared" ca="1" si="28"/>
        <v/>
      </c>
      <c r="J117" s="64"/>
      <c r="K117" s="53" t="str">
        <f t="shared" ca="1" si="29"/>
        <v/>
      </c>
      <c r="L117" s="65"/>
      <c r="M117" s="53" t="str">
        <f t="shared" ca="1" si="30"/>
        <v/>
      </c>
      <c r="N117" s="66"/>
      <c r="O117" s="67"/>
      <c r="P117" s="67"/>
      <c r="Q117" s="77"/>
      <c r="R117" s="78"/>
      <c r="S117" s="74" t="str">
        <f ca="1">IF(入力シート①!$C$6="麻薬小売業者",$X117,$W117)</f>
        <v/>
      </c>
      <c r="V117" s="14">
        <f t="shared" si="21"/>
        <v>1</v>
      </c>
      <c r="W117" s="75" t="str">
        <f t="shared" ca="1" si="23"/>
        <v/>
      </c>
      <c r="X117" s="76" t="str">
        <f t="shared" ca="1" si="26"/>
        <v/>
      </c>
    </row>
    <row r="118" spans="1:24" ht="40" customHeight="1">
      <c r="A118" s="14">
        <f t="shared" ca="1" si="27"/>
        <v>112</v>
      </c>
      <c r="B118" s="55"/>
      <c r="C118" s="49" t="str">
        <f ca="1">IF(AND(B118="",OFFSET(B118,-1,0,1,1)&lt;&gt;""),OFFSET(C118,-1,0,1,1),IF(AND(B118="",OFFSET(B118,-1,0,1,1)="",OR(OFFSET(N118,-1,0,1)&lt;&gt;"",OFFSET(P118,-1,0,1,1)&lt;&gt;"")),OFFSET(C118,-2,0,1,1),IFERROR(VLOOKUP(入力シート➁!B118,テーブル1[[#All],[医薬品名]:[単位2]],COLUMN(入力シート➁!P114)-3,0),"")))</f>
        <v/>
      </c>
      <c r="D118" s="56"/>
      <c r="E118" s="51" t="str">
        <f ca="1">IF(AND(B118="",OFFSET(B118,-1,0,1,1)&lt;&gt;""),OFFSET(E118,-1,0,1,1),IF(AND(B118="",OFFSET(B118,-1,0,1,1)="",OR(OFFSET(N118,-1,0,1)&lt;&gt;"",OFFSET(P118,-1,0,1,1)&lt;&gt;"")),OFFSET(E118,-2,0,1,1),IFERROR(VLOOKUP(入力シート➁!B118,テーブル1[[#All],[医薬品名]:[単位2]],COLUMN(テーブル1[[#Headers],[単位2]])-3,0),"")))</f>
        <v/>
      </c>
      <c r="F118" s="57"/>
      <c r="G118" s="53" t="str">
        <f t="shared" ca="1" si="25"/>
        <v/>
      </c>
      <c r="H118" s="58"/>
      <c r="I118" s="53" t="str">
        <f t="shared" ca="1" si="28"/>
        <v/>
      </c>
      <c r="J118" s="64"/>
      <c r="K118" s="53" t="str">
        <f t="shared" ca="1" si="29"/>
        <v/>
      </c>
      <c r="L118" s="65"/>
      <c r="M118" s="53" t="str">
        <f t="shared" ca="1" si="30"/>
        <v/>
      </c>
      <c r="N118" s="66"/>
      <c r="O118" s="67"/>
      <c r="P118" s="67"/>
      <c r="Q118" s="77"/>
      <c r="R118" s="78"/>
      <c r="S118" s="74" t="str">
        <f ca="1">IF(入力シート①!$C$6="麻薬小売業者",$X118,$W118)</f>
        <v/>
      </c>
      <c r="V118" s="14">
        <f t="shared" si="21"/>
        <v>1</v>
      </c>
      <c r="W118" s="75" t="str">
        <f t="shared" ca="1" si="23"/>
        <v/>
      </c>
      <c r="X118" s="76" t="str">
        <f t="shared" ca="1" si="26"/>
        <v/>
      </c>
    </row>
    <row r="119" spans="1:24" ht="40" customHeight="1">
      <c r="A119" s="14">
        <f t="shared" ca="1" si="27"/>
        <v>113</v>
      </c>
      <c r="B119" s="55"/>
      <c r="C119" s="49" t="str">
        <f ca="1">IF(AND(B119="",OFFSET(B119,-1,0,1,1)&lt;&gt;""),OFFSET(C119,-1,0,1,1),IF(AND(B119="",OFFSET(B119,-1,0,1,1)="",OR(OFFSET(N119,-1,0,1)&lt;&gt;"",OFFSET(P119,-1,0,1,1)&lt;&gt;"")),OFFSET(C119,-2,0,1,1),IFERROR(VLOOKUP(入力シート➁!B119,テーブル1[[#All],[医薬品名]:[単位2]],COLUMN(入力シート➁!P115)-3,0),"")))</f>
        <v/>
      </c>
      <c r="D119" s="56"/>
      <c r="E119" s="51" t="str">
        <f ca="1">IF(AND(B119="",OFFSET(B119,-1,0,1,1)&lt;&gt;""),OFFSET(E119,-1,0,1,1),IF(AND(B119="",OFFSET(B119,-1,0,1,1)="",OR(OFFSET(N119,-1,0,1)&lt;&gt;"",OFFSET(P119,-1,0,1,1)&lt;&gt;"")),OFFSET(E119,-2,0,1,1),IFERROR(VLOOKUP(入力シート➁!B119,テーブル1[[#All],[医薬品名]:[単位2]],COLUMN(テーブル1[[#Headers],[単位2]])-3,0),"")))</f>
        <v/>
      </c>
      <c r="F119" s="57"/>
      <c r="G119" s="53" t="str">
        <f t="shared" ca="1" si="25"/>
        <v/>
      </c>
      <c r="H119" s="58"/>
      <c r="I119" s="53" t="str">
        <f t="shared" ca="1" si="28"/>
        <v/>
      </c>
      <c r="J119" s="64"/>
      <c r="K119" s="53" t="str">
        <f t="shared" ca="1" si="29"/>
        <v/>
      </c>
      <c r="L119" s="65"/>
      <c r="M119" s="53" t="str">
        <f t="shared" ca="1" si="30"/>
        <v/>
      </c>
      <c r="N119" s="66"/>
      <c r="O119" s="67"/>
      <c r="P119" s="67"/>
      <c r="Q119" s="77"/>
      <c r="R119" s="78"/>
      <c r="S119" s="74" t="str">
        <f ca="1">IF(入力シート①!$C$6="麻薬小売業者",$X119,$W119)</f>
        <v/>
      </c>
      <c r="V119" s="14">
        <f t="shared" si="21"/>
        <v>1</v>
      </c>
      <c r="W119" s="75" t="str">
        <f t="shared" ca="1" si="23"/>
        <v/>
      </c>
      <c r="X119" s="76" t="str">
        <f t="shared" ca="1" si="26"/>
        <v/>
      </c>
    </row>
    <row r="120" spans="1:24" ht="40" customHeight="1">
      <c r="A120" s="14">
        <f t="shared" ca="1" si="27"/>
        <v>114</v>
      </c>
      <c r="B120" s="55"/>
      <c r="C120" s="49" t="str">
        <f ca="1">IF(AND(B120="",OFFSET(B120,-1,0,1,1)&lt;&gt;""),OFFSET(C120,-1,0,1,1),IF(AND(B120="",OFFSET(B120,-1,0,1,1)="",OR(OFFSET(N120,-1,0,1)&lt;&gt;"",OFFSET(P120,-1,0,1,1)&lt;&gt;"")),OFFSET(C120,-2,0,1,1),IFERROR(VLOOKUP(入力シート➁!B120,テーブル1[[#All],[医薬品名]:[単位2]],COLUMN(入力シート➁!P116)-3,0),"")))</f>
        <v/>
      </c>
      <c r="D120" s="56"/>
      <c r="E120" s="51" t="str">
        <f ca="1">IF(AND(B120="",OFFSET(B120,-1,0,1,1)&lt;&gt;""),OFFSET(E120,-1,0,1,1),IF(AND(B120="",OFFSET(B120,-1,0,1,1)="",OR(OFFSET(N120,-1,0,1)&lt;&gt;"",OFFSET(P120,-1,0,1,1)&lt;&gt;"")),OFFSET(E120,-2,0,1,1),IFERROR(VLOOKUP(入力シート➁!B120,テーブル1[[#All],[医薬品名]:[単位2]],COLUMN(テーブル1[[#Headers],[単位2]])-3,0),"")))</f>
        <v/>
      </c>
      <c r="F120" s="57"/>
      <c r="G120" s="53" t="str">
        <f t="shared" ca="1" si="25"/>
        <v/>
      </c>
      <c r="H120" s="58"/>
      <c r="I120" s="53" t="str">
        <f t="shared" ca="1" si="28"/>
        <v/>
      </c>
      <c r="J120" s="64"/>
      <c r="K120" s="53" t="str">
        <f t="shared" ca="1" si="29"/>
        <v/>
      </c>
      <c r="L120" s="65"/>
      <c r="M120" s="53" t="str">
        <f t="shared" ca="1" si="30"/>
        <v/>
      </c>
      <c r="N120" s="66"/>
      <c r="O120" s="67"/>
      <c r="P120" s="67"/>
      <c r="Q120" s="77"/>
      <c r="R120" s="78"/>
      <c r="S120" s="74" t="str">
        <f ca="1">IF(入力シート①!$C$6="麻薬小売業者",$X120,$W120)</f>
        <v/>
      </c>
      <c r="V120" s="14">
        <f t="shared" si="21"/>
        <v>1</v>
      </c>
      <c r="W120" s="75" t="str">
        <f t="shared" ref="W120:W156" ca="1" si="31">IF(AND(D120="",F120="",H120="",J120="",L120="",B120="",N120="",O120="",P120="",Q120="",R120=""),"",IF(OR(AND(OR(N120&lt;&gt;"",O120&lt;&gt;"",P120&lt;&gt;"",Q120&lt;&gt;""),R120=""),AND(F120="",H120="",J120="",L120="")),"×",IF(OR(AND(B120&lt;&gt;"",OFFSET(B120,1,0,1,1)="",OR(OFFSET(D120,1,0,1,1)&lt;&gt;"",OFFSET(D120,2,0,1,1)&lt;&gt;"",COUNTIF(B120,"*自家製剤*")&gt;0),OR(D120&lt;&gt;"",COUNTIF(B120,"*自家製剤*")&gt;0),OR(OFFSET(N120,1,0,1,1)&lt;&gt;"",OFFSET(P120,1,0,1,1)&lt;&gt;"",OFFSET(N120,2,0,1,1)&lt;&gt;"",OFFSET(P120,2,0,1,1)&lt;&gt;""),OFFSET(B120,2,0,1,1)="",F120+H120-J120-O120+ABS(OFFSET(F120,1,0,1,1))+ABS(OFFSET(H120,1,0,1,1))-ABS(OFFSET(J120,1,0,1,1))+ABS(OFFSET(F120,2,0,1,1))+ABS(OFFSET(H120,2,0,1,1))-ABS(OFFSET(J120,2,0,1,1))=L120-Q120+ABS(OFFSET(L120,1,0,1,1))+ABS(OFFSET(L120,2,0,1,1)),IF(OR(OFFSET(F120,1,0,1,1)&lt;0,OFFSET(H120,1,0,1,1)&lt;0,OFFSET(J120,1,0,1,1)&lt;0,OFFSET(L120,1,0,1,1)&lt;0),IF(J120&gt;(ABS(OFFSET(F120,1,0,1,1))+ABS(OFFSET(H120,1,0,1,1)))-ABS(OFFSET(L120,1,0,1,1)),AND(J120-(F120+H120+OFFSET(H120,2,0,1,1)-L120-Q120)&lt;=ABS(OFFSET(N120,1,0,1,1)),ABS(OFFSET(N120,1,0,1,1))&lt;=(ABS(OFFSET(F120,1,0,1,1))+ABS(OFFSET(H120,1,0,1,1)))-ABS(OFFSET(L120,1,0,1,1))),AND(J120-(F120+H120+OFFSET(H120,2,0,1,1)-L120-Q120)&lt;=ABS(OFFSET(N120,1,0,1,1)),ABS(OFFSET(N120,1,0,1,1))&lt;=J120)),IF(OR(OFFSET(F120,2,0,1,1)&lt;0,OFFSET(H120,2,0,1,1)&lt;0,OFFSET(J120,2,0,1,1)&lt;0,OFFSET(L120,2,0,1,1)&lt;0),IF(J120&gt;(ABS(OFFSET(F120,2,0,1,1))+ABS(OFFSET(H120,2,0,1,1)))-ABS(OFFSET(L120,2,0,1,1)),AND(J120-(F120+H120+OFFSET(H120,1,0,1,1)-L120-Q120)&lt;=ABS(OFFSET(N120,2,0,1,1)),ABS(OFFSET(N120,2,0,1,1))&lt;=(ABS(OFFSET(F120,2,0,1,1))+ABS(OFFSET(H120,2,0,1,1)))-ABS(OFFSET(L120,2,0,1,1))),AND(J120-(F120+H120+OFFSET(H120,1,0,1,1)-L120-Q120)&lt;=ABS(OFFSET(N120,2,0,1,1)),ABS(OFFSET(N120,2,0,1,1))&lt;=J120)),TRUE))),AND(B120&lt;&gt;"",OFFSET(B120,1,0,1,1)="",OR(OFFSET(N120,1,0,1,1)&lt;&gt;"",OFFSET(P120,1,0,1,1)&lt;&gt;"",OR(OFFSET(F120,1,0,1,1)&lt;0,OFFSET(H120,1,0,1,1)&lt;0)),OR(OFFSET(B120,2,0,1,1)&lt;&gt;"",OFFSET(S120,2,0,1,1)=""),OR(D120&lt;&gt;"",COUNTIF(B120,"*自家製剤*")&gt;0),F120+H120-J120-O120+ABS(OFFSET(F120,1,0,1,1))+ABS(OFFSET(H120,1,0,1,1))-ABS(OFFSET(J120,1,0,1,1))=L120-Q120+ABS(OFFSET(L120,1,0,1,1)),IF(NOT(OR(OFFSET(F120,1,0,1,1)&lt;0,OFFSET(H120,1,0,1,1)&lt;0,OFFSET(J120,1,0,1,1)&lt;0,OFFSET(L120,1,0,1,1)&lt;0)),TRUE,IF(J120&gt;(ABS(OFFSET(F120,1,0,1,1))+ABS(OFFSET(H120,1,0,1,1)))-ABS(OFFSET(L120,1,0,1,1)),AND(J120-(F120+H120-L120-Q120)&lt;=ABS(OFFSET(N120,1,0,1,1)),ABS(OFFSET(N120,1,0,1,1))&lt;=(ABS(OFFSET(F120,1,0,1,1))+ABS(OFFSET(H120,1,0,1,1)))-ABS(OFFSET(L120,1,0,1,1))),AND(J120-(F120+H120-L120-Q120)&lt;=ABS(OFFSET(N120,1,0,1,1)),ABS(OFFSET(N120,1,0,1,1))&lt;=J120)))),AND(B120&lt;&gt;"",OR(D120&lt;&gt;"",COUNTIF(B120,"*自家製剤*")&gt;0),OR(OFFSET(B120,1,0,1,1)&lt;&gt;"",OFFSET(S120,1,0,1,1)=""),F120+H120-J120-O120=L120-Q120),AND(B120&lt;&gt;"",D120="",ABS(F120)+ABS(H120)-O120-ABS(J120)=ABS(L120),OR(F120&lt;0,H120&lt;0,J120&lt;0,L120&lt;0)),),"○",IF(AND(B120="",OR(F120&lt;&gt;"",H120&lt;&gt;"",J120&lt;&gt;"",L120&lt;&gt;""),R120&lt;&gt;""),"-","×"))))</f>
        <v/>
      </c>
      <c r="X120" s="76" t="str">
        <f t="shared" ca="1" si="26"/>
        <v/>
      </c>
    </row>
    <row r="121" spans="1:24" ht="40" customHeight="1">
      <c r="A121" s="14">
        <f t="shared" ca="1" si="27"/>
        <v>115</v>
      </c>
      <c r="B121" s="55"/>
      <c r="C121" s="49" t="str">
        <f ca="1">IF(AND(B121="",OFFSET(B121,-1,0,1,1)&lt;&gt;""),OFFSET(C121,-1,0,1,1),IF(AND(B121="",OFFSET(B121,-1,0,1,1)="",OR(OFFSET(N121,-1,0,1)&lt;&gt;"",OFFSET(P121,-1,0,1,1)&lt;&gt;"")),OFFSET(C121,-2,0,1,1),IFERROR(VLOOKUP(入力シート➁!B121,テーブル1[[#All],[医薬品名]:[単位2]],COLUMN(入力シート➁!P117)-3,0),"")))</f>
        <v/>
      </c>
      <c r="D121" s="56"/>
      <c r="E121" s="51" t="str">
        <f ca="1">IF(AND(B121="",OFFSET(B121,-1,0,1,1)&lt;&gt;""),OFFSET(E121,-1,0,1,1),IF(AND(B121="",OFFSET(B121,-1,0,1,1)="",OR(OFFSET(N121,-1,0,1)&lt;&gt;"",OFFSET(P121,-1,0,1,1)&lt;&gt;"")),OFFSET(E121,-2,0,1,1),IFERROR(VLOOKUP(入力シート➁!B121,テーブル1[[#All],[医薬品名]:[単位2]],COLUMN(テーブル1[[#Headers],[単位2]])-3,0),"")))</f>
        <v/>
      </c>
      <c r="F121" s="57"/>
      <c r="G121" s="53" t="str">
        <f t="shared" ca="1" si="25"/>
        <v/>
      </c>
      <c r="H121" s="58"/>
      <c r="I121" s="53" t="str">
        <f t="shared" ca="1" si="28"/>
        <v/>
      </c>
      <c r="J121" s="64"/>
      <c r="K121" s="53" t="str">
        <f t="shared" ca="1" si="29"/>
        <v/>
      </c>
      <c r="L121" s="65"/>
      <c r="M121" s="53" t="str">
        <f t="shared" ca="1" si="30"/>
        <v/>
      </c>
      <c r="N121" s="66"/>
      <c r="O121" s="67"/>
      <c r="P121" s="67"/>
      <c r="Q121" s="77"/>
      <c r="R121" s="78"/>
      <c r="S121" s="74" t="str">
        <f ca="1">IF(入力シート①!$C$6="麻薬小売業者",$X121,$W121)</f>
        <v/>
      </c>
      <c r="V121" s="14">
        <f t="shared" si="21"/>
        <v>1</v>
      </c>
      <c r="W121" s="75" t="str">
        <f t="shared" ca="1" si="31"/>
        <v/>
      </c>
      <c r="X121" s="76" t="str">
        <f t="shared" ca="1" si="26"/>
        <v/>
      </c>
    </row>
    <row r="122" spans="1:24" ht="40" customHeight="1">
      <c r="A122" s="14">
        <f t="shared" ca="1" si="27"/>
        <v>116</v>
      </c>
      <c r="B122" s="55"/>
      <c r="C122" s="49" t="str">
        <f ca="1">IF(AND(B122="",OFFSET(B122,-1,0,1,1)&lt;&gt;""),OFFSET(C122,-1,0,1,1),IF(AND(B122="",OFFSET(B122,-1,0,1,1)="",OR(OFFSET(N122,-1,0,1)&lt;&gt;"",OFFSET(P122,-1,0,1,1)&lt;&gt;"")),OFFSET(C122,-2,0,1,1),IFERROR(VLOOKUP(入力シート➁!B122,テーブル1[[#All],[医薬品名]:[単位2]],COLUMN(入力シート➁!P118)-3,0),"")))</f>
        <v/>
      </c>
      <c r="D122" s="56"/>
      <c r="E122" s="51" t="str">
        <f ca="1">IF(AND(B122="",OFFSET(B122,-1,0,1,1)&lt;&gt;""),OFFSET(E122,-1,0,1,1),IF(AND(B122="",OFFSET(B122,-1,0,1,1)="",OR(OFFSET(N122,-1,0,1)&lt;&gt;"",OFFSET(P122,-1,0,1,1)&lt;&gt;"")),OFFSET(E122,-2,0,1,1),IFERROR(VLOOKUP(入力シート➁!B122,テーブル1[[#All],[医薬品名]:[単位2]],COLUMN(テーブル1[[#Headers],[単位2]])-3,0),"")))</f>
        <v/>
      </c>
      <c r="F122" s="57"/>
      <c r="G122" s="53" t="str">
        <f t="shared" ca="1" si="25"/>
        <v/>
      </c>
      <c r="H122" s="58"/>
      <c r="I122" s="53" t="str">
        <f t="shared" ca="1" si="28"/>
        <v/>
      </c>
      <c r="J122" s="64"/>
      <c r="K122" s="53" t="str">
        <f t="shared" ca="1" si="29"/>
        <v/>
      </c>
      <c r="L122" s="65"/>
      <c r="M122" s="53" t="str">
        <f t="shared" ca="1" si="30"/>
        <v/>
      </c>
      <c r="N122" s="66"/>
      <c r="O122" s="67"/>
      <c r="P122" s="67"/>
      <c r="Q122" s="77"/>
      <c r="R122" s="78"/>
      <c r="S122" s="74" t="str">
        <f ca="1">IF(入力シート①!$C$6="麻薬小売業者",$X122,$W122)</f>
        <v/>
      </c>
      <c r="V122" s="14">
        <f t="shared" si="21"/>
        <v>1</v>
      </c>
      <c r="W122" s="75" t="str">
        <f t="shared" ca="1" si="31"/>
        <v/>
      </c>
      <c r="X122" s="76" t="str">
        <f t="shared" ca="1" si="26"/>
        <v/>
      </c>
    </row>
    <row r="123" spans="1:24" ht="40" customHeight="1">
      <c r="A123" s="14">
        <f t="shared" ca="1" si="27"/>
        <v>117</v>
      </c>
      <c r="B123" s="55"/>
      <c r="C123" s="49" t="str">
        <f ca="1">IF(AND(B123="",OFFSET(B123,-1,0,1,1)&lt;&gt;""),OFFSET(C123,-1,0,1,1),IF(AND(B123="",OFFSET(B123,-1,0,1,1)="",OR(OFFSET(N123,-1,0,1)&lt;&gt;"",OFFSET(P123,-1,0,1,1)&lt;&gt;"")),OFFSET(C123,-2,0,1,1),IFERROR(VLOOKUP(入力シート➁!B123,テーブル1[[#All],[医薬品名]:[単位2]],COLUMN(入力シート➁!P119)-3,0),"")))</f>
        <v/>
      </c>
      <c r="D123" s="56"/>
      <c r="E123" s="51" t="str">
        <f ca="1">IF(AND(B123="",OFFSET(B123,-1,0,1,1)&lt;&gt;""),OFFSET(E123,-1,0,1,1),IF(AND(B123="",OFFSET(B123,-1,0,1,1)="",OR(OFFSET(N123,-1,0,1)&lt;&gt;"",OFFSET(P123,-1,0,1,1)&lt;&gt;"")),OFFSET(E123,-2,0,1,1),IFERROR(VLOOKUP(入力シート➁!B123,テーブル1[[#All],[医薬品名]:[単位2]],COLUMN(テーブル1[[#Headers],[単位2]])-3,0),"")))</f>
        <v/>
      </c>
      <c r="F123" s="57"/>
      <c r="G123" s="53" t="str">
        <f t="shared" ca="1" si="25"/>
        <v/>
      </c>
      <c r="H123" s="58"/>
      <c r="I123" s="53" t="str">
        <f t="shared" ca="1" si="28"/>
        <v/>
      </c>
      <c r="J123" s="64"/>
      <c r="K123" s="53" t="str">
        <f t="shared" ca="1" si="29"/>
        <v/>
      </c>
      <c r="L123" s="65"/>
      <c r="M123" s="53" t="str">
        <f t="shared" ca="1" si="30"/>
        <v/>
      </c>
      <c r="N123" s="66"/>
      <c r="O123" s="67"/>
      <c r="P123" s="67"/>
      <c r="Q123" s="77"/>
      <c r="R123" s="78"/>
      <c r="S123" s="74" t="str">
        <f ca="1">IF(入力シート①!$C$6="麻薬小売業者",$X123,$W123)</f>
        <v/>
      </c>
      <c r="V123" s="14">
        <f t="shared" si="21"/>
        <v>1</v>
      </c>
      <c r="W123" s="75" t="str">
        <f t="shared" ca="1" si="31"/>
        <v/>
      </c>
      <c r="X123" s="76" t="str">
        <f t="shared" ca="1" si="26"/>
        <v/>
      </c>
    </row>
    <row r="124" spans="1:24" ht="40" customHeight="1">
      <c r="A124" s="14">
        <f t="shared" ca="1" si="27"/>
        <v>118</v>
      </c>
      <c r="B124" s="55"/>
      <c r="C124" s="49" t="str">
        <f ca="1">IF(AND(B124="",OFFSET(B124,-1,0,1,1)&lt;&gt;""),OFFSET(C124,-1,0,1,1),IF(AND(B124="",OFFSET(B124,-1,0,1,1)="",OR(OFFSET(N124,-1,0,1)&lt;&gt;"",OFFSET(P124,-1,0,1,1)&lt;&gt;"")),OFFSET(C124,-2,0,1,1),IFERROR(VLOOKUP(入力シート➁!B124,テーブル1[[#All],[医薬品名]:[単位2]],COLUMN(入力シート➁!P120)-3,0),"")))</f>
        <v/>
      </c>
      <c r="D124" s="56"/>
      <c r="E124" s="51" t="str">
        <f ca="1">IF(AND(B124="",OFFSET(B124,-1,0,1,1)&lt;&gt;""),OFFSET(E124,-1,0,1,1),IF(AND(B124="",OFFSET(B124,-1,0,1,1)="",OR(OFFSET(N124,-1,0,1)&lt;&gt;"",OFFSET(P124,-1,0,1,1)&lt;&gt;"")),OFFSET(E124,-2,0,1,1),IFERROR(VLOOKUP(入力シート➁!B124,テーブル1[[#All],[医薬品名]:[単位2]],COLUMN(テーブル1[[#Headers],[単位2]])-3,0),"")))</f>
        <v/>
      </c>
      <c r="F124" s="57"/>
      <c r="G124" s="53" t="str">
        <f t="shared" ca="1" si="25"/>
        <v/>
      </c>
      <c r="H124" s="58"/>
      <c r="I124" s="53" t="str">
        <f t="shared" ca="1" si="28"/>
        <v/>
      </c>
      <c r="J124" s="64"/>
      <c r="K124" s="53" t="str">
        <f t="shared" ca="1" si="29"/>
        <v/>
      </c>
      <c r="L124" s="65"/>
      <c r="M124" s="53" t="str">
        <f t="shared" ca="1" si="30"/>
        <v/>
      </c>
      <c r="N124" s="66"/>
      <c r="O124" s="67"/>
      <c r="P124" s="67"/>
      <c r="Q124" s="77"/>
      <c r="R124" s="78"/>
      <c r="S124" s="74" t="str">
        <f ca="1">IF(入力シート①!$C$6="麻薬小売業者",$X124,$W124)</f>
        <v/>
      </c>
      <c r="V124" s="14">
        <f t="shared" si="21"/>
        <v>1</v>
      </c>
      <c r="W124" s="75" t="str">
        <f t="shared" ca="1" si="31"/>
        <v/>
      </c>
      <c r="X124" s="76" t="str">
        <f t="shared" ca="1" si="26"/>
        <v/>
      </c>
    </row>
    <row r="125" spans="1:24" ht="40" customHeight="1">
      <c r="A125" s="14">
        <f t="shared" ca="1" si="27"/>
        <v>119</v>
      </c>
      <c r="B125" s="55"/>
      <c r="C125" s="49" t="str">
        <f ca="1">IF(AND(B125="",OFFSET(B125,-1,0,1,1)&lt;&gt;""),OFFSET(C125,-1,0,1,1),IF(AND(B125="",OFFSET(B125,-1,0,1,1)="",OR(OFFSET(N125,-1,0,1)&lt;&gt;"",OFFSET(P125,-1,0,1,1)&lt;&gt;"")),OFFSET(C125,-2,0,1,1),IFERROR(VLOOKUP(入力シート➁!B125,テーブル1[[#All],[医薬品名]:[単位2]],COLUMN(入力シート➁!P121)-3,0),"")))</f>
        <v/>
      </c>
      <c r="D125" s="56"/>
      <c r="E125" s="51" t="str">
        <f ca="1">IF(AND(B125="",OFFSET(B125,-1,0,1,1)&lt;&gt;""),OFFSET(E125,-1,0,1,1),IF(AND(B125="",OFFSET(B125,-1,0,1,1)="",OR(OFFSET(N125,-1,0,1)&lt;&gt;"",OFFSET(P125,-1,0,1,1)&lt;&gt;"")),OFFSET(E125,-2,0,1,1),IFERROR(VLOOKUP(入力シート➁!B125,テーブル1[[#All],[医薬品名]:[単位2]],COLUMN(テーブル1[[#Headers],[単位2]])-3,0),"")))</f>
        <v/>
      </c>
      <c r="F125" s="57"/>
      <c r="G125" s="53" t="str">
        <f t="shared" ca="1" si="25"/>
        <v/>
      </c>
      <c r="H125" s="58"/>
      <c r="I125" s="53" t="str">
        <f t="shared" ca="1" si="28"/>
        <v/>
      </c>
      <c r="J125" s="64"/>
      <c r="K125" s="53" t="str">
        <f t="shared" ca="1" si="29"/>
        <v/>
      </c>
      <c r="L125" s="65"/>
      <c r="M125" s="53" t="str">
        <f t="shared" ca="1" si="30"/>
        <v/>
      </c>
      <c r="N125" s="66"/>
      <c r="O125" s="67"/>
      <c r="P125" s="67"/>
      <c r="Q125" s="77"/>
      <c r="R125" s="78"/>
      <c r="S125" s="74" t="str">
        <f ca="1">IF(入力シート①!$C$6="麻薬小売業者",$X125,$W125)</f>
        <v/>
      </c>
      <c r="V125" s="14">
        <f t="shared" si="21"/>
        <v>1</v>
      </c>
      <c r="W125" s="75" t="str">
        <f t="shared" ca="1" si="31"/>
        <v/>
      </c>
      <c r="X125" s="76" t="str">
        <f t="shared" ca="1" si="26"/>
        <v/>
      </c>
    </row>
    <row r="126" spans="1:24" ht="40" customHeight="1">
      <c r="A126" s="14">
        <f t="shared" ca="1" si="27"/>
        <v>120</v>
      </c>
      <c r="B126" s="55"/>
      <c r="C126" s="49" t="str">
        <f ca="1">IF(AND(B126="",OFFSET(B126,-1,0,1,1)&lt;&gt;""),OFFSET(C126,-1,0,1,1),IF(AND(B126="",OFFSET(B126,-1,0,1,1)="",OR(OFFSET(N126,-1,0,1)&lt;&gt;"",OFFSET(P126,-1,0,1,1)&lt;&gt;"")),OFFSET(C126,-2,0,1,1),IFERROR(VLOOKUP(入力シート➁!B126,テーブル1[[#All],[医薬品名]:[単位2]],COLUMN(入力シート➁!P122)-3,0),"")))</f>
        <v/>
      </c>
      <c r="D126" s="56"/>
      <c r="E126" s="51" t="str">
        <f ca="1">IF(AND(B126="",OFFSET(B126,-1,0,1,1)&lt;&gt;""),OFFSET(E126,-1,0,1,1),IF(AND(B126="",OFFSET(B126,-1,0,1,1)="",OR(OFFSET(N126,-1,0,1)&lt;&gt;"",OFFSET(P126,-1,0,1,1)&lt;&gt;"")),OFFSET(E126,-2,0,1,1),IFERROR(VLOOKUP(入力シート➁!B126,テーブル1[[#All],[医薬品名]:[単位2]],COLUMN(テーブル1[[#Headers],[単位2]])-3,0),"")))</f>
        <v/>
      </c>
      <c r="F126" s="57"/>
      <c r="G126" s="53" t="str">
        <f t="shared" ca="1" si="25"/>
        <v/>
      </c>
      <c r="H126" s="58"/>
      <c r="I126" s="53" t="str">
        <f t="shared" ca="1" si="28"/>
        <v/>
      </c>
      <c r="J126" s="64"/>
      <c r="K126" s="53" t="str">
        <f t="shared" ca="1" si="29"/>
        <v/>
      </c>
      <c r="L126" s="65"/>
      <c r="M126" s="53" t="str">
        <f t="shared" ca="1" si="30"/>
        <v/>
      </c>
      <c r="N126" s="66"/>
      <c r="O126" s="67"/>
      <c r="P126" s="67"/>
      <c r="Q126" s="77"/>
      <c r="R126" s="78"/>
      <c r="S126" s="74" t="str">
        <f ca="1">IF(入力シート①!$C$6="麻薬小売業者",$X126,$W126)</f>
        <v/>
      </c>
      <c r="V126" s="14">
        <f t="shared" si="21"/>
        <v>1</v>
      </c>
      <c r="W126" s="75" t="str">
        <f t="shared" ca="1" si="31"/>
        <v/>
      </c>
      <c r="X126" s="76" t="str">
        <f t="shared" ca="1" si="26"/>
        <v/>
      </c>
    </row>
    <row r="127" spans="1:24" ht="40" customHeight="1">
      <c r="A127" s="14">
        <f t="shared" ca="1" si="27"/>
        <v>121</v>
      </c>
      <c r="B127" s="55"/>
      <c r="C127" s="49" t="str">
        <f ca="1">IF(AND(B127="",OFFSET(B127,-1,0,1,1)&lt;&gt;""),OFFSET(C127,-1,0,1,1),IF(AND(B127="",OFFSET(B127,-1,0,1,1)="",OR(OFFSET(N127,-1,0,1)&lt;&gt;"",OFFSET(P127,-1,0,1,1)&lt;&gt;"")),OFFSET(C127,-2,0,1,1),IFERROR(VLOOKUP(入力シート➁!B127,テーブル1[[#All],[医薬品名]:[単位2]],COLUMN(入力シート➁!P123)-3,0),"")))</f>
        <v/>
      </c>
      <c r="D127" s="56"/>
      <c r="E127" s="51" t="str">
        <f ca="1">IF(AND(B127="",OFFSET(B127,-1,0,1,1)&lt;&gt;""),OFFSET(E127,-1,0,1,1),IF(AND(B127="",OFFSET(B127,-1,0,1,1)="",OR(OFFSET(N127,-1,0,1)&lt;&gt;"",OFFSET(P127,-1,0,1,1)&lt;&gt;"")),OFFSET(E127,-2,0,1,1),IFERROR(VLOOKUP(入力シート➁!B127,テーブル1[[#All],[医薬品名]:[単位2]],COLUMN(テーブル1[[#Headers],[単位2]])-3,0),"")))</f>
        <v/>
      </c>
      <c r="F127" s="57"/>
      <c r="G127" s="53" t="str">
        <f t="shared" ca="1" si="25"/>
        <v/>
      </c>
      <c r="H127" s="58"/>
      <c r="I127" s="53" t="str">
        <f t="shared" ca="1" si="28"/>
        <v/>
      </c>
      <c r="J127" s="64"/>
      <c r="K127" s="53" t="str">
        <f t="shared" ca="1" si="29"/>
        <v/>
      </c>
      <c r="L127" s="65"/>
      <c r="M127" s="53" t="str">
        <f t="shared" ca="1" si="30"/>
        <v/>
      </c>
      <c r="N127" s="66"/>
      <c r="O127" s="67"/>
      <c r="P127" s="67"/>
      <c r="Q127" s="77"/>
      <c r="R127" s="78"/>
      <c r="S127" s="74" t="str">
        <f ca="1">IF(入力シート①!$C$6="麻薬小売業者",$X127,$W127)</f>
        <v/>
      </c>
      <c r="V127" s="14">
        <f t="shared" si="21"/>
        <v>1</v>
      </c>
      <c r="W127" s="75" t="str">
        <f t="shared" ca="1" si="31"/>
        <v/>
      </c>
      <c r="X127" s="76" t="str">
        <f t="shared" ca="1" si="26"/>
        <v/>
      </c>
    </row>
    <row r="128" spans="1:24" ht="40" customHeight="1">
      <c r="A128" s="14">
        <f t="shared" ca="1" si="27"/>
        <v>122</v>
      </c>
      <c r="B128" s="55"/>
      <c r="C128" s="49" t="str">
        <f ca="1">IF(AND(B128="",OFFSET(B128,-1,0,1,1)&lt;&gt;""),OFFSET(C128,-1,0,1,1),IF(AND(B128="",OFFSET(B128,-1,0,1,1)="",OR(OFFSET(N128,-1,0,1)&lt;&gt;"",OFFSET(P128,-1,0,1,1)&lt;&gt;"")),OFFSET(C128,-2,0,1,1),IFERROR(VLOOKUP(入力シート➁!B128,テーブル1[[#All],[医薬品名]:[単位2]],COLUMN(入力シート➁!P124)-3,0),"")))</f>
        <v/>
      </c>
      <c r="D128" s="56"/>
      <c r="E128" s="51" t="str">
        <f ca="1">IF(AND(B128="",OFFSET(B128,-1,0,1,1)&lt;&gt;""),OFFSET(E128,-1,0,1,1),IF(AND(B128="",OFFSET(B128,-1,0,1,1)="",OR(OFFSET(N128,-1,0,1)&lt;&gt;"",OFFSET(P128,-1,0,1,1)&lt;&gt;"")),OFFSET(E128,-2,0,1,1),IFERROR(VLOOKUP(入力シート➁!B128,テーブル1[[#All],[医薬品名]:[単位2]],COLUMN(テーブル1[[#Headers],[単位2]])-3,0),"")))</f>
        <v/>
      </c>
      <c r="F128" s="57"/>
      <c r="G128" s="53" t="str">
        <f t="shared" ca="1" si="25"/>
        <v/>
      </c>
      <c r="H128" s="58"/>
      <c r="I128" s="53" t="str">
        <f t="shared" ca="1" si="28"/>
        <v/>
      </c>
      <c r="J128" s="64"/>
      <c r="K128" s="53" t="str">
        <f t="shared" ca="1" si="29"/>
        <v/>
      </c>
      <c r="L128" s="65"/>
      <c r="M128" s="53" t="str">
        <f t="shared" ca="1" si="30"/>
        <v/>
      </c>
      <c r="N128" s="66"/>
      <c r="O128" s="67"/>
      <c r="P128" s="67"/>
      <c r="Q128" s="77"/>
      <c r="R128" s="78"/>
      <c r="S128" s="74" t="str">
        <f ca="1">IF(入力シート①!$C$6="麻薬小売業者",$X128,$W128)</f>
        <v/>
      </c>
      <c r="V128" s="14">
        <f t="shared" si="21"/>
        <v>1</v>
      </c>
      <c r="W128" s="75" t="str">
        <f t="shared" ca="1" si="31"/>
        <v/>
      </c>
      <c r="X128" s="76" t="str">
        <f t="shared" ca="1" si="26"/>
        <v/>
      </c>
    </row>
    <row r="129" spans="1:24" ht="40" customHeight="1">
      <c r="A129" s="14">
        <f t="shared" ca="1" si="27"/>
        <v>123</v>
      </c>
      <c r="B129" s="55"/>
      <c r="C129" s="49" t="str">
        <f ca="1">IF(AND(B129="",OFFSET(B129,-1,0,1,1)&lt;&gt;""),OFFSET(C129,-1,0,1,1),IF(AND(B129="",OFFSET(B129,-1,0,1,1)="",OR(OFFSET(N129,-1,0,1)&lt;&gt;"",OFFSET(P129,-1,0,1,1)&lt;&gt;"")),OFFSET(C129,-2,0,1,1),IFERROR(VLOOKUP(入力シート➁!B129,テーブル1[[#All],[医薬品名]:[単位2]],COLUMN(入力シート➁!P125)-3,0),"")))</f>
        <v/>
      </c>
      <c r="D129" s="56"/>
      <c r="E129" s="51" t="str">
        <f ca="1">IF(AND(B129="",OFFSET(B129,-1,0,1,1)&lt;&gt;""),OFFSET(E129,-1,0,1,1),IF(AND(B129="",OFFSET(B129,-1,0,1,1)="",OR(OFFSET(N129,-1,0,1)&lt;&gt;"",OFFSET(P129,-1,0,1,1)&lt;&gt;"")),OFFSET(E129,-2,0,1,1),IFERROR(VLOOKUP(入力シート➁!B129,テーブル1[[#All],[医薬品名]:[単位2]],COLUMN(テーブル1[[#Headers],[単位2]])-3,0),"")))</f>
        <v/>
      </c>
      <c r="F129" s="57"/>
      <c r="G129" s="53" t="str">
        <f t="shared" ca="1" si="25"/>
        <v/>
      </c>
      <c r="H129" s="58"/>
      <c r="I129" s="53" t="str">
        <f t="shared" ca="1" si="28"/>
        <v/>
      </c>
      <c r="J129" s="64"/>
      <c r="K129" s="53" t="str">
        <f t="shared" ca="1" si="29"/>
        <v/>
      </c>
      <c r="L129" s="65"/>
      <c r="M129" s="53" t="str">
        <f t="shared" ca="1" si="30"/>
        <v/>
      </c>
      <c r="N129" s="66"/>
      <c r="O129" s="67"/>
      <c r="P129" s="67"/>
      <c r="Q129" s="77"/>
      <c r="R129" s="78"/>
      <c r="S129" s="74" t="str">
        <f ca="1">IF(入力シート①!$C$6="麻薬小売業者",$X129,$W129)</f>
        <v/>
      </c>
      <c r="V129" s="14">
        <f t="shared" si="21"/>
        <v>1</v>
      </c>
      <c r="W129" s="75" t="str">
        <f t="shared" ca="1" si="31"/>
        <v/>
      </c>
      <c r="X129" s="76" t="str">
        <f t="shared" ca="1" si="26"/>
        <v/>
      </c>
    </row>
    <row r="130" spans="1:24" ht="40" customHeight="1">
      <c r="A130" s="14">
        <f t="shared" ca="1" si="27"/>
        <v>124</v>
      </c>
      <c r="B130" s="55"/>
      <c r="C130" s="49" t="str">
        <f ca="1">IF(AND(B130="",OFFSET(B130,-1,0,1,1)&lt;&gt;""),OFFSET(C130,-1,0,1,1),IF(AND(B130="",OFFSET(B130,-1,0,1,1)="",OR(OFFSET(N130,-1,0,1)&lt;&gt;"",OFFSET(P130,-1,0,1,1)&lt;&gt;"")),OFFSET(C130,-2,0,1,1),IFERROR(VLOOKUP(入力シート➁!B130,テーブル1[[#All],[医薬品名]:[単位2]],COLUMN(入力シート➁!P126)-3,0),"")))</f>
        <v/>
      </c>
      <c r="D130" s="56"/>
      <c r="E130" s="51" t="str">
        <f ca="1">IF(AND(B130="",OFFSET(B130,-1,0,1,1)&lt;&gt;""),OFFSET(E130,-1,0,1,1),IF(AND(B130="",OFFSET(B130,-1,0,1,1)="",OR(OFFSET(N130,-1,0,1)&lt;&gt;"",OFFSET(P130,-1,0,1,1)&lt;&gt;"")),OFFSET(E130,-2,0,1,1),IFERROR(VLOOKUP(入力シート➁!B130,テーブル1[[#All],[医薬品名]:[単位2]],COLUMN(テーブル1[[#Headers],[単位2]])-3,0),"")))</f>
        <v/>
      </c>
      <c r="F130" s="57"/>
      <c r="G130" s="53" t="str">
        <f t="shared" ca="1" si="25"/>
        <v/>
      </c>
      <c r="H130" s="58"/>
      <c r="I130" s="53" t="str">
        <f t="shared" ca="1" si="28"/>
        <v/>
      </c>
      <c r="J130" s="64"/>
      <c r="K130" s="53" t="str">
        <f t="shared" ca="1" si="29"/>
        <v/>
      </c>
      <c r="L130" s="65"/>
      <c r="M130" s="53" t="str">
        <f t="shared" ca="1" si="30"/>
        <v/>
      </c>
      <c r="N130" s="66"/>
      <c r="O130" s="67"/>
      <c r="P130" s="67"/>
      <c r="Q130" s="77"/>
      <c r="R130" s="78"/>
      <c r="S130" s="74" t="str">
        <f ca="1">IF(入力シート①!$C$6="麻薬小売業者",$X130,$W130)</f>
        <v/>
      </c>
      <c r="V130" s="14">
        <f t="shared" si="21"/>
        <v>1</v>
      </c>
      <c r="W130" s="75" t="str">
        <f t="shared" ca="1" si="31"/>
        <v/>
      </c>
      <c r="X130" s="76" t="str">
        <f t="shared" ca="1" si="26"/>
        <v/>
      </c>
    </row>
    <row r="131" spans="1:24" ht="40" customHeight="1">
      <c r="A131" s="14">
        <f t="shared" ca="1" si="27"/>
        <v>125</v>
      </c>
      <c r="B131" s="55"/>
      <c r="C131" s="49" t="str">
        <f ca="1">IF(AND(B131="",OFFSET(B131,-1,0,1,1)&lt;&gt;""),OFFSET(C131,-1,0,1,1),IF(AND(B131="",OFFSET(B131,-1,0,1,1)="",OR(OFFSET(N131,-1,0,1)&lt;&gt;"",OFFSET(P131,-1,0,1,1)&lt;&gt;"")),OFFSET(C131,-2,0,1,1),IFERROR(VLOOKUP(入力シート➁!B131,テーブル1[[#All],[医薬品名]:[単位2]],COLUMN(入力シート➁!P127)-3,0),"")))</f>
        <v/>
      </c>
      <c r="D131" s="56"/>
      <c r="E131" s="51" t="str">
        <f ca="1">IF(AND(B131="",OFFSET(B131,-1,0,1,1)&lt;&gt;""),OFFSET(E131,-1,0,1,1),IF(AND(B131="",OFFSET(B131,-1,0,1,1)="",OR(OFFSET(N131,-1,0,1)&lt;&gt;"",OFFSET(P131,-1,0,1,1)&lt;&gt;"")),OFFSET(E131,-2,0,1,1),IFERROR(VLOOKUP(入力シート➁!B131,テーブル1[[#All],[医薬品名]:[単位2]],COLUMN(テーブル1[[#Headers],[単位2]])-3,0),"")))</f>
        <v/>
      </c>
      <c r="F131" s="57"/>
      <c r="G131" s="53" t="str">
        <f t="shared" ca="1" si="25"/>
        <v/>
      </c>
      <c r="H131" s="58"/>
      <c r="I131" s="53" t="str">
        <f t="shared" ca="1" si="28"/>
        <v/>
      </c>
      <c r="J131" s="64"/>
      <c r="K131" s="53" t="str">
        <f t="shared" ca="1" si="29"/>
        <v/>
      </c>
      <c r="L131" s="65"/>
      <c r="M131" s="53" t="str">
        <f t="shared" ca="1" si="30"/>
        <v/>
      </c>
      <c r="N131" s="66"/>
      <c r="O131" s="67"/>
      <c r="P131" s="67"/>
      <c r="Q131" s="77"/>
      <c r="R131" s="78"/>
      <c r="S131" s="74" t="str">
        <f ca="1">IF(入力シート①!$C$6="麻薬小売業者",$X131,$W131)</f>
        <v/>
      </c>
      <c r="V131" s="14">
        <f t="shared" si="21"/>
        <v>1</v>
      </c>
      <c r="W131" s="75" t="str">
        <f t="shared" ca="1" si="31"/>
        <v/>
      </c>
      <c r="X131" s="76" t="str">
        <f t="shared" ca="1" si="26"/>
        <v/>
      </c>
    </row>
    <row r="132" spans="1:24" ht="40" customHeight="1">
      <c r="A132" s="14">
        <f t="shared" ca="1" si="27"/>
        <v>126</v>
      </c>
      <c r="B132" s="55"/>
      <c r="C132" s="49" t="str">
        <f ca="1">IF(AND(B132="",OFFSET(B132,-1,0,1,1)&lt;&gt;""),OFFSET(C132,-1,0,1,1),IF(AND(B132="",OFFSET(B132,-1,0,1,1)="",OR(OFFSET(N132,-1,0,1)&lt;&gt;"",OFFSET(P132,-1,0,1,1)&lt;&gt;"")),OFFSET(C132,-2,0,1,1),IFERROR(VLOOKUP(入力シート➁!B132,テーブル1[[#All],[医薬品名]:[単位2]],COLUMN(入力シート➁!P128)-3,0),"")))</f>
        <v/>
      </c>
      <c r="D132" s="56"/>
      <c r="E132" s="51" t="str">
        <f ca="1">IF(AND(B132="",OFFSET(B132,-1,0,1,1)&lt;&gt;""),OFFSET(E132,-1,0,1,1),IF(AND(B132="",OFFSET(B132,-1,0,1,1)="",OR(OFFSET(N132,-1,0,1)&lt;&gt;"",OFFSET(P132,-1,0,1,1)&lt;&gt;"")),OFFSET(E132,-2,0,1,1),IFERROR(VLOOKUP(入力シート➁!B132,テーブル1[[#All],[医薬品名]:[単位2]],COLUMN(テーブル1[[#Headers],[単位2]])-3,0),"")))</f>
        <v/>
      </c>
      <c r="F132" s="57"/>
      <c r="G132" s="53" t="str">
        <f t="shared" ca="1" si="25"/>
        <v/>
      </c>
      <c r="H132" s="58"/>
      <c r="I132" s="53" t="str">
        <f t="shared" ca="1" si="28"/>
        <v/>
      </c>
      <c r="J132" s="64"/>
      <c r="K132" s="53" t="str">
        <f t="shared" ca="1" si="29"/>
        <v/>
      </c>
      <c r="L132" s="65"/>
      <c r="M132" s="53" t="str">
        <f t="shared" ca="1" si="30"/>
        <v/>
      </c>
      <c r="N132" s="66"/>
      <c r="O132" s="67"/>
      <c r="P132" s="67"/>
      <c r="Q132" s="77"/>
      <c r="R132" s="78"/>
      <c r="S132" s="74" t="str">
        <f ca="1">IF(入力シート①!$C$6="麻薬小売業者",$X132,$W132)</f>
        <v/>
      </c>
      <c r="V132" s="14">
        <f t="shared" si="21"/>
        <v>1</v>
      </c>
      <c r="W132" s="75" t="str">
        <f t="shared" ca="1" si="31"/>
        <v/>
      </c>
      <c r="X132" s="76" t="str">
        <f t="shared" ca="1" si="26"/>
        <v/>
      </c>
    </row>
    <row r="133" spans="1:24" ht="40" customHeight="1">
      <c r="A133" s="14">
        <f t="shared" ca="1" si="27"/>
        <v>127</v>
      </c>
      <c r="B133" s="55"/>
      <c r="C133" s="49" t="str">
        <f ca="1">IF(AND(B133="",OFFSET(B133,-1,0,1,1)&lt;&gt;""),OFFSET(C133,-1,0,1,1),IF(AND(B133="",OFFSET(B133,-1,0,1,1)="",OR(OFFSET(N133,-1,0,1)&lt;&gt;"",OFFSET(P133,-1,0,1,1)&lt;&gt;"")),OFFSET(C133,-2,0,1,1),IFERROR(VLOOKUP(入力シート➁!B133,テーブル1[[#All],[医薬品名]:[単位2]],COLUMN(入力シート➁!P129)-3,0),"")))</f>
        <v/>
      </c>
      <c r="D133" s="56"/>
      <c r="E133" s="51" t="str">
        <f ca="1">IF(AND(B133="",OFFSET(B133,-1,0,1,1)&lt;&gt;""),OFFSET(E133,-1,0,1,1),IF(AND(B133="",OFFSET(B133,-1,0,1,1)="",OR(OFFSET(N133,-1,0,1)&lt;&gt;"",OFFSET(P133,-1,0,1,1)&lt;&gt;"")),OFFSET(E133,-2,0,1,1),IFERROR(VLOOKUP(入力シート➁!B133,テーブル1[[#All],[医薬品名]:[単位2]],COLUMN(テーブル1[[#Headers],[単位2]])-3,0),"")))</f>
        <v/>
      </c>
      <c r="F133" s="57"/>
      <c r="G133" s="53" t="str">
        <f t="shared" ca="1" si="25"/>
        <v/>
      </c>
      <c r="H133" s="58"/>
      <c r="I133" s="53" t="str">
        <f t="shared" ca="1" si="28"/>
        <v/>
      </c>
      <c r="J133" s="64"/>
      <c r="K133" s="53" t="str">
        <f t="shared" ca="1" si="29"/>
        <v/>
      </c>
      <c r="L133" s="65"/>
      <c r="M133" s="53" t="str">
        <f t="shared" ca="1" si="30"/>
        <v/>
      </c>
      <c r="N133" s="66"/>
      <c r="O133" s="67"/>
      <c r="P133" s="67"/>
      <c r="Q133" s="77"/>
      <c r="R133" s="78"/>
      <c r="S133" s="74" t="str">
        <f ca="1">IF(入力シート①!$C$6="麻薬小売業者",$X133,$W133)</f>
        <v/>
      </c>
      <c r="V133" s="14">
        <f t="shared" si="21"/>
        <v>1</v>
      </c>
      <c r="W133" s="75" t="str">
        <f t="shared" ca="1" si="31"/>
        <v/>
      </c>
      <c r="X133" s="76" t="str">
        <f t="shared" ca="1" si="26"/>
        <v/>
      </c>
    </row>
    <row r="134" spans="1:24" ht="40" customHeight="1">
      <c r="A134" s="14">
        <f t="shared" ca="1" si="27"/>
        <v>128</v>
      </c>
      <c r="B134" s="55"/>
      <c r="C134" s="49" t="str">
        <f ca="1">IF(AND(B134="",OFFSET(B134,-1,0,1,1)&lt;&gt;""),OFFSET(C134,-1,0,1,1),IF(AND(B134="",OFFSET(B134,-1,0,1,1)="",OR(OFFSET(N134,-1,0,1)&lt;&gt;"",OFFSET(P134,-1,0,1,1)&lt;&gt;"")),OFFSET(C134,-2,0,1,1),IFERROR(VLOOKUP(入力シート➁!B134,テーブル1[[#All],[医薬品名]:[単位2]],COLUMN(入力シート➁!P130)-3,0),"")))</f>
        <v/>
      </c>
      <c r="D134" s="56"/>
      <c r="E134" s="51" t="str">
        <f ca="1">IF(AND(B134="",OFFSET(B134,-1,0,1,1)&lt;&gt;""),OFFSET(E134,-1,0,1,1),IF(AND(B134="",OFFSET(B134,-1,0,1,1)="",OR(OFFSET(N134,-1,0,1)&lt;&gt;"",OFFSET(P134,-1,0,1,1)&lt;&gt;"")),OFFSET(E134,-2,0,1,1),IFERROR(VLOOKUP(入力シート➁!B134,テーブル1[[#All],[医薬品名]:[単位2]],COLUMN(テーブル1[[#Headers],[単位2]])-3,0),"")))</f>
        <v/>
      </c>
      <c r="F134" s="57"/>
      <c r="G134" s="53" t="str">
        <f t="shared" ca="1" si="25"/>
        <v/>
      </c>
      <c r="H134" s="58"/>
      <c r="I134" s="53" t="str">
        <f t="shared" ca="1" si="28"/>
        <v/>
      </c>
      <c r="J134" s="64"/>
      <c r="K134" s="53" t="str">
        <f t="shared" ca="1" si="29"/>
        <v/>
      </c>
      <c r="L134" s="65"/>
      <c r="M134" s="53" t="str">
        <f t="shared" ca="1" si="30"/>
        <v/>
      </c>
      <c r="N134" s="66"/>
      <c r="O134" s="67"/>
      <c r="P134" s="67"/>
      <c r="Q134" s="77"/>
      <c r="R134" s="78"/>
      <c r="S134" s="74" t="str">
        <f ca="1">IF(入力シート①!$C$6="麻薬小売業者",$X134,$W134)</f>
        <v/>
      </c>
      <c r="V134" s="14">
        <f t="shared" si="21"/>
        <v>1</v>
      </c>
      <c r="W134" s="75" t="str">
        <f t="shared" ca="1" si="31"/>
        <v/>
      </c>
      <c r="X134" s="76" t="str">
        <f t="shared" ca="1" si="26"/>
        <v/>
      </c>
    </row>
    <row r="135" spans="1:24" ht="40" customHeight="1">
      <c r="A135" s="14">
        <f t="shared" ca="1" si="27"/>
        <v>129</v>
      </c>
      <c r="B135" s="55"/>
      <c r="C135" s="49" t="str">
        <f ca="1">IF(AND(B135="",OFFSET(B135,-1,0,1,1)&lt;&gt;""),OFFSET(C135,-1,0,1,1),IF(AND(B135="",OFFSET(B135,-1,0,1,1)="",OR(OFFSET(N135,-1,0,1)&lt;&gt;"",OFFSET(P135,-1,0,1,1)&lt;&gt;"")),OFFSET(C135,-2,0,1,1),IFERROR(VLOOKUP(入力シート➁!B135,テーブル1[[#All],[医薬品名]:[単位2]],COLUMN(入力シート➁!P131)-3,0),"")))</f>
        <v/>
      </c>
      <c r="D135" s="56"/>
      <c r="E135" s="51" t="str">
        <f ca="1">IF(AND(B135="",OFFSET(B135,-1,0,1,1)&lt;&gt;""),OFFSET(E135,-1,0,1,1),IF(AND(B135="",OFFSET(B135,-1,0,1,1)="",OR(OFFSET(N135,-1,0,1)&lt;&gt;"",OFFSET(P135,-1,0,1,1)&lt;&gt;"")),OFFSET(E135,-2,0,1,1),IFERROR(VLOOKUP(入力シート➁!B135,テーブル1[[#All],[医薬品名]:[単位2]],COLUMN(テーブル1[[#Headers],[単位2]])-3,0),"")))</f>
        <v/>
      </c>
      <c r="F135" s="57"/>
      <c r="G135" s="53" t="str">
        <f t="shared" ca="1" si="25"/>
        <v/>
      </c>
      <c r="H135" s="58"/>
      <c r="I135" s="53" t="str">
        <f t="shared" ca="1" si="28"/>
        <v/>
      </c>
      <c r="J135" s="64"/>
      <c r="K135" s="53" t="str">
        <f t="shared" ca="1" si="29"/>
        <v/>
      </c>
      <c r="L135" s="65"/>
      <c r="M135" s="53" t="str">
        <f t="shared" ca="1" si="30"/>
        <v/>
      </c>
      <c r="N135" s="66"/>
      <c r="O135" s="67"/>
      <c r="P135" s="67"/>
      <c r="Q135" s="77"/>
      <c r="R135" s="78"/>
      <c r="S135" s="74" t="str">
        <f ca="1">IF(入力シート①!$C$6="麻薬小売業者",$X135,$W135)</f>
        <v/>
      </c>
      <c r="V135" s="14">
        <f t="shared" si="21"/>
        <v>1</v>
      </c>
      <c r="W135" s="75" t="str">
        <f t="shared" ca="1" si="31"/>
        <v/>
      </c>
      <c r="X135" s="76" t="str">
        <f t="shared" ca="1" si="26"/>
        <v/>
      </c>
    </row>
    <row r="136" spans="1:24" ht="40" customHeight="1">
      <c r="A136" s="14">
        <f t="shared" ca="1" si="27"/>
        <v>130</v>
      </c>
      <c r="B136" s="55"/>
      <c r="C136" s="49" t="str">
        <f ca="1">IF(AND(B136="",OFFSET(B136,-1,0,1,1)&lt;&gt;""),OFFSET(C136,-1,0,1,1),IF(AND(B136="",OFFSET(B136,-1,0,1,1)="",OR(OFFSET(N136,-1,0,1)&lt;&gt;"",OFFSET(P136,-1,0,1,1)&lt;&gt;"")),OFFSET(C136,-2,0,1,1),IFERROR(VLOOKUP(入力シート➁!B136,テーブル1[[#All],[医薬品名]:[単位2]],COLUMN(入力シート➁!P132)-3,0),"")))</f>
        <v/>
      </c>
      <c r="D136" s="56"/>
      <c r="E136" s="51" t="str">
        <f ca="1">IF(AND(B136="",OFFSET(B136,-1,0,1,1)&lt;&gt;""),OFFSET(E136,-1,0,1,1),IF(AND(B136="",OFFSET(B136,-1,0,1,1)="",OR(OFFSET(N136,-1,0,1)&lt;&gt;"",OFFSET(P136,-1,0,1,1)&lt;&gt;"")),OFFSET(E136,-2,0,1,1),IFERROR(VLOOKUP(入力シート➁!B136,テーブル1[[#All],[医薬品名]:[単位2]],COLUMN(テーブル1[[#Headers],[単位2]])-3,0),"")))</f>
        <v/>
      </c>
      <c r="F136" s="57"/>
      <c r="G136" s="53" t="str">
        <f t="shared" ref="G136:G156" ca="1" si="32">IF(AND(E136="V",C136&lt;&gt;""),"mL",E136)</f>
        <v/>
      </c>
      <c r="H136" s="58"/>
      <c r="I136" s="53" t="str">
        <f t="shared" ca="1" si="28"/>
        <v/>
      </c>
      <c r="J136" s="64"/>
      <c r="K136" s="53" t="str">
        <f t="shared" ca="1" si="29"/>
        <v/>
      </c>
      <c r="L136" s="65"/>
      <c r="M136" s="53" t="str">
        <f t="shared" ca="1" si="30"/>
        <v/>
      </c>
      <c r="N136" s="66"/>
      <c r="O136" s="67"/>
      <c r="P136" s="67"/>
      <c r="Q136" s="77"/>
      <c r="R136" s="78"/>
      <c r="S136" s="74" t="str">
        <f ca="1">IF(入力シート①!$C$6="麻薬小売業者",$X136,$W136)</f>
        <v/>
      </c>
      <c r="V136" s="14">
        <f t="shared" ref="V136:V156" si="33">IF(ABS(F136+H136+J136+L136)=ABS(F136)+ABS(H136)+ABS(J136)+ABS(L136),1,2)</f>
        <v>1</v>
      </c>
      <c r="W136" s="75" t="str">
        <f t="shared" ca="1" si="31"/>
        <v/>
      </c>
      <c r="X136" s="76" t="str">
        <f t="shared" ref="X136:X156" ca="1" si="34">IF(AND(D136="",F136="",H136="",J136="",L136="",B136="",N136="",O136="",P136="",Q136="",R136=""),"",IF(OR(AND(OR(N136&lt;&gt;"",O136&lt;&gt;"",P136&lt;&gt;"",Q136&lt;&gt;""),R136=""),AND(F136="",H136="",J136="",L136="")),"×",IF(OR(AND(B136&lt;&gt;"",OFFSET(B136,1,0,1,1)="",OR(OFFSET(D136,1,0,1,1)&lt;&gt;"",OFFSET(D136,2,0,1,1)&lt;&gt;"",COUNTIF(B136,"*倍散*")&gt;0),OR(D136&lt;&gt;"",COUNTIF(B136,"*倍散*")&gt;0),OR(OFFSET(P136,1,0,1,1)&lt;&gt;"",OFFSET(P136,2,0,1,1)&lt;&gt;""),OFFSET(B136,2,0,1,1)="",OR(AND(OR(OFFSET(H136,1,0,1,1)&lt;0,OFFSET(J136,1,0,1,1)&lt;0),ABS(OFFSET(H136,1,0,1,1))&lt;=H136,ABS(OFFSET(J136,1,0,1,1))&lt;=J136,OFFSET(J136,2,0,1,1)=""),AND(OR(OFFSET(H136,2,0,1,1)&lt;0,OFFSET(J136,2,0,1,1)&lt;0),ABS(OFFSET(H136,2,0,1,1))&lt;=H136,ABS(OFFSET(J136,2,0,1,1))&lt;=J136,OFFSET(J136,1,0,1,1)="")),F136+H136-J136-O136+IF(OFFSET(H136,1,0,1,1)&gt;=0,OFFSET(H136,1,0,1,1),0)+IF(OFFSET(H136,2,0,1,1)&gt;=0,OFFSET(H136,2,0,1,1),0)=L136-Q136,OFFSET(F136,1,0,1,1)="",OFFSET(L136,1,0,1,1)="",OFFSET(F136,2,0,1,1)="",OFFSET(L136,2,0,1,1)="",OFFSET(N136,1,0,1,1)="",OFFSET(N136,2,0,1,1)=""),AND(B136&lt;&gt;"",OFFSET(B136,1,0,1,1)="",OR(OFFSET(P136,1,0,1,1)&lt;&gt;"",AND(OR(OFFSET(H136,1,0,1,1)&lt;0,OFFSET(J136,1,0,1,1)&lt;0),ABS(OFFSET(H136,1,0,1,1))&lt;=H136,ABS(OFFSET(J136,1,0,1,1))&lt;=J136)),OR(OFFSET(B136,2,0,1,1)&lt;&gt;"",OFFSET(S136,2,0,1,1)=""),OR(D136&lt;&gt;"",COUNTIF(B136,"*倍散*")&gt;0),F136+H136-J136-O136+IF(OFFSET(H136,1,0,1,1)&gt;=0,OFFSET(H136,1,0,1,1),0)=L136-Q136,OFFSET(F136,1,0,1,1)="",OFFSET(L136,1,0,1,1)="",OFFSET(N136,1,0,1,1)=""),AND(B136&lt;&gt;"",OR(D136&lt;&gt;"",COUNTIF(B136,"*倍散*")&gt;0),OR(OFFSET(B136,1,0,1,1)&lt;&gt;"",OFFSET(S136,1,0,1,1)=""),F136+H136-J136-O136=L136-Q136)),"○",IF(AND(B136="",OR(F136&lt;&gt;"",H136&lt;&gt;"",J136&lt;&gt;"",L136&lt;&gt;""),R136&lt;&gt;""),"-","×"))))</f>
        <v/>
      </c>
    </row>
    <row r="137" spans="1:24" ht="40" customHeight="1">
      <c r="A137" s="14">
        <f t="shared" ref="A137:A156" ca="1" si="35">OFFSET(A137,-1,0,1,1)+1</f>
        <v>131</v>
      </c>
      <c r="B137" s="55"/>
      <c r="C137" s="49" t="str">
        <f ca="1">IF(AND(B137="",OFFSET(B137,-1,0,1,1)&lt;&gt;""),OFFSET(C137,-1,0,1,1),IF(AND(B137="",OFFSET(B137,-1,0,1,1)="",OR(OFFSET(N137,-1,0,1)&lt;&gt;"",OFFSET(P137,-1,0,1,1)&lt;&gt;"")),OFFSET(C137,-2,0,1,1),IFERROR(VLOOKUP(入力シート➁!B137,テーブル1[[#All],[医薬品名]:[単位2]],COLUMN(入力シート➁!P133)-3,0),"")))</f>
        <v/>
      </c>
      <c r="D137" s="56"/>
      <c r="E137" s="51" t="str">
        <f ca="1">IF(AND(B137="",OFFSET(B137,-1,0,1,1)&lt;&gt;""),OFFSET(E137,-1,0,1,1),IF(AND(B137="",OFFSET(B137,-1,0,1,1)="",OR(OFFSET(N137,-1,0,1)&lt;&gt;"",OFFSET(P137,-1,0,1,1)&lt;&gt;"")),OFFSET(E137,-2,0,1,1),IFERROR(VLOOKUP(入力シート➁!B137,テーブル1[[#All],[医薬品名]:[単位2]],COLUMN(テーブル1[[#Headers],[単位2]])-3,0),"")))</f>
        <v/>
      </c>
      <c r="F137" s="57"/>
      <c r="G137" s="53" t="str">
        <f t="shared" ca="1" si="32"/>
        <v/>
      </c>
      <c r="H137" s="58"/>
      <c r="I137" s="53" t="str">
        <f t="shared" ref="I137:I156" ca="1" si="36">G137</f>
        <v/>
      </c>
      <c r="J137" s="64"/>
      <c r="K137" s="53" t="str">
        <f t="shared" ref="K137:K156" ca="1" si="37">G137</f>
        <v/>
      </c>
      <c r="L137" s="65"/>
      <c r="M137" s="53" t="str">
        <f t="shared" ref="M137:M156" ca="1" si="38">G137</f>
        <v/>
      </c>
      <c r="N137" s="66"/>
      <c r="O137" s="67"/>
      <c r="P137" s="67"/>
      <c r="Q137" s="77"/>
      <c r="R137" s="78"/>
      <c r="S137" s="74" t="str">
        <f ca="1">IF(入力シート①!$C$6="麻薬小売業者",$X137,$W137)</f>
        <v/>
      </c>
      <c r="V137" s="14">
        <f t="shared" si="33"/>
        <v>1</v>
      </c>
      <c r="W137" s="75" t="str">
        <f t="shared" ca="1" si="31"/>
        <v/>
      </c>
      <c r="X137" s="76" t="str">
        <f t="shared" ca="1" si="34"/>
        <v/>
      </c>
    </row>
    <row r="138" spans="1:24" ht="40" customHeight="1">
      <c r="A138" s="14">
        <f t="shared" ca="1" si="35"/>
        <v>132</v>
      </c>
      <c r="B138" s="55"/>
      <c r="C138" s="49" t="str">
        <f ca="1">IF(AND(B138="",OFFSET(B138,-1,0,1,1)&lt;&gt;""),OFFSET(C138,-1,0,1,1),IF(AND(B138="",OFFSET(B138,-1,0,1,1)="",OR(OFFSET(N138,-1,0,1)&lt;&gt;"",OFFSET(P138,-1,0,1,1)&lt;&gt;"")),OFFSET(C138,-2,0,1,1),IFERROR(VLOOKUP(入力シート➁!B138,テーブル1[[#All],[医薬品名]:[単位2]],COLUMN(入力シート➁!P134)-3,0),"")))</f>
        <v/>
      </c>
      <c r="D138" s="56"/>
      <c r="E138" s="51" t="str">
        <f ca="1">IF(AND(B138="",OFFSET(B138,-1,0,1,1)&lt;&gt;""),OFFSET(E138,-1,0,1,1),IF(AND(B138="",OFFSET(B138,-1,0,1,1)="",OR(OFFSET(N138,-1,0,1)&lt;&gt;"",OFFSET(P138,-1,0,1,1)&lt;&gt;"")),OFFSET(E138,-2,0,1,1),IFERROR(VLOOKUP(入力シート➁!B138,テーブル1[[#All],[医薬品名]:[単位2]],COLUMN(テーブル1[[#Headers],[単位2]])-3,0),"")))</f>
        <v/>
      </c>
      <c r="F138" s="57"/>
      <c r="G138" s="53" t="str">
        <f t="shared" ca="1" si="32"/>
        <v/>
      </c>
      <c r="H138" s="58"/>
      <c r="I138" s="53" t="str">
        <f t="shared" ca="1" si="36"/>
        <v/>
      </c>
      <c r="J138" s="64"/>
      <c r="K138" s="53" t="str">
        <f t="shared" ca="1" si="37"/>
        <v/>
      </c>
      <c r="L138" s="65"/>
      <c r="M138" s="53" t="str">
        <f t="shared" ca="1" si="38"/>
        <v/>
      </c>
      <c r="N138" s="66"/>
      <c r="O138" s="67"/>
      <c r="P138" s="67"/>
      <c r="Q138" s="77"/>
      <c r="R138" s="78"/>
      <c r="S138" s="74" t="str">
        <f ca="1">IF(入力シート①!$C$6="麻薬小売業者",$X138,$W138)</f>
        <v/>
      </c>
      <c r="V138" s="14">
        <f t="shared" si="33"/>
        <v>1</v>
      </c>
      <c r="W138" s="75" t="str">
        <f t="shared" ca="1" si="31"/>
        <v/>
      </c>
      <c r="X138" s="76" t="str">
        <f t="shared" ca="1" si="34"/>
        <v/>
      </c>
    </row>
    <row r="139" spans="1:24" ht="40" customHeight="1">
      <c r="A139" s="14">
        <f t="shared" ca="1" si="35"/>
        <v>133</v>
      </c>
      <c r="B139" s="55"/>
      <c r="C139" s="49" t="str">
        <f ca="1">IF(AND(B139="",OFFSET(B139,-1,0,1,1)&lt;&gt;""),OFFSET(C139,-1,0,1,1),IF(AND(B139="",OFFSET(B139,-1,0,1,1)="",OR(OFFSET(N139,-1,0,1)&lt;&gt;"",OFFSET(P139,-1,0,1,1)&lt;&gt;"")),OFFSET(C139,-2,0,1,1),IFERROR(VLOOKUP(入力シート➁!B139,テーブル1[[#All],[医薬品名]:[単位2]],COLUMN(入力シート➁!P135)-3,0),"")))</f>
        <v/>
      </c>
      <c r="D139" s="56"/>
      <c r="E139" s="51" t="str">
        <f ca="1">IF(AND(B139="",OFFSET(B139,-1,0,1,1)&lt;&gt;""),OFFSET(E139,-1,0,1,1),IF(AND(B139="",OFFSET(B139,-1,0,1,1)="",OR(OFFSET(N139,-1,0,1)&lt;&gt;"",OFFSET(P139,-1,0,1,1)&lt;&gt;"")),OFFSET(E139,-2,0,1,1),IFERROR(VLOOKUP(入力シート➁!B139,テーブル1[[#All],[医薬品名]:[単位2]],COLUMN(テーブル1[[#Headers],[単位2]])-3,0),"")))</f>
        <v/>
      </c>
      <c r="F139" s="57"/>
      <c r="G139" s="53" t="str">
        <f t="shared" ca="1" si="32"/>
        <v/>
      </c>
      <c r="H139" s="58"/>
      <c r="I139" s="53" t="str">
        <f t="shared" ca="1" si="36"/>
        <v/>
      </c>
      <c r="J139" s="64"/>
      <c r="K139" s="53" t="str">
        <f t="shared" ca="1" si="37"/>
        <v/>
      </c>
      <c r="L139" s="65"/>
      <c r="M139" s="53" t="str">
        <f t="shared" ca="1" si="38"/>
        <v/>
      </c>
      <c r="N139" s="66"/>
      <c r="O139" s="67"/>
      <c r="P139" s="67"/>
      <c r="Q139" s="77"/>
      <c r="R139" s="78"/>
      <c r="S139" s="74" t="str">
        <f ca="1">IF(入力シート①!$C$6="麻薬小売業者",$X139,$W139)</f>
        <v/>
      </c>
      <c r="V139" s="14">
        <f t="shared" si="33"/>
        <v>1</v>
      </c>
      <c r="W139" s="75" t="str">
        <f t="shared" ca="1" si="31"/>
        <v/>
      </c>
      <c r="X139" s="76" t="str">
        <f t="shared" ca="1" si="34"/>
        <v/>
      </c>
    </row>
    <row r="140" spans="1:24" ht="40" customHeight="1">
      <c r="A140" s="14">
        <f t="shared" ca="1" si="35"/>
        <v>134</v>
      </c>
      <c r="B140" s="55"/>
      <c r="C140" s="49" t="str">
        <f ca="1">IF(AND(B140="",OFFSET(B140,-1,0,1,1)&lt;&gt;""),OFFSET(C140,-1,0,1,1),IF(AND(B140="",OFFSET(B140,-1,0,1,1)="",OR(OFFSET(N140,-1,0,1)&lt;&gt;"",OFFSET(P140,-1,0,1,1)&lt;&gt;"")),OFFSET(C140,-2,0,1,1),IFERROR(VLOOKUP(入力シート➁!B140,テーブル1[[#All],[医薬品名]:[単位2]],COLUMN(入力シート➁!P136)-3,0),"")))</f>
        <v/>
      </c>
      <c r="D140" s="56"/>
      <c r="E140" s="51" t="str">
        <f ca="1">IF(AND(B140="",OFFSET(B140,-1,0,1,1)&lt;&gt;""),OFFSET(E140,-1,0,1,1),IF(AND(B140="",OFFSET(B140,-1,0,1,1)="",OR(OFFSET(N140,-1,0,1)&lt;&gt;"",OFFSET(P140,-1,0,1,1)&lt;&gt;"")),OFFSET(E140,-2,0,1,1),IFERROR(VLOOKUP(入力シート➁!B140,テーブル1[[#All],[医薬品名]:[単位2]],COLUMN(テーブル1[[#Headers],[単位2]])-3,0),"")))</f>
        <v/>
      </c>
      <c r="F140" s="57"/>
      <c r="G140" s="53" t="str">
        <f t="shared" ca="1" si="32"/>
        <v/>
      </c>
      <c r="H140" s="58"/>
      <c r="I140" s="53" t="str">
        <f t="shared" ca="1" si="36"/>
        <v/>
      </c>
      <c r="J140" s="64"/>
      <c r="K140" s="53" t="str">
        <f t="shared" ca="1" si="37"/>
        <v/>
      </c>
      <c r="L140" s="65"/>
      <c r="M140" s="53" t="str">
        <f t="shared" ca="1" si="38"/>
        <v/>
      </c>
      <c r="N140" s="66"/>
      <c r="O140" s="67"/>
      <c r="P140" s="67"/>
      <c r="Q140" s="77"/>
      <c r="R140" s="78"/>
      <c r="S140" s="74" t="str">
        <f ca="1">IF(入力シート①!$C$6="麻薬小売業者",$X140,$W140)</f>
        <v/>
      </c>
      <c r="V140" s="14">
        <f t="shared" si="33"/>
        <v>1</v>
      </c>
      <c r="W140" s="75" t="str">
        <f t="shared" ca="1" si="31"/>
        <v/>
      </c>
      <c r="X140" s="76" t="str">
        <f t="shared" ca="1" si="34"/>
        <v/>
      </c>
    </row>
    <row r="141" spans="1:24" ht="40" customHeight="1">
      <c r="A141" s="14">
        <f t="shared" ca="1" si="35"/>
        <v>135</v>
      </c>
      <c r="B141" s="55"/>
      <c r="C141" s="49" t="str">
        <f ca="1">IF(AND(B141="",OFFSET(B141,-1,0,1,1)&lt;&gt;""),OFFSET(C141,-1,0,1,1),IF(AND(B141="",OFFSET(B141,-1,0,1,1)="",OR(OFFSET(N141,-1,0,1)&lt;&gt;"",OFFSET(P141,-1,0,1,1)&lt;&gt;"")),OFFSET(C141,-2,0,1,1),IFERROR(VLOOKUP(入力シート➁!B141,テーブル1[[#All],[医薬品名]:[単位2]],COLUMN(入力シート➁!P137)-3,0),"")))</f>
        <v/>
      </c>
      <c r="D141" s="56"/>
      <c r="E141" s="51" t="str">
        <f ca="1">IF(AND(B141="",OFFSET(B141,-1,0,1,1)&lt;&gt;""),OFFSET(E141,-1,0,1,1),IF(AND(B141="",OFFSET(B141,-1,0,1,1)="",OR(OFFSET(N141,-1,0,1)&lt;&gt;"",OFFSET(P141,-1,0,1,1)&lt;&gt;"")),OFFSET(E141,-2,0,1,1),IFERROR(VLOOKUP(入力シート➁!B141,テーブル1[[#All],[医薬品名]:[単位2]],COLUMN(テーブル1[[#Headers],[単位2]])-3,0),"")))</f>
        <v/>
      </c>
      <c r="F141" s="57"/>
      <c r="G141" s="53" t="str">
        <f t="shared" ca="1" si="32"/>
        <v/>
      </c>
      <c r="H141" s="58"/>
      <c r="I141" s="53" t="str">
        <f t="shared" ca="1" si="36"/>
        <v/>
      </c>
      <c r="J141" s="64"/>
      <c r="K141" s="53" t="str">
        <f t="shared" ca="1" si="37"/>
        <v/>
      </c>
      <c r="L141" s="65"/>
      <c r="M141" s="53" t="str">
        <f t="shared" ca="1" si="38"/>
        <v/>
      </c>
      <c r="N141" s="66"/>
      <c r="O141" s="67"/>
      <c r="P141" s="67"/>
      <c r="Q141" s="77"/>
      <c r="R141" s="78"/>
      <c r="S141" s="74" t="str">
        <f ca="1">IF(入力シート①!$C$6="麻薬小売業者",$X141,$W141)</f>
        <v/>
      </c>
      <c r="V141" s="14">
        <f t="shared" si="33"/>
        <v>1</v>
      </c>
      <c r="W141" s="75" t="str">
        <f t="shared" ca="1" si="31"/>
        <v/>
      </c>
      <c r="X141" s="76" t="str">
        <f t="shared" ca="1" si="34"/>
        <v/>
      </c>
    </row>
    <row r="142" spans="1:24" ht="40" customHeight="1">
      <c r="A142" s="14">
        <f t="shared" ca="1" si="35"/>
        <v>136</v>
      </c>
      <c r="B142" s="55"/>
      <c r="C142" s="49" t="str">
        <f ca="1">IF(AND(B142="",OFFSET(B142,-1,0,1,1)&lt;&gt;""),OFFSET(C142,-1,0,1,1),IF(AND(B142="",OFFSET(B142,-1,0,1,1)="",OR(OFFSET(N142,-1,0,1)&lt;&gt;"",OFFSET(P142,-1,0,1,1)&lt;&gt;"")),OFFSET(C142,-2,0,1,1),IFERROR(VLOOKUP(入力シート➁!B142,テーブル1[[#All],[医薬品名]:[単位2]],COLUMN(入力シート➁!P138)-3,0),"")))</f>
        <v/>
      </c>
      <c r="D142" s="56"/>
      <c r="E142" s="51" t="str">
        <f ca="1">IF(AND(B142="",OFFSET(B142,-1,0,1,1)&lt;&gt;""),OFFSET(E142,-1,0,1,1),IF(AND(B142="",OFFSET(B142,-1,0,1,1)="",OR(OFFSET(N142,-1,0,1)&lt;&gt;"",OFFSET(P142,-1,0,1,1)&lt;&gt;"")),OFFSET(E142,-2,0,1,1),IFERROR(VLOOKUP(入力シート➁!B142,テーブル1[[#All],[医薬品名]:[単位2]],COLUMN(テーブル1[[#Headers],[単位2]])-3,0),"")))</f>
        <v/>
      </c>
      <c r="F142" s="57"/>
      <c r="G142" s="53" t="str">
        <f t="shared" ca="1" si="32"/>
        <v/>
      </c>
      <c r="H142" s="58"/>
      <c r="I142" s="53" t="str">
        <f t="shared" ca="1" si="36"/>
        <v/>
      </c>
      <c r="J142" s="64"/>
      <c r="K142" s="53" t="str">
        <f t="shared" ca="1" si="37"/>
        <v/>
      </c>
      <c r="L142" s="65"/>
      <c r="M142" s="53" t="str">
        <f t="shared" ca="1" si="38"/>
        <v/>
      </c>
      <c r="N142" s="66"/>
      <c r="O142" s="67"/>
      <c r="P142" s="67"/>
      <c r="Q142" s="77"/>
      <c r="R142" s="78"/>
      <c r="S142" s="74" t="str">
        <f ca="1">IF(入力シート①!$C$6="麻薬小売業者",$X142,$W142)</f>
        <v/>
      </c>
      <c r="V142" s="14">
        <f t="shared" si="33"/>
        <v>1</v>
      </c>
      <c r="W142" s="75" t="str">
        <f t="shared" ca="1" si="31"/>
        <v/>
      </c>
      <c r="X142" s="76" t="str">
        <f t="shared" ca="1" si="34"/>
        <v/>
      </c>
    </row>
    <row r="143" spans="1:24" ht="40" customHeight="1">
      <c r="A143" s="14">
        <f t="shared" ca="1" si="35"/>
        <v>137</v>
      </c>
      <c r="B143" s="55"/>
      <c r="C143" s="49" t="str">
        <f ca="1">IF(AND(B143="",OFFSET(B143,-1,0,1,1)&lt;&gt;""),OFFSET(C143,-1,0,1,1),IF(AND(B143="",OFFSET(B143,-1,0,1,1)="",OR(OFFSET(N143,-1,0,1)&lt;&gt;"",OFFSET(P143,-1,0,1,1)&lt;&gt;"")),OFFSET(C143,-2,0,1,1),IFERROR(VLOOKUP(入力シート➁!B143,テーブル1[[#All],[医薬品名]:[単位2]],COLUMN(入力シート➁!P139)-3,0),"")))</f>
        <v/>
      </c>
      <c r="D143" s="56"/>
      <c r="E143" s="51" t="str">
        <f ca="1">IF(AND(B143="",OFFSET(B143,-1,0,1,1)&lt;&gt;""),OFFSET(E143,-1,0,1,1),IF(AND(B143="",OFFSET(B143,-1,0,1,1)="",OR(OFFSET(N143,-1,0,1)&lt;&gt;"",OFFSET(P143,-1,0,1,1)&lt;&gt;"")),OFFSET(E143,-2,0,1,1),IFERROR(VLOOKUP(入力シート➁!B143,テーブル1[[#All],[医薬品名]:[単位2]],COLUMN(テーブル1[[#Headers],[単位2]])-3,0),"")))</f>
        <v/>
      </c>
      <c r="F143" s="57"/>
      <c r="G143" s="53" t="str">
        <f t="shared" ca="1" si="32"/>
        <v/>
      </c>
      <c r="H143" s="58"/>
      <c r="I143" s="53" t="str">
        <f t="shared" ca="1" si="36"/>
        <v/>
      </c>
      <c r="J143" s="64"/>
      <c r="K143" s="53" t="str">
        <f t="shared" ca="1" si="37"/>
        <v/>
      </c>
      <c r="L143" s="65"/>
      <c r="M143" s="53" t="str">
        <f t="shared" ca="1" si="38"/>
        <v/>
      </c>
      <c r="N143" s="66"/>
      <c r="O143" s="67"/>
      <c r="P143" s="67"/>
      <c r="Q143" s="77"/>
      <c r="R143" s="78"/>
      <c r="S143" s="74" t="str">
        <f ca="1">IF(入力シート①!$C$6="麻薬小売業者",$X143,$W143)</f>
        <v/>
      </c>
      <c r="V143" s="14">
        <f t="shared" si="33"/>
        <v>1</v>
      </c>
      <c r="W143" s="75" t="str">
        <f t="shared" ca="1" si="31"/>
        <v/>
      </c>
      <c r="X143" s="76" t="str">
        <f t="shared" ca="1" si="34"/>
        <v/>
      </c>
    </row>
    <row r="144" spans="1:24" ht="40" customHeight="1">
      <c r="A144" s="14">
        <f t="shared" ca="1" si="35"/>
        <v>138</v>
      </c>
      <c r="B144" s="55"/>
      <c r="C144" s="49" t="str">
        <f ca="1">IF(AND(B144="",OFFSET(B144,-1,0,1,1)&lt;&gt;""),OFFSET(C144,-1,0,1,1),IF(AND(B144="",OFFSET(B144,-1,0,1,1)="",OR(OFFSET(N144,-1,0,1)&lt;&gt;"",OFFSET(P144,-1,0,1,1)&lt;&gt;"")),OFFSET(C144,-2,0,1,1),IFERROR(VLOOKUP(入力シート➁!B144,テーブル1[[#All],[医薬品名]:[単位2]],COLUMN(入力シート➁!P140)-3,0),"")))</f>
        <v/>
      </c>
      <c r="D144" s="56"/>
      <c r="E144" s="51" t="str">
        <f ca="1">IF(AND(B144="",OFFSET(B144,-1,0,1,1)&lt;&gt;""),OFFSET(E144,-1,0,1,1),IF(AND(B144="",OFFSET(B144,-1,0,1,1)="",OR(OFFSET(N144,-1,0,1)&lt;&gt;"",OFFSET(P144,-1,0,1,1)&lt;&gt;"")),OFFSET(E144,-2,0,1,1),IFERROR(VLOOKUP(入力シート➁!B144,テーブル1[[#All],[医薬品名]:[単位2]],COLUMN(テーブル1[[#Headers],[単位2]])-3,0),"")))</f>
        <v/>
      </c>
      <c r="F144" s="57"/>
      <c r="G144" s="53" t="str">
        <f t="shared" ca="1" si="32"/>
        <v/>
      </c>
      <c r="H144" s="58"/>
      <c r="I144" s="53" t="str">
        <f t="shared" ca="1" si="36"/>
        <v/>
      </c>
      <c r="J144" s="64"/>
      <c r="K144" s="53" t="str">
        <f t="shared" ca="1" si="37"/>
        <v/>
      </c>
      <c r="L144" s="65"/>
      <c r="M144" s="53" t="str">
        <f t="shared" ca="1" si="38"/>
        <v/>
      </c>
      <c r="N144" s="66"/>
      <c r="O144" s="67"/>
      <c r="P144" s="67"/>
      <c r="Q144" s="77"/>
      <c r="R144" s="78"/>
      <c r="S144" s="74" t="str">
        <f ca="1">IF(入力シート①!$C$6="麻薬小売業者",$X144,$W144)</f>
        <v/>
      </c>
      <c r="V144" s="14">
        <f t="shared" si="33"/>
        <v>1</v>
      </c>
      <c r="W144" s="75" t="str">
        <f t="shared" ca="1" si="31"/>
        <v/>
      </c>
      <c r="X144" s="76" t="str">
        <f t="shared" ca="1" si="34"/>
        <v/>
      </c>
    </row>
    <row r="145" spans="1:24" ht="40" customHeight="1">
      <c r="A145" s="14">
        <f t="shared" ca="1" si="35"/>
        <v>139</v>
      </c>
      <c r="B145" s="55"/>
      <c r="C145" s="49" t="str">
        <f ca="1">IF(AND(B145="",OFFSET(B145,-1,0,1,1)&lt;&gt;""),OFFSET(C145,-1,0,1,1),IF(AND(B145="",OFFSET(B145,-1,0,1,1)="",OR(OFFSET(N145,-1,0,1)&lt;&gt;"",OFFSET(P145,-1,0,1,1)&lt;&gt;"")),OFFSET(C145,-2,0,1,1),IFERROR(VLOOKUP(入力シート➁!B145,テーブル1[[#All],[医薬品名]:[単位2]],COLUMN(入力シート➁!P141)-3,0),"")))</f>
        <v/>
      </c>
      <c r="D145" s="56"/>
      <c r="E145" s="51" t="str">
        <f ca="1">IF(AND(B145="",OFFSET(B145,-1,0,1,1)&lt;&gt;""),OFFSET(E145,-1,0,1,1),IF(AND(B145="",OFFSET(B145,-1,0,1,1)="",OR(OFFSET(N145,-1,0,1)&lt;&gt;"",OFFSET(P145,-1,0,1,1)&lt;&gt;"")),OFFSET(E145,-2,0,1,1),IFERROR(VLOOKUP(入力シート➁!B145,テーブル1[[#All],[医薬品名]:[単位2]],COLUMN(テーブル1[[#Headers],[単位2]])-3,0),"")))</f>
        <v/>
      </c>
      <c r="F145" s="57"/>
      <c r="G145" s="53" t="str">
        <f t="shared" ca="1" si="32"/>
        <v/>
      </c>
      <c r="H145" s="58"/>
      <c r="I145" s="53" t="str">
        <f t="shared" ca="1" si="36"/>
        <v/>
      </c>
      <c r="J145" s="64"/>
      <c r="K145" s="53" t="str">
        <f t="shared" ca="1" si="37"/>
        <v/>
      </c>
      <c r="L145" s="65"/>
      <c r="M145" s="53" t="str">
        <f t="shared" ca="1" si="38"/>
        <v/>
      </c>
      <c r="N145" s="66"/>
      <c r="O145" s="67"/>
      <c r="P145" s="67"/>
      <c r="Q145" s="77"/>
      <c r="R145" s="78"/>
      <c r="S145" s="74" t="str">
        <f ca="1">IF(入力シート①!$C$6="麻薬小売業者",$X145,$W145)</f>
        <v/>
      </c>
      <c r="V145" s="14">
        <f t="shared" si="33"/>
        <v>1</v>
      </c>
      <c r="W145" s="75" t="str">
        <f t="shared" ca="1" si="31"/>
        <v/>
      </c>
      <c r="X145" s="76" t="str">
        <f t="shared" ca="1" si="34"/>
        <v/>
      </c>
    </row>
    <row r="146" spans="1:24" ht="40" customHeight="1">
      <c r="A146" s="14">
        <f t="shared" ca="1" si="35"/>
        <v>140</v>
      </c>
      <c r="B146" s="55"/>
      <c r="C146" s="49" t="str">
        <f ca="1">IF(AND(B146="",OFFSET(B146,-1,0,1,1)&lt;&gt;""),OFFSET(C146,-1,0,1,1),IF(AND(B146="",OFFSET(B146,-1,0,1,1)="",OR(OFFSET(N146,-1,0,1)&lt;&gt;"",OFFSET(P146,-1,0,1,1)&lt;&gt;"")),OFFSET(C146,-2,0,1,1),IFERROR(VLOOKUP(入力シート➁!B146,テーブル1[[#All],[医薬品名]:[単位2]],COLUMN(入力シート➁!P142)-3,0),"")))</f>
        <v/>
      </c>
      <c r="D146" s="56"/>
      <c r="E146" s="51" t="str">
        <f ca="1">IF(AND(B146="",OFFSET(B146,-1,0,1,1)&lt;&gt;""),OFFSET(E146,-1,0,1,1),IF(AND(B146="",OFFSET(B146,-1,0,1,1)="",OR(OFFSET(N146,-1,0,1)&lt;&gt;"",OFFSET(P146,-1,0,1,1)&lt;&gt;"")),OFFSET(E146,-2,0,1,1),IFERROR(VLOOKUP(入力シート➁!B146,テーブル1[[#All],[医薬品名]:[単位2]],COLUMN(テーブル1[[#Headers],[単位2]])-3,0),"")))</f>
        <v/>
      </c>
      <c r="F146" s="57"/>
      <c r="G146" s="53" t="str">
        <f t="shared" ca="1" si="32"/>
        <v/>
      </c>
      <c r="H146" s="58"/>
      <c r="I146" s="53" t="str">
        <f t="shared" ca="1" si="36"/>
        <v/>
      </c>
      <c r="J146" s="64"/>
      <c r="K146" s="53" t="str">
        <f t="shared" ca="1" si="37"/>
        <v/>
      </c>
      <c r="L146" s="65"/>
      <c r="M146" s="53" t="str">
        <f t="shared" ca="1" si="38"/>
        <v/>
      </c>
      <c r="N146" s="66"/>
      <c r="O146" s="67"/>
      <c r="P146" s="67"/>
      <c r="Q146" s="77"/>
      <c r="R146" s="78"/>
      <c r="S146" s="74" t="str">
        <f ca="1">IF(入力シート①!$C$6="麻薬小売業者",$X146,$W146)</f>
        <v/>
      </c>
      <c r="V146" s="14">
        <f t="shared" si="33"/>
        <v>1</v>
      </c>
      <c r="W146" s="75" t="str">
        <f t="shared" ca="1" si="31"/>
        <v/>
      </c>
      <c r="X146" s="76" t="str">
        <f t="shared" ca="1" si="34"/>
        <v/>
      </c>
    </row>
    <row r="147" spans="1:24" ht="40" customHeight="1">
      <c r="A147" s="14">
        <f t="shared" ca="1" si="35"/>
        <v>141</v>
      </c>
      <c r="B147" s="55"/>
      <c r="C147" s="49" t="str">
        <f ca="1">IF(AND(B147="",OFFSET(B147,-1,0,1,1)&lt;&gt;""),OFFSET(C147,-1,0,1,1),IF(AND(B147="",OFFSET(B147,-1,0,1,1)="",OR(OFFSET(N147,-1,0,1)&lt;&gt;"",OFFSET(P147,-1,0,1,1)&lt;&gt;"")),OFFSET(C147,-2,0,1,1),IFERROR(VLOOKUP(入力シート➁!B147,テーブル1[[#All],[医薬品名]:[単位2]],COLUMN(入力シート➁!P143)-3,0),"")))</f>
        <v/>
      </c>
      <c r="D147" s="56"/>
      <c r="E147" s="51" t="str">
        <f ca="1">IF(AND(B147="",OFFSET(B147,-1,0,1,1)&lt;&gt;""),OFFSET(E147,-1,0,1,1),IF(AND(B147="",OFFSET(B147,-1,0,1,1)="",OR(OFFSET(N147,-1,0,1)&lt;&gt;"",OFFSET(P147,-1,0,1,1)&lt;&gt;"")),OFFSET(E147,-2,0,1,1),IFERROR(VLOOKUP(入力シート➁!B147,テーブル1[[#All],[医薬品名]:[単位2]],COLUMN(テーブル1[[#Headers],[単位2]])-3,0),"")))</f>
        <v/>
      </c>
      <c r="F147" s="57"/>
      <c r="G147" s="53" t="str">
        <f t="shared" ca="1" si="32"/>
        <v/>
      </c>
      <c r="H147" s="58"/>
      <c r="I147" s="53" t="str">
        <f t="shared" ca="1" si="36"/>
        <v/>
      </c>
      <c r="J147" s="64"/>
      <c r="K147" s="53" t="str">
        <f t="shared" ca="1" si="37"/>
        <v/>
      </c>
      <c r="L147" s="65"/>
      <c r="M147" s="53" t="str">
        <f t="shared" ca="1" si="38"/>
        <v/>
      </c>
      <c r="N147" s="66"/>
      <c r="O147" s="67"/>
      <c r="P147" s="67"/>
      <c r="Q147" s="77"/>
      <c r="R147" s="78"/>
      <c r="S147" s="74" t="str">
        <f ca="1">IF(入力シート①!$C$6="麻薬小売業者",$X147,$W147)</f>
        <v/>
      </c>
      <c r="V147" s="14">
        <f t="shared" si="33"/>
        <v>1</v>
      </c>
      <c r="W147" s="75" t="str">
        <f t="shared" ca="1" si="31"/>
        <v/>
      </c>
      <c r="X147" s="76" t="str">
        <f t="shared" ca="1" si="34"/>
        <v/>
      </c>
    </row>
    <row r="148" spans="1:24" ht="40" customHeight="1">
      <c r="A148" s="14">
        <f t="shared" ca="1" si="35"/>
        <v>142</v>
      </c>
      <c r="B148" s="55"/>
      <c r="C148" s="49" t="str">
        <f ca="1">IF(AND(B148="",OFFSET(B148,-1,0,1,1)&lt;&gt;""),OFFSET(C148,-1,0,1,1),IF(AND(B148="",OFFSET(B148,-1,0,1,1)="",OR(OFFSET(N148,-1,0,1)&lt;&gt;"",OFFSET(P148,-1,0,1,1)&lt;&gt;"")),OFFSET(C148,-2,0,1,1),IFERROR(VLOOKUP(入力シート➁!B148,テーブル1[[#All],[医薬品名]:[単位2]],COLUMN(入力シート➁!P144)-3,0),"")))</f>
        <v/>
      </c>
      <c r="D148" s="56"/>
      <c r="E148" s="51" t="str">
        <f ca="1">IF(AND(B148="",OFFSET(B148,-1,0,1,1)&lt;&gt;""),OFFSET(E148,-1,0,1,1),IF(AND(B148="",OFFSET(B148,-1,0,1,1)="",OR(OFFSET(N148,-1,0,1)&lt;&gt;"",OFFSET(P148,-1,0,1,1)&lt;&gt;"")),OFFSET(E148,-2,0,1,1),IFERROR(VLOOKUP(入力シート➁!B148,テーブル1[[#All],[医薬品名]:[単位2]],COLUMN(テーブル1[[#Headers],[単位2]])-3,0),"")))</f>
        <v/>
      </c>
      <c r="F148" s="57"/>
      <c r="G148" s="53" t="str">
        <f t="shared" ca="1" si="32"/>
        <v/>
      </c>
      <c r="H148" s="58"/>
      <c r="I148" s="53" t="str">
        <f t="shared" ca="1" si="36"/>
        <v/>
      </c>
      <c r="J148" s="64"/>
      <c r="K148" s="53" t="str">
        <f t="shared" ca="1" si="37"/>
        <v/>
      </c>
      <c r="L148" s="65"/>
      <c r="M148" s="53" t="str">
        <f t="shared" ca="1" si="38"/>
        <v/>
      </c>
      <c r="N148" s="66"/>
      <c r="O148" s="67"/>
      <c r="P148" s="67"/>
      <c r="Q148" s="77"/>
      <c r="R148" s="78"/>
      <c r="S148" s="74" t="str">
        <f ca="1">IF(入力シート①!$C$6="麻薬小売業者",$X148,$W148)</f>
        <v/>
      </c>
      <c r="V148" s="14">
        <f t="shared" si="33"/>
        <v>1</v>
      </c>
      <c r="W148" s="75" t="str">
        <f t="shared" ca="1" si="31"/>
        <v/>
      </c>
      <c r="X148" s="76" t="str">
        <f t="shared" ca="1" si="34"/>
        <v/>
      </c>
    </row>
    <row r="149" spans="1:24" ht="40" customHeight="1">
      <c r="A149" s="14">
        <f t="shared" ca="1" si="35"/>
        <v>143</v>
      </c>
      <c r="B149" s="55"/>
      <c r="C149" s="49" t="str">
        <f ca="1">IF(AND(B149="",OFFSET(B149,-1,0,1,1)&lt;&gt;""),OFFSET(C149,-1,0,1,1),IF(AND(B149="",OFFSET(B149,-1,0,1,1)="",OR(OFFSET(N149,-1,0,1)&lt;&gt;"",OFFSET(P149,-1,0,1,1)&lt;&gt;"")),OFFSET(C149,-2,0,1,1),IFERROR(VLOOKUP(入力シート➁!B149,テーブル1[[#All],[医薬品名]:[単位2]],COLUMN(入力シート➁!P145)-3,0),"")))</f>
        <v/>
      </c>
      <c r="D149" s="56"/>
      <c r="E149" s="51" t="str">
        <f ca="1">IF(AND(B149="",OFFSET(B149,-1,0,1,1)&lt;&gt;""),OFFSET(E149,-1,0,1,1),IF(AND(B149="",OFFSET(B149,-1,0,1,1)="",OR(OFFSET(N149,-1,0,1)&lt;&gt;"",OFFSET(P149,-1,0,1,1)&lt;&gt;"")),OFFSET(E149,-2,0,1,1),IFERROR(VLOOKUP(入力シート➁!B149,テーブル1[[#All],[医薬品名]:[単位2]],COLUMN(テーブル1[[#Headers],[単位2]])-3,0),"")))</f>
        <v/>
      </c>
      <c r="F149" s="57"/>
      <c r="G149" s="53" t="str">
        <f t="shared" ca="1" si="32"/>
        <v/>
      </c>
      <c r="H149" s="58"/>
      <c r="I149" s="53" t="str">
        <f t="shared" ca="1" si="36"/>
        <v/>
      </c>
      <c r="J149" s="64"/>
      <c r="K149" s="53" t="str">
        <f t="shared" ca="1" si="37"/>
        <v/>
      </c>
      <c r="L149" s="65"/>
      <c r="M149" s="53" t="str">
        <f t="shared" ca="1" si="38"/>
        <v/>
      </c>
      <c r="N149" s="66"/>
      <c r="O149" s="67"/>
      <c r="P149" s="67"/>
      <c r="Q149" s="77"/>
      <c r="R149" s="78"/>
      <c r="S149" s="74" t="str">
        <f ca="1">IF(入力シート①!$C$6="麻薬小売業者",$X149,$W149)</f>
        <v/>
      </c>
      <c r="V149" s="14">
        <f t="shared" si="33"/>
        <v>1</v>
      </c>
      <c r="W149" s="75" t="str">
        <f t="shared" ca="1" si="31"/>
        <v/>
      </c>
      <c r="X149" s="76" t="str">
        <f t="shared" ca="1" si="34"/>
        <v/>
      </c>
    </row>
    <row r="150" spans="1:24" ht="40" customHeight="1">
      <c r="A150" s="14">
        <f t="shared" ca="1" si="35"/>
        <v>144</v>
      </c>
      <c r="B150" s="55"/>
      <c r="C150" s="49" t="str">
        <f ca="1">IF(AND(B150="",OFFSET(B150,-1,0,1,1)&lt;&gt;""),OFFSET(C150,-1,0,1,1),IF(AND(B150="",OFFSET(B150,-1,0,1,1)="",OR(OFFSET(N150,-1,0,1)&lt;&gt;"",OFFSET(P150,-1,0,1,1)&lt;&gt;"")),OFFSET(C150,-2,0,1,1),IFERROR(VLOOKUP(入力シート➁!B150,テーブル1[[#All],[医薬品名]:[単位2]],COLUMN(入力シート➁!P146)-3,0),"")))</f>
        <v/>
      </c>
      <c r="D150" s="56"/>
      <c r="E150" s="51" t="str">
        <f ca="1">IF(AND(B150="",OFFSET(B150,-1,0,1,1)&lt;&gt;""),OFFSET(E150,-1,0,1,1),IF(AND(B150="",OFFSET(B150,-1,0,1,1)="",OR(OFFSET(N150,-1,0,1)&lt;&gt;"",OFFSET(P150,-1,0,1,1)&lt;&gt;"")),OFFSET(E150,-2,0,1,1),IFERROR(VLOOKUP(入力シート➁!B150,テーブル1[[#All],[医薬品名]:[単位2]],COLUMN(テーブル1[[#Headers],[単位2]])-3,0),"")))</f>
        <v/>
      </c>
      <c r="F150" s="57"/>
      <c r="G150" s="53" t="str">
        <f t="shared" ca="1" si="32"/>
        <v/>
      </c>
      <c r="H150" s="58"/>
      <c r="I150" s="53" t="str">
        <f t="shared" ca="1" si="36"/>
        <v/>
      </c>
      <c r="J150" s="64"/>
      <c r="K150" s="53" t="str">
        <f t="shared" ca="1" si="37"/>
        <v/>
      </c>
      <c r="L150" s="65"/>
      <c r="M150" s="53" t="str">
        <f t="shared" ca="1" si="38"/>
        <v/>
      </c>
      <c r="N150" s="66"/>
      <c r="O150" s="67"/>
      <c r="P150" s="67"/>
      <c r="Q150" s="77"/>
      <c r="R150" s="78"/>
      <c r="S150" s="74" t="str">
        <f ca="1">IF(入力シート①!$C$6="麻薬小売業者",$X150,$W150)</f>
        <v/>
      </c>
      <c r="V150" s="14">
        <f t="shared" si="33"/>
        <v>1</v>
      </c>
      <c r="W150" s="75" t="str">
        <f t="shared" ca="1" si="31"/>
        <v/>
      </c>
      <c r="X150" s="76" t="str">
        <f t="shared" ca="1" si="34"/>
        <v/>
      </c>
    </row>
    <row r="151" spans="1:24" ht="40" customHeight="1">
      <c r="A151" s="14">
        <f t="shared" ca="1" si="35"/>
        <v>145</v>
      </c>
      <c r="B151" s="55"/>
      <c r="C151" s="49" t="str">
        <f ca="1">IF(AND(B151="",OFFSET(B151,-1,0,1,1)&lt;&gt;""),OFFSET(C151,-1,0,1,1),IF(AND(B151="",OFFSET(B151,-1,0,1,1)="",OR(OFFSET(N151,-1,0,1)&lt;&gt;"",OFFSET(P151,-1,0,1,1)&lt;&gt;"")),OFFSET(C151,-2,0,1,1),IFERROR(VLOOKUP(入力シート➁!B151,テーブル1[[#All],[医薬品名]:[単位2]],COLUMN(入力シート➁!P147)-3,0),"")))</f>
        <v/>
      </c>
      <c r="D151" s="56"/>
      <c r="E151" s="51" t="str">
        <f ca="1">IF(AND(B151="",OFFSET(B151,-1,0,1,1)&lt;&gt;""),OFFSET(E151,-1,0,1,1),IF(AND(B151="",OFFSET(B151,-1,0,1,1)="",OR(OFFSET(N151,-1,0,1)&lt;&gt;"",OFFSET(P151,-1,0,1,1)&lt;&gt;"")),OFFSET(E151,-2,0,1,1),IFERROR(VLOOKUP(入力シート➁!B151,テーブル1[[#All],[医薬品名]:[単位2]],COLUMN(テーブル1[[#Headers],[単位2]])-3,0),"")))</f>
        <v/>
      </c>
      <c r="F151" s="57"/>
      <c r="G151" s="53" t="str">
        <f t="shared" ca="1" si="32"/>
        <v/>
      </c>
      <c r="H151" s="58"/>
      <c r="I151" s="53" t="str">
        <f t="shared" ca="1" si="36"/>
        <v/>
      </c>
      <c r="J151" s="64"/>
      <c r="K151" s="53" t="str">
        <f t="shared" ca="1" si="37"/>
        <v/>
      </c>
      <c r="L151" s="65"/>
      <c r="M151" s="53" t="str">
        <f t="shared" ca="1" si="38"/>
        <v/>
      </c>
      <c r="N151" s="66"/>
      <c r="O151" s="67"/>
      <c r="P151" s="67"/>
      <c r="Q151" s="77"/>
      <c r="R151" s="78"/>
      <c r="S151" s="74" t="str">
        <f ca="1">IF(入力シート①!$C$6="麻薬小売業者",$X151,$W151)</f>
        <v/>
      </c>
      <c r="V151" s="14">
        <f t="shared" si="33"/>
        <v>1</v>
      </c>
      <c r="W151" s="75" t="str">
        <f t="shared" ca="1" si="31"/>
        <v/>
      </c>
      <c r="X151" s="76" t="str">
        <f t="shared" ca="1" si="34"/>
        <v/>
      </c>
    </row>
    <row r="152" spans="1:24" ht="40" customHeight="1">
      <c r="A152" s="14">
        <f t="shared" ca="1" si="35"/>
        <v>146</v>
      </c>
      <c r="B152" s="55"/>
      <c r="C152" s="49" t="str">
        <f ca="1">IF(AND(B152="",OFFSET(B152,-1,0,1,1)&lt;&gt;""),OFFSET(C152,-1,0,1,1),IF(AND(B152="",OFFSET(B152,-1,0,1,1)="",OR(OFFSET(N152,-1,0,1)&lt;&gt;"",OFFSET(P152,-1,0,1,1)&lt;&gt;"")),OFFSET(C152,-2,0,1,1),IFERROR(VLOOKUP(入力シート➁!B152,テーブル1[[#All],[医薬品名]:[単位2]],COLUMN(入力シート➁!P148)-3,0),"")))</f>
        <v/>
      </c>
      <c r="D152" s="56"/>
      <c r="E152" s="51" t="str">
        <f ca="1">IF(AND(B152="",OFFSET(B152,-1,0,1,1)&lt;&gt;""),OFFSET(E152,-1,0,1,1),IF(AND(B152="",OFFSET(B152,-1,0,1,1)="",OR(OFFSET(N152,-1,0,1)&lt;&gt;"",OFFSET(P152,-1,0,1,1)&lt;&gt;"")),OFFSET(E152,-2,0,1,1),IFERROR(VLOOKUP(入力シート➁!B152,テーブル1[[#All],[医薬品名]:[単位2]],COLUMN(テーブル1[[#Headers],[単位2]])-3,0),"")))</f>
        <v/>
      </c>
      <c r="F152" s="57"/>
      <c r="G152" s="53" t="str">
        <f t="shared" ca="1" si="32"/>
        <v/>
      </c>
      <c r="H152" s="58"/>
      <c r="I152" s="53" t="str">
        <f t="shared" ca="1" si="36"/>
        <v/>
      </c>
      <c r="J152" s="64"/>
      <c r="K152" s="53" t="str">
        <f t="shared" ca="1" si="37"/>
        <v/>
      </c>
      <c r="L152" s="65"/>
      <c r="M152" s="53" t="str">
        <f t="shared" ca="1" si="38"/>
        <v/>
      </c>
      <c r="N152" s="66"/>
      <c r="O152" s="67"/>
      <c r="P152" s="67"/>
      <c r="Q152" s="77"/>
      <c r="R152" s="78"/>
      <c r="S152" s="74" t="str">
        <f ca="1">IF(入力シート①!$C$6="麻薬小売業者",$X152,$W152)</f>
        <v/>
      </c>
      <c r="V152" s="14">
        <f t="shared" si="33"/>
        <v>1</v>
      </c>
      <c r="W152" s="75" t="str">
        <f t="shared" ca="1" si="31"/>
        <v/>
      </c>
      <c r="X152" s="76" t="str">
        <f t="shared" ca="1" si="34"/>
        <v/>
      </c>
    </row>
    <row r="153" spans="1:24" ht="40" customHeight="1">
      <c r="A153" s="14">
        <f t="shared" ca="1" si="35"/>
        <v>147</v>
      </c>
      <c r="B153" s="55"/>
      <c r="C153" s="49" t="str">
        <f ca="1">IF(AND(B153="",OFFSET(B153,-1,0,1,1)&lt;&gt;""),OFFSET(C153,-1,0,1,1),IF(AND(B153="",OFFSET(B153,-1,0,1,1)="",OR(OFFSET(N153,-1,0,1)&lt;&gt;"",OFFSET(P153,-1,0,1,1)&lt;&gt;"")),OFFSET(C153,-2,0,1,1),IFERROR(VLOOKUP(入力シート➁!B153,テーブル1[[#All],[医薬品名]:[単位2]],COLUMN(入力シート➁!P149)-3,0),"")))</f>
        <v/>
      </c>
      <c r="D153" s="56"/>
      <c r="E153" s="51" t="str">
        <f ca="1">IF(AND(B153="",OFFSET(B153,-1,0,1,1)&lt;&gt;""),OFFSET(E153,-1,0,1,1),IF(AND(B153="",OFFSET(B153,-1,0,1,1)="",OR(OFFSET(N153,-1,0,1)&lt;&gt;"",OFFSET(P153,-1,0,1,1)&lt;&gt;"")),OFFSET(E153,-2,0,1,1),IFERROR(VLOOKUP(入力シート➁!B153,テーブル1[[#All],[医薬品名]:[単位2]],COLUMN(テーブル1[[#Headers],[単位2]])-3,0),"")))</f>
        <v/>
      </c>
      <c r="F153" s="57"/>
      <c r="G153" s="53" t="str">
        <f t="shared" ca="1" si="32"/>
        <v/>
      </c>
      <c r="H153" s="58"/>
      <c r="I153" s="53" t="str">
        <f t="shared" ca="1" si="36"/>
        <v/>
      </c>
      <c r="J153" s="64"/>
      <c r="K153" s="53" t="str">
        <f t="shared" ca="1" si="37"/>
        <v/>
      </c>
      <c r="L153" s="65"/>
      <c r="M153" s="53" t="str">
        <f t="shared" ca="1" si="38"/>
        <v/>
      </c>
      <c r="N153" s="66"/>
      <c r="O153" s="67"/>
      <c r="P153" s="67"/>
      <c r="Q153" s="77"/>
      <c r="R153" s="78"/>
      <c r="S153" s="74" t="str">
        <f ca="1">IF(入力シート①!$C$6="麻薬小売業者",$X153,$W153)</f>
        <v/>
      </c>
      <c r="V153" s="14">
        <f t="shared" si="33"/>
        <v>1</v>
      </c>
      <c r="W153" s="75" t="str">
        <f t="shared" ca="1" si="31"/>
        <v/>
      </c>
      <c r="X153" s="76" t="str">
        <f t="shared" ca="1" si="34"/>
        <v/>
      </c>
    </row>
    <row r="154" spans="1:24" ht="40" customHeight="1">
      <c r="A154" s="14">
        <f t="shared" ca="1" si="35"/>
        <v>148</v>
      </c>
      <c r="B154" s="55"/>
      <c r="C154" s="49" t="str">
        <f ca="1">IF(AND(B154="",OFFSET(B154,-1,0,1,1)&lt;&gt;""),OFFSET(C154,-1,0,1,1),IF(AND(B154="",OFFSET(B154,-1,0,1,1)="",OR(OFFSET(N154,-1,0,1)&lt;&gt;"",OFFSET(P154,-1,0,1,1)&lt;&gt;"")),OFFSET(C154,-2,0,1,1),IFERROR(VLOOKUP(入力シート➁!B154,テーブル1[[#All],[医薬品名]:[単位2]],COLUMN(入力シート➁!P150)-3,0),"")))</f>
        <v/>
      </c>
      <c r="D154" s="56"/>
      <c r="E154" s="51" t="str">
        <f ca="1">IF(AND(B154="",OFFSET(B154,-1,0,1,1)&lt;&gt;""),OFFSET(E154,-1,0,1,1),IF(AND(B154="",OFFSET(B154,-1,0,1,1)="",OR(OFFSET(N154,-1,0,1)&lt;&gt;"",OFFSET(P154,-1,0,1,1)&lt;&gt;"")),OFFSET(E154,-2,0,1,1),IFERROR(VLOOKUP(入力シート➁!B154,テーブル1[[#All],[医薬品名]:[単位2]],COLUMN(テーブル1[[#Headers],[単位2]])-3,0),"")))</f>
        <v/>
      </c>
      <c r="F154" s="57"/>
      <c r="G154" s="53" t="str">
        <f t="shared" ca="1" si="32"/>
        <v/>
      </c>
      <c r="H154" s="58"/>
      <c r="I154" s="53" t="str">
        <f t="shared" ca="1" si="36"/>
        <v/>
      </c>
      <c r="J154" s="64"/>
      <c r="K154" s="53" t="str">
        <f t="shared" ca="1" si="37"/>
        <v/>
      </c>
      <c r="L154" s="65"/>
      <c r="M154" s="53" t="str">
        <f t="shared" ca="1" si="38"/>
        <v/>
      </c>
      <c r="N154" s="66"/>
      <c r="O154" s="67"/>
      <c r="P154" s="67"/>
      <c r="Q154" s="77"/>
      <c r="R154" s="78"/>
      <c r="S154" s="74" t="str">
        <f ca="1">IF(入力シート①!$C$6="麻薬小売業者",$X154,$W154)</f>
        <v/>
      </c>
      <c r="V154" s="14">
        <f t="shared" si="33"/>
        <v>1</v>
      </c>
      <c r="W154" s="75" t="str">
        <f t="shared" ca="1" si="31"/>
        <v/>
      </c>
      <c r="X154" s="76" t="str">
        <f t="shared" ca="1" si="34"/>
        <v/>
      </c>
    </row>
    <row r="155" spans="1:24" ht="40" customHeight="1">
      <c r="A155" s="14">
        <f t="shared" ca="1" si="35"/>
        <v>149</v>
      </c>
      <c r="B155" s="55"/>
      <c r="C155" s="49" t="str">
        <f ca="1">IF(AND(B155="",OFFSET(B155,-1,0,1,1)&lt;&gt;""),OFFSET(C155,-1,0,1,1),IF(AND(B155="",OFFSET(B155,-1,0,1,1)="",OR(OFFSET(N155,-1,0,1)&lt;&gt;"",OFFSET(P155,-1,0,1,1)&lt;&gt;"")),OFFSET(C155,-2,0,1,1),IFERROR(VLOOKUP(入力シート➁!B155,テーブル1[[#All],[医薬品名]:[単位2]],COLUMN(入力シート➁!P151)-3,0),"")))</f>
        <v/>
      </c>
      <c r="D155" s="56"/>
      <c r="E155" s="51" t="str">
        <f ca="1">IF(AND(B155="",OFFSET(B155,-1,0,1,1)&lt;&gt;""),OFFSET(E155,-1,0,1,1),IF(AND(B155="",OFFSET(B155,-1,0,1,1)="",OR(OFFSET(N155,-1,0,1)&lt;&gt;"",OFFSET(P155,-1,0,1,1)&lt;&gt;"")),OFFSET(E155,-2,0,1,1),IFERROR(VLOOKUP(入力シート➁!B155,テーブル1[[#All],[医薬品名]:[単位2]],COLUMN(テーブル1[[#Headers],[単位2]])-3,0),"")))</f>
        <v/>
      </c>
      <c r="F155" s="57"/>
      <c r="G155" s="53" t="str">
        <f t="shared" ca="1" si="32"/>
        <v/>
      </c>
      <c r="H155" s="58"/>
      <c r="I155" s="53" t="str">
        <f t="shared" ca="1" si="36"/>
        <v/>
      </c>
      <c r="J155" s="64"/>
      <c r="K155" s="53" t="str">
        <f t="shared" ca="1" si="37"/>
        <v/>
      </c>
      <c r="L155" s="65"/>
      <c r="M155" s="53" t="str">
        <f t="shared" ca="1" si="38"/>
        <v/>
      </c>
      <c r="N155" s="66"/>
      <c r="O155" s="67"/>
      <c r="P155" s="67"/>
      <c r="Q155" s="77"/>
      <c r="R155" s="78"/>
      <c r="S155" s="74" t="str">
        <f ca="1">IF(入力シート①!$C$6="麻薬小売業者",$X155,$W155)</f>
        <v/>
      </c>
      <c r="V155" s="14">
        <f t="shared" si="33"/>
        <v>1</v>
      </c>
      <c r="W155" s="75" t="str">
        <f t="shared" ca="1" si="31"/>
        <v/>
      </c>
      <c r="X155" s="76" t="str">
        <f t="shared" ca="1" si="34"/>
        <v/>
      </c>
    </row>
    <row r="156" spans="1:24" ht="40" customHeight="1" thickBot="1">
      <c r="A156" s="14">
        <f t="shared" ca="1" si="35"/>
        <v>150</v>
      </c>
      <c r="B156" s="55"/>
      <c r="C156" s="49" t="str">
        <f ca="1">IF(AND(B156="",OFFSET(B156,-1,0,1,1)&lt;&gt;""),OFFSET(C156,-1,0,1,1),IF(AND(B156="",OFFSET(B156,-1,0,1,1)="",OR(OFFSET(N156,-1,0,1)&lt;&gt;"",OFFSET(P156,-1,0,1,1)&lt;&gt;"")),OFFSET(C156,-2,0,1,1),IFERROR(VLOOKUP(入力シート➁!B156,テーブル1[[#All],[医薬品名]:[単位2]],COLUMN(入力シート➁!P152)-3,0),"")))</f>
        <v/>
      </c>
      <c r="D156" s="56"/>
      <c r="E156" s="51" t="str">
        <f ca="1">IF(AND(B156="",OFFSET(B156,-1,0,1,1)&lt;&gt;""),OFFSET(E156,-1,0,1,1),IF(AND(B156="",OFFSET(B156,-1,0,1,1)="",OR(OFFSET(N156,-1,0,1)&lt;&gt;"",OFFSET(P156,-1,0,1,1)&lt;&gt;"")),OFFSET(E156,-2,0,1,1),IFERROR(VLOOKUP(入力シート➁!B156,テーブル1[[#All],[医薬品名]:[単位2]],COLUMN(テーブル1[[#Headers],[単位2]])-3,0),"")))</f>
        <v/>
      </c>
      <c r="F156" s="81"/>
      <c r="G156" s="82" t="str">
        <f t="shared" ca="1" si="32"/>
        <v/>
      </c>
      <c r="H156" s="83"/>
      <c r="I156" s="82" t="str">
        <f t="shared" ca="1" si="36"/>
        <v/>
      </c>
      <c r="J156" s="84"/>
      <c r="K156" s="82" t="str">
        <f t="shared" ca="1" si="37"/>
        <v/>
      </c>
      <c r="L156" s="85"/>
      <c r="M156" s="82" t="str">
        <f t="shared" ca="1" si="38"/>
        <v/>
      </c>
      <c r="N156" s="66"/>
      <c r="O156" s="67"/>
      <c r="P156" s="67"/>
      <c r="Q156" s="77"/>
      <c r="R156" s="78"/>
      <c r="S156" s="114" t="str">
        <f ca="1">IF(入力シート①!$C$6="麻薬小売業者",$X156,$W156)</f>
        <v/>
      </c>
      <c r="V156" s="14">
        <f t="shared" si="33"/>
        <v>1</v>
      </c>
      <c r="W156" s="75" t="str">
        <f t="shared" ca="1" si="31"/>
        <v/>
      </c>
      <c r="X156" s="76" t="str">
        <f t="shared" ca="1" si="34"/>
        <v/>
      </c>
    </row>
  </sheetData>
  <sheetProtection algorithmName="SHA-512" hashValue="NLKxJ5ms2vJ+8r2bgp5Q1jCT3361KteOiSm7ifXhVd+cV9R26bYUHQAJpRikZqofIgGpX27sLRFrFFk12s5NCg==" saltValue="FSiXNTJxHIFNSrcm/y/0Gw==" spinCount="100000" sheet="1" formatCells="0" formatColumns="0" formatRows="0" insertColumns="0" insertRows="0" insertHyperlinks="0" deleteColumns="0" deleteRows="0" sort="0" autoFilter="0" pivotTables="0"/>
  <mergeCells count="18">
    <mergeCell ref="R5:R6"/>
    <mergeCell ref="S5:S6"/>
    <mergeCell ref="U3:U4"/>
    <mergeCell ref="U5:U6"/>
    <mergeCell ref="C5:E6"/>
    <mergeCell ref="B5:B6"/>
    <mergeCell ref="N5:N6"/>
    <mergeCell ref="O5:O6"/>
    <mergeCell ref="P5:P6"/>
    <mergeCell ref="Q5:Q6"/>
    <mergeCell ref="F5:G5"/>
    <mergeCell ref="H5:I5"/>
    <mergeCell ref="J5:K5"/>
    <mergeCell ref="L5:M5"/>
    <mergeCell ref="F6:G6"/>
    <mergeCell ref="H6:I6"/>
    <mergeCell ref="J6:K6"/>
    <mergeCell ref="L6:M6"/>
  </mergeCells>
  <phoneticPr fontId="25"/>
  <conditionalFormatting sqref="D7:D156">
    <cfRule type="expression" dxfId="179" priority="10">
      <formula>OR(AND(COUNTIF(OFFSET($B7,-2,0,1,1),"*自家製剤*")&gt;0,OFFSET($B7,-1,0,1,1)="",$P7&lt;&gt;""),AND(COUNTIF(OFFSET($B7,-1,0,1,1),"*自家製剤*")&gt;0,$P7&lt;&gt;"",$L7=""))</formula>
    </cfRule>
    <cfRule type="expression" dxfId="178" priority="11">
      <formula>COUNTIF($B7,"*自家製剤*")&gt;0</formula>
    </cfRule>
    <cfRule type="expression" dxfId="177" priority="17">
      <formula>OR($F7&lt;0,$H7&lt;0,$J7&lt;0,$L7&lt;0)</formula>
    </cfRule>
    <cfRule type="expression" dxfId="176" priority="56">
      <formula>$D7&lt;&gt;""</formula>
    </cfRule>
    <cfRule type="expression" dxfId="175" priority="57">
      <formula>OR($P7&lt;&gt;"",AND(OR($F7&gt;0,$H7&gt;0,$J7&gt;0,$L7&gt;0),$B7&lt;&gt;""))</formula>
    </cfRule>
  </conditionalFormatting>
  <conditionalFormatting sqref="F7:F156">
    <cfRule type="expression" dxfId="174" priority="22">
      <formula>AND($N7&lt;&gt;"",AND($F7&lt;&gt;"",$F7&gt;0))</formula>
    </cfRule>
    <cfRule type="expression" dxfId="173" priority="48">
      <formula>MOD($F7,1)=0</formula>
    </cfRule>
  </conditionalFormatting>
  <conditionalFormatting sqref="H7:H156">
    <cfRule type="expression" dxfId="172" priority="21">
      <formula>AND($N7&lt;&gt;"",AND($H7&lt;&gt;"",$H7&gt;0))</formula>
    </cfRule>
    <cfRule type="expression" dxfId="171" priority="47">
      <formula>MOD($H7,1)=0</formula>
    </cfRule>
  </conditionalFormatting>
  <conditionalFormatting sqref="J7:J156">
    <cfRule type="expression" dxfId="170" priority="19">
      <formula>AND($N7&lt;&gt;"",AND($J7&lt;&gt;"",$J7&gt;0))</formula>
    </cfRule>
    <cfRule type="expression" dxfId="169" priority="51">
      <formula>MOD($J7,1)=0</formula>
    </cfRule>
    <cfRule type="expression" dxfId="168" priority="63">
      <formula>$N7&lt;&gt;""</formula>
    </cfRule>
  </conditionalFormatting>
  <conditionalFormatting sqref="L7:L156">
    <cfRule type="expression" dxfId="167" priority="18">
      <formula>AND($N7&lt;&gt;"",AND($L7&lt;&gt;"",$L7&gt;0))</formula>
    </cfRule>
    <cfRule type="expression" dxfId="166" priority="46">
      <formula>MOD($L7,1)=0</formula>
    </cfRule>
  </conditionalFormatting>
  <conditionalFormatting sqref="N7:N156">
    <cfRule type="expression" dxfId="163" priority="35">
      <formula>FIND("再利用",$R7)</formula>
    </cfRule>
    <cfRule type="expression" dxfId="162" priority="15">
      <formula>$N7&lt;&gt;""</formula>
    </cfRule>
    <cfRule type="expression" dxfId="160" priority="44">
      <formula>MOD($N7,1)=0</formula>
    </cfRule>
  </conditionalFormatting>
  <conditionalFormatting sqref="O7:O156">
    <cfRule type="expression" dxfId="159" priority="8">
      <formula>AND($P7&lt;&gt;"",$B7="")</formula>
    </cfRule>
    <cfRule type="expression" dxfId="158" priority="16">
      <formula>AND($N7&lt;&gt;"",$B7="")</formula>
    </cfRule>
    <cfRule type="expression" dxfId="157" priority="27">
      <formula>$O7&lt;&gt;""</formula>
    </cfRule>
    <cfRule type="expression" dxfId="156" priority="37">
      <formula>FIND("事故",$R7)</formula>
    </cfRule>
    <cfRule type="expression" dxfId="155" priority="38">
      <formula>FIND("廃棄",$R7)&gt;0</formula>
    </cfRule>
    <cfRule type="expression" dxfId="154" priority="43">
      <formula>MOD($O7,1)=0</formula>
    </cfRule>
  </conditionalFormatting>
  <conditionalFormatting sqref="P7:P156">
    <cfRule type="expression" dxfId="153" priority="4">
      <formula>IF($P7&lt;&gt;"",$H7&lt;&gt;$P7)</formula>
    </cfRule>
    <cfRule type="expression" dxfId="152" priority="26">
      <formula>$P7&lt;&gt;""</formula>
    </cfRule>
    <cfRule type="expression" dxfId="151" priority="33">
      <formula>FIND("譲受",$R7)</formula>
    </cfRule>
    <cfRule type="expression" dxfId="150" priority="42">
      <formula>MOD($P7,1)=0</formula>
    </cfRule>
  </conditionalFormatting>
  <conditionalFormatting sqref="P7:Q156">
    <cfRule type="expression" dxfId="149" priority="62">
      <formula>$N7&lt;&gt;""</formula>
    </cfRule>
  </conditionalFormatting>
  <conditionalFormatting sqref="Q7:Q156">
    <cfRule type="expression" dxfId="148" priority="30">
      <formula>FIND("秤量誤差",$R7)</formula>
    </cfRule>
    <cfRule type="expression" dxfId="147" priority="25">
      <formula>$Q7&lt;&gt;""</formula>
    </cfRule>
    <cfRule type="expression" dxfId="146" priority="41">
      <formula>MOD($Q7,1)=0</formula>
    </cfRule>
    <cfRule type="expression" dxfId="145" priority="6">
      <formula>$P7&lt;&gt;""</formula>
    </cfRule>
  </conditionalFormatting>
  <conditionalFormatting sqref="R7:R156">
    <cfRule type="expression" dxfId="144" priority="24">
      <formula>$L7&lt;0</formula>
    </cfRule>
    <cfRule type="expression" dxfId="143" priority="69">
      <formula>OR($N7&lt;&gt;"",$O7&lt;&gt;"",$P7&lt;&gt;"",$Q7&lt;&gt;"")</formula>
    </cfRule>
    <cfRule type="expression" dxfId="142" priority="9">
      <formula>$R7&lt;&gt;""</formula>
    </cfRule>
    <cfRule type="expression" dxfId="141" priority="68">
      <formula>AND($B7="",AND(OR($F7&lt;&gt;"",$H7&lt;&gt;"",$J7&lt;&gt;"",$L7&lt;&gt;""),OR($N7=0,$O7=0,$P7=0,$Q7=0)))</formula>
    </cfRule>
  </conditionalFormatting>
  <conditionalFormatting sqref="S7:S156">
    <cfRule type="cellIs" dxfId="140" priority="66" operator="equal">
      <formula>"×"</formula>
    </cfRule>
    <cfRule type="cellIs" dxfId="139" priority="61" operator="equal">
      <formula>"-"</formula>
    </cfRule>
  </conditionalFormatting>
  <conditionalFormatting sqref="U5:U6">
    <cfRule type="cellIs" dxfId="138" priority="3" operator="equal">
      <formula>"×"</formula>
    </cfRule>
  </conditionalFormatting>
  <dataValidations count="3">
    <dataValidation type="custom" allowBlank="1" showInputMessage="1" showErrorMessage="1" error="（　）書きする場合は、同じ行の前年10月1日在庫、受入、払出、本年9月30日在庫も（　）書きで統一してください。" sqref="F7:F156 H7:H156 J7:J156 L7:L156" xr:uid="{00000000-0002-0000-0100-000000000000}">
      <formula1>IF($V7=1,TRUE,FALSE)</formula1>
    </dataValidation>
    <dataValidation type="decimal" allowBlank="1" showInputMessage="1" showErrorMessage="1" errorTitle="ヒント" error="（　）書きで入力してください。" sqref="N7:N156" xr:uid="{00000000-0002-0000-0100-000001000000}">
      <formula1>-99999999999999900</formula1>
      <formula2>0</formula2>
    </dataValidation>
    <dataValidation type="decimal" allowBlank="1" showInputMessage="1" showErrorMessage="1" error="（　）書きでは入力できません。" sqref="O7:Q156" xr:uid="{00000000-0002-0000-0100-000002000000}">
      <formula1>0</formula1>
      <formula2>9.99999999999999E+26</formula2>
    </dataValidation>
  </dataValidations>
  <printOptions horizontalCentered="1" verticalCentered="1"/>
  <pageMargins left="0.31496062992126" right="0.31496062992126" top="0.74803149606299202" bottom="0.74803149606299202" header="0.31496062992126" footer="0.31496062992126"/>
  <pageSetup paperSize="9"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56D2C4F-16D4-4ECD-A8EF-2784FA76C9CC}">
            <xm:f>AND($N7&lt;&gt;"",入力シート①!$C$6="麻薬小売業者")</xm:f>
            <x14:dxf>
              <fill>
                <patternFill patternType="solid">
                  <bgColor rgb="FFFF0000"/>
                </patternFill>
              </fill>
            </x14:dxf>
          </x14:cfRule>
          <x14:cfRule type="expression" priority="2" id="{7803A79C-B3EF-4B40-BA88-330EC7073FFB}">
            <xm:f>OR($P7&lt;&gt;"",入力シート①!$C$6="麻薬小売業者")</xm:f>
            <x14:dxf>
              <fill>
                <patternFill patternType="solid">
                  <bgColor theme="0" tint="-0.1498764000366222"/>
                </patternFill>
              </fill>
            </x14:dxf>
          </x14:cfRule>
          <x14:cfRule type="expression" priority="28" id="{47E6F7A6-D9D8-4986-8B81-A630A9F95CC6}">
            <xm:f>AND(入力シート①!$C$6&lt;&gt;"麻薬小売業者",OR($F7&lt;0,$H7&lt;0),($F7+$H7-$J7)&lt;&gt;$L7,OR(AND($B7="",OFFSET($B7,-1,0,1,1)&lt;&gt;"",OR(AND(OFFSET($O7,-1,0,1,1)="",OR($L7&lt;&gt;"",AND($L7="",ABS($F7+$H7)&lt;OFFSET($J7,-1,0,1,1)))),AND(OFFSET($O7,-1,0,1,1)&lt;&gt;"",ABS($F7+$H7)-OFFSET($O7,-1,0,1,1)&gt;ABS($L7)))),AND($B7="",OFFSET($B7,-1,0,1,1)="",OFFSET($B7,-2,0,1,1)&lt;&gt;"",OR(AND(OFFSET($O7,-2,0,1,1)="",OR($L7&lt;&gt;"",AND($L7="",ABS($F7+$H7)&lt;OFFSET($J7,-2,0,1,1)))),AND(OFFSET($O7,-2,0,1,1)&lt;&gt;"",ABS($F7+$H7)-OFFSET($O7,-2,0,1,1)&gt;ABS($L7))))))</xm:f>
            <x14:dxf>
              <fill>
                <patternFill patternType="solid">
                  <bgColor rgb="FFFF0000"/>
                </patternFill>
              </fill>
            </x14:dxf>
          </x14:cfRule>
          <xm:sqref>N7:N156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OFFSET('麻薬一覧（R7.9.1）'!$F$2,0,0,COUNT('麻薬一覧（R7.9.1）'!$E:$E))</xm:f>
          </x14:formula1>
          <xm:sqref>B7:B156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N460"/>
  <sheetViews>
    <sheetView view="pageBreakPreview" zoomScale="70" zoomScaleNormal="70" zoomScaleSheetLayoutView="70" workbookViewId="0">
      <selection activeCell="K28" sqref="K28"/>
    </sheetView>
  </sheetViews>
  <sheetFormatPr defaultColWidth="9" defaultRowHeight="13"/>
  <cols>
    <col min="1" max="1" width="4" style="15" customWidth="1"/>
    <col min="2" max="10" width="3.5" style="15" customWidth="1"/>
    <col min="11" max="11" width="6.58203125" style="15" customWidth="1"/>
    <col min="12" max="12" width="5.75" style="16" customWidth="1"/>
    <col min="13" max="13" width="3.5" style="17" customWidth="1"/>
    <col min="14" max="15" width="3.33203125" style="15" customWidth="1"/>
    <col min="16" max="16" width="20.9140625" style="15" customWidth="1"/>
    <col min="17" max="17" width="6.5" style="17" customWidth="1"/>
    <col min="18" max="19" width="3.33203125" style="15" customWidth="1"/>
    <col min="20" max="20" width="7.1640625" style="15" customWidth="1"/>
    <col min="21" max="21" width="3.5" style="17" customWidth="1"/>
    <col min="22" max="23" width="3.33203125" style="15" customWidth="1"/>
    <col min="24" max="24" width="8.83203125" style="15" customWidth="1"/>
    <col min="25" max="25" width="3.4140625" style="17" customWidth="1"/>
    <col min="26" max="26" width="3.33203125" style="15" customWidth="1"/>
    <col min="27" max="27" width="9.1640625" style="15" customWidth="1"/>
    <col min="28" max="28" width="9.08203125" style="15" customWidth="1"/>
    <col min="29" max="29" width="7.58203125" style="17" customWidth="1"/>
    <col min="30" max="30" width="3.25" style="15" customWidth="1"/>
    <col min="31" max="31" width="5.83203125" style="15" customWidth="1"/>
    <col min="32" max="32" width="5.25" style="15" customWidth="1"/>
    <col min="33" max="33" width="5.1640625" style="15" customWidth="1"/>
    <col min="34" max="34" width="3.25" style="15" customWidth="1"/>
    <col min="35" max="35" width="4.6640625" style="15" customWidth="1"/>
    <col min="36" max="36" width="5" style="15" customWidth="1"/>
    <col min="37" max="38" width="3.25" style="15" customWidth="1"/>
    <col min="39" max="39" width="9" style="15"/>
    <col min="40" max="40" width="9" style="15" hidden="1" customWidth="1"/>
    <col min="41" max="16384" width="9" style="15"/>
  </cols>
  <sheetData>
    <row r="2" spans="1:40" ht="21" customHeight="1">
      <c r="B2" s="18" t="s">
        <v>54</v>
      </c>
      <c r="AA2" s="111"/>
      <c r="AB2" s="111"/>
      <c r="AC2" s="112"/>
      <c r="AD2" s="111"/>
      <c r="AE2" s="111"/>
      <c r="AF2" s="111"/>
      <c r="AG2" s="111"/>
      <c r="AH2" s="111"/>
      <c r="AI2" s="111"/>
      <c r="AJ2" s="111"/>
      <c r="AK2" s="111"/>
      <c r="AL2" s="113"/>
      <c r="AN2" s="15" t="str">
        <f ca="1">IF($B16="","非表示","表示")</f>
        <v>表示</v>
      </c>
    </row>
    <row r="3" spans="1:40" ht="10.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5"/>
      <c r="M3" s="26"/>
      <c r="N3" s="20"/>
      <c r="O3" s="20"/>
      <c r="P3" s="20"/>
      <c r="Q3" s="26"/>
      <c r="R3" s="31"/>
      <c r="S3" s="31"/>
      <c r="T3" s="31"/>
      <c r="U3" s="32"/>
      <c r="V3" s="20"/>
      <c r="W3" s="20"/>
      <c r="X3" s="20"/>
      <c r="Y3" s="26"/>
      <c r="Z3" s="20"/>
      <c r="AA3" s="20"/>
      <c r="AB3" s="20"/>
      <c r="AC3" s="26"/>
      <c r="AD3" s="20"/>
      <c r="AE3" s="31"/>
      <c r="AF3" s="31"/>
      <c r="AG3" s="31"/>
      <c r="AH3" s="31"/>
      <c r="AI3" s="31"/>
      <c r="AJ3" s="31"/>
      <c r="AK3" s="31"/>
      <c r="AL3" s="34">
        <v>1</v>
      </c>
      <c r="AN3" s="15" t="str">
        <f ca="1">IF($B16="","非表示","表示")</f>
        <v>表示</v>
      </c>
    </row>
    <row r="4" spans="1:40" ht="25.5" customHeight="1">
      <c r="B4" s="21"/>
      <c r="C4" s="22"/>
      <c r="D4" s="22"/>
      <c r="E4" s="22"/>
      <c r="F4" s="22"/>
      <c r="G4" s="22"/>
      <c r="H4" s="22"/>
      <c r="I4" s="22"/>
      <c r="J4" s="22"/>
      <c r="K4" s="22"/>
      <c r="L4" s="27"/>
      <c r="M4" s="28"/>
      <c r="N4" s="22"/>
      <c r="O4" s="22"/>
      <c r="P4" s="22"/>
      <c r="Q4" s="28"/>
      <c r="R4" s="127"/>
      <c r="S4" s="204" t="s">
        <v>825</v>
      </c>
      <c r="T4" s="204"/>
      <c r="U4" s="204"/>
      <c r="V4" s="204"/>
      <c r="W4" s="204"/>
      <c r="X4" s="204"/>
      <c r="Y4" s="204"/>
      <c r="Z4" s="22"/>
      <c r="AA4" s="22"/>
      <c r="AB4" s="22"/>
      <c r="AC4" s="28"/>
      <c r="AD4" s="22"/>
      <c r="AE4" s="24"/>
      <c r="AF4" s="24"/>
      <c r="AG4" s="24"/>
      <c r="AH4" s="24"/>
      <c r="AI4" s="24"/>
      <c r="AJ4" s="24"/>
      <c r="AK4" s="24"/>
      <c r="AL4" s="35"/>
      <c r="AN4" s="15" t="str">
        <f ca="1">IF($B16="","非表示","表示")</f>
        <v>表示</v>
      </c>
    </row>
    <row r="5" spans="1:40" ht="3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7"/>
      <c r="M5" s="28"/>
      <c r="N5" s="22"/>
      <c r="O5" s="22"/>
      <c r="P5" s="22"/>
      <c r="Q5" s="28"/>
      <c r="T5" s="205" t="s">
        <v>821</v>
      </c>
      <c r="U5" s="205"/>
      <c r="V5" s="206" t="str">
        <f>IF(入力シート①!D$4&lt;&gt;"",入力シート①!D$4,"")</f>
        <v/>
      </c>
      <c r="W5" s="206"/>
      <c r="X5" s="128" t="s">
        <v>822</v>
      </c>
      <c r="Y5" s="15"/>
      <c r="Z5" s="22"/>
      <c r="AA5" s="22"/>
      <c r="AB5" s="22"/>
      <c r="AC5" s="207" t="str">
        <f>IF(入力シート①!C$5&lt;&gt;"",入力シート①!C$5,"　　年　　月　　日")</f>
        <v>　　年　　月　　日</v>
      </c>
      <c r="AD5" s="207"/>
      <c r="AE5" s="207"/>
      <c r="AF5" s="207"/>
      <c r="AG5" s="207"/>
      <c r="AH5" s="207"/>
      <c r="AI5" s="207"/>
      <c r="AJ5" s="207"/>
      <c r="AK5" s="207"/>
      <c r="AL5" s="35"/>
      <c r="AN5" s="15" t="str">
        <f ca="1">IF($B16="","非表示","表示")</f>
        <v>表示</v>
      </c>
    </row>
    <row r="6" spans="1:40" ht="21" customHeight="1">
      <c r="B6" s="23"/>
      <c r="C6" s="24"/>
      <c r="D6" s="24"/>
      <c r="E6" s="24"/>
      <c r="F6" s="24"/>
      <c r="G6" s="24"/>
      <c r="H6" s="24"/>
      <c r="I6" s="24"/>
      <c r="J6" s="24"/>
      <c r="K6" s="24"/>
      <c r="L6" s="29"/>
      <c r="M6" s="30"/>
      <c r="N6" s="24"/>
      <c r="O6" s="24"/>
      <c r="P6" s="24"/>
      <c r="Q6" s="30"/>
      <c r="R6" s="24"/>
      <c r="S6" s="24"/>
      <c r="T6" s="24"/>
      <c r="U6" s="30"/>
      <c r="V6" s="24"/>
      <c r="W6" s="24"/>
      <c r="X6" s="24"/>
      <c r="Y6" s="30"/>
      <c r="Z6" s="24"/>
      <c r="AA6" s="24"/>
      <c r="AB6" s="24"/>
      <c r="AC6" s="30"/>
      <c r="AD6" s="24"/>
      <c r="AE6" s="208"/>
      <c r="AF6" s="208"/>
      <c r="AG6" s="208"/>
      <c r="AH6" s="208"/>
      <c r="AI6" s="208"/>
      <c r="AJ6" s="208"/>
      <c r="AK6" s="208"/>
      <c r="AL6" s="35"/>
      <c r="AN6" s="15" t="str">
        <f ca="1">IF($B16="","非表示","表示")</f>
        <v>表示</v>
      </c>
    </row>
    <row r="7" spans="1:40" ht="20.25" customHeight="1">
      <c r="B7" s="23"/>
      <c r="C7" s="209" t="s">
        <v>55</v>
      </c>
      <c r="D7" s="209"/>
      <c r="E7" s="209"/>
      <c r="F7" s="209"/>
      <c r="G7" s="209"/>
      <c r="H7" s="209"/>
      <c r="I7" s="209"/>
      <c r="J7" s="209"/>
      <c r="K7" s="209"/>
      <c r="L7" s="209"/>
      <c r="M7" s="30"/>
      <c r="N7" s="24"/>
      <c r="O7" s="24"/>
      <c r="P7" s="24"/>
      <c r="Q7" s="30"/>
      <c r="U7" s="30"/>
      <c r="V7" s="24"/>
      <c r="W7" s="24"/>
      <c r="X7" s="24"/>
      <c r="Y7" s="30"/>
      <c r="Z7" s="24"/>
      <c r="AA7" s="24"/>
      <c r="AB7" s="24"/>
      <c r="AC7" s="30"/>
      <c r="AD7" s="24"/>
      <c r="AE7" s="24"/>
      <c r="AF7" s="24"/>
      <c r="AG7" s="24"/>
      <c r="AH7" s="24"/>
      <c r="AI7" s="24"/>
      <c r="AJ7" s="24"/>
      <c r="AK7" s="24"/>
      <c r="AL7" s="35"/>
      <c r="AN7" s="15" t="str">
        <f ca="1">IF($B16="","非表示","表示")</f>
        <v>表示</v>
      </c>
    </row>
    <row r="8" spans="1:40" ht="20.25" customHeight="1">
      <c r="B8" s="23"/>
      <c r="C8" s="24"/>
      <c r="D8" s="24"/>
      <c r="E8" s="24"/>
      <c r="F8" s="24"/>
      <c r="G8" s="24"/>
      <c r="H8" s="24"/>
      <c r="I8" s="24"/>
      <c r="J8" s="24"/>
      <c r="K8" s="24"/>
      <c r="L8" s="29"/>
      <c r="M8" s="30"/>
      <c r="N8" s="24"/>
      <c r="O8" s="24"/>
      <c r="P8" s="24"/>
      <c r="Q8" s="30"/>
      <c r="R8" s="24"/>
      <c r="S8" s="24"/>
      <c r="T8" s="24"/>
      <c r="U8" s="30"/>
      <c r="V8" s="24"/>
      <c r="W8" s="24"/>
      <c r="X8" s="24"/>
      <c r="Y8" s="210" t="s">
        <v>823</v>
      </c>
      <c r="Z8" s="210"/>
      <c r="AA8" s="210"/>
      <c r="AB8" s="210"/>
      <c r="AC8" s="212" t="str">
        <f>IF(入力シート①!C$8&lt;&gt;"",入力シート①!C$8,"")</f>
        <v/>
      </c>
      <c r="AD8" s="212"/>
      <c r="AE8" s="212"/>
      <c r="AF8" s="212"/>
      <c r="AG8" s="212"/>
      <c r="AH8" s="212"/>
      <c r="AI8" s="212"/>
      <c r="AJ8" s="212"/>
      <c r="AK8" s="212"/>
      <c r="AL8" s="35"/>
      <c r="AN8" s="15" t="str">
        <f ca="1">IF($B16="","非表示","表示")</f>
        <v>表示</v>
      </c>
    </row>
    <row r="9" spans="1:40" ht="20.2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9"/>
      <c r="M9" s="30"/>
      <c r="N9" s="24"/>
      <c r="O9" s="24"/>
      <c r="P9" s="24"/>
      <c r="Q9" s="30"/>
      <c r="R9" s="24"/>
      <c r="S9" s="24"/>
      <c r="T9" s="24"/>
      <c r="U9" s="30"/>
      <c r="V9" s="24"/>
      <c r="W9" s="24"/>
      <c r="X9" s="24"/>
      <c r="Y9" s="211"/>
      <c r="Z9" s="211"/>
      <c r="AA9" s="211"/>
      <c r="AB9" s="211"/>
      <c r="AC9" s="213" t="str">
        <f>IF(入力シート①!C$9&lt;&gt;"",入力シート①!C$9,"")</f>
        <v/>
      </c>
      <c r="AD9" s="213"/>
      <c r="AE9" s="213"/>
      <c r="AF9" s="213"/>
      <c r="AG9" s="213"/>
      <c r="AH9" s="213"/>
      <c r="AI9" s="213"/>
      <c r="AJ9" s="213"/>
      <c r="AK9" s="213"/>
      <c r="AL9" s="35"/>
      <c r="AN9" s="15" t="str">
        <f ca="1">IF($B16="","非表示","表示")</f>
        <v>表示</v>
      </c>
    </row>
    <row r="10" spans="1:40" ht="7.5" customHeight="1"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9"/>
      <c r="M10" s="120"/>
      <c r="N10" s="24"/>
      <c r="O10" s="24"/>
      <c r="P10" s="24"/>
      <c r="Q10" s="120"/>
      <c r="R10" s="24"/>
      <c r="S10" s="24"/>
      <c r="T10" s="24"/>
      <c r="U10" s="120"/>
      <c r="V10" s="24"/>
      <c r="W10" s="24"/>
      <c r="X10" s="24"/>
      <c r="Y10" s="30"/>
      <c r="Z10" s="24"/>
      <c r="AA10" s="24"/>
      <c r="AB10" s="24"/>
      <c r="AC10" s="30"/>
      <c r="AD10" s="24"/>
      <c r="AE10" s="24"/>
      <c r="AF10" s="24"/>
      <c r="AG10" s="24"/>
      <c r="AH10" s="24"/>
      <c r="AI10" s="24"/>
      <c r="AJ10" s="24"/>
      <c r="AK10" s="24"/>
      <c r="AL10" s="35"/>
      <c r="AN10" s="15" t="str">
        <f ca="1">IF($B16="","非表示","表示")</f>
        <v>表示</v>
      </c>
    </row>
    <row r="11" spans="1:40" ht="20.25" customHeight="1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9"/>
      <c r="M11" s="30"/>
      <c r="N11" s="24"/>
      <c r="O11" s="24"/>
      <c r="V11" s="24"/>
      <c r="W11" s="24"/>
      <c r="X11" s="24"/>
      <c r="Y11" s="186" t="s">
        <v>56</v>
      </c>
      <c r="Z11" s="186"/>
      <c r="AA11" s="186"/>
      <c r="AB11" s="186"/>
      <c r="AC11" s="188" t="str">
        <f>IF(入力シート①!C$10&lt;&gt;"",入力シート①!C$10,"")</f>
        <v/>
      </c>
      <c r="AD11" s="188"/>
      <c r="AE11" s="188"/>
      <c r="AF11" s="188"/>
      <c r="AG11" s="188"/>
      <c r="AH11" s="188"/>
      <c r="AI11" s="188"/>
      <c r="AJ11" s="188"/>
      <c r="AK11" s="188"/>
      <c r="AL11" s="35"/>
      <c r="AN11" s="15" t="str">
        <f ca="1">IF($B16="","非表示","表示")</f>
        <v>表示</v>
      </c>
    </row>
    <row r="12" spans="1:40" ht="20.25" customHeight="1">
      <c r="B12" s="23"/>
      <c r="D12" s="129" t="s">
        <v>11</v>
      </c>
      <c r="E12" s="130"/>
      <c r="F12" s="130"/>
      <c r="G12" s="131"/>
      <c r="H12" s="187" t="str">
        <f>IF(入力シート①!C$6&lt;&gt;"",入力シート①!C$6,"")</f>
        <v/>
      </c>
      <c r="I12" s="187"/>
      <c r="J12" s="187"/>
      <c r="K12" s="187"/>
      <c r="L12" s="187"/>
      <c r="M12" s="30"/>
      <c r="N12" s="24"/>
      <c r="R12" s="119" t="str">
        <f>IF(入力シート①!C$7&lt;&gt;"",入力シート①!C$7,"")</f>
        <v/>
      </c>
      <c r="S12" s="33" t="s">
        <v>16</v>
      </c>
      <c r="T12" s="190" t="str">
        <f>IF(入力シート①!E$7&lt;&gt;"",入力シート①!E$7,"")</f>
        <v/>
      </c>
      <c r="U12" s="190"/>
      <c r="V12" s="129" t="s">
        <v>824</v>
      </c>
      <c r="W12" s="130"/>
      <c r="X12" s="24"/>
      <c r="Y12" s="187"/>
      <c r="Z12" s="187"/>
      <c r="AA12" s="187"/>
      <c r="AB12" s="187"/>
      <c r="AC12" s="189"/>
      <c r="AD12" s="189"/>
      <c r="AE12" s="189"/>
      <c r="AF12" s="189"/>
      <c r="AG12" s="189"/>
      <c r="AH12" s="189"/>
      <c r="AI12" s="189"/>
      <c r="AJ12" s="189"/>
      <c r="AK12" s="189"/>
      <c r="AL12" s="35"/>
      <c r="AN12" s="15" t="str">
        <f ca="1">IF($B16="","非表示","表示")</f>
        <v>表示</v>
      </c>
    </row>
    <row r="13" spans="1:40" ht="12.75" customHeight="1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9"/>
      <c r="M13" s="30"/>
      <c r="N13" s="24"/>
      <c r="O13" s="24"/>
      <c r="P13" s="24"/>
      <c r="Q13" s="30"/>
      <c r="R13" s="24"/>
      <c r="S13" s="24"/>
      <c r="T13" s="24"/>
      <c r="U13" s="30"/>
      <c r="V13" s="24"/>
      <c r="W13" s="24"/>
      <c r="X13" s="24"/>
      <c r="Y13" s="30"/>
      <c r="Z13" s="24"/>
      <c r="AA13" s="24"/>
      <c r="AB13" s="24"/>
      <c r="AC13" s="30"/>
      <c r="AD13" s="24"/>
      <c r="AE13" s="24"/>
      <c r="AF13" s="24"/>
      <c r="AG13" s="24"/>
      <c r="AH13" s="24"/>
      <c r="AI13" s="24"/>
      <c r="AJ13" s="24"/>
      <c r="AK13" s="24"/>
      <c r="AL13" s="35"/>
      <c r="AN13" s="15" t="str">
        <f ca="1">IF($B16="","非表示","表示")</f>
        <v>表示</v>
      </c>
    </row>
    <row r="14" spans="1:40" ht="23.25" customHeight="1">
      <c r="B14" s="191" t="s">
        <v>57</v>
      </c>
      <c r="C14" s="191"/>
      <c r="D14" s="191"/>
      <c r="E14" s="191"/>
      <c r="F14" s="191"/>
      <c r="G14" s="191"/>
      <c r="H14" s="191"/>
      <c r="I14" s="191"/>
      <c r="J14" s="191"/>
      <c r="K14" s="192" t="s">
        <v>37</v>
      </c>
      <c r="L14" s="193"/>
      <c r="M14" s="194"/>
      <c r="N14" s="198" t="s">
        <v>817</v>
      </c>
      <c r="O14" s="199"/>
      <c r="P14" s="199"/>
      <c r="Q14" s="200"/>
      <c r="R14" s="192" t="s">
        <v>818</v>
      </c>
      <c r="S14" s="193"/>
      <c r="T14" s="193"/>
      <c r="U14" s="194"/>
      <c r="V14" s="192" t="s">
        <v>819</v>
      </c>
      <c r="W14" s="193"/>
      <c r="X14" s="193"/>
      <c r="Y14" s="194"/>
      <c r="Z14" s="198" t="s">
        <v>820</v>
      </c>
      <c r="AA14" s="199"/>
      <c r="AB14" s="199"/>
      <c r="AC14" s="200"/>
      <c r="AD14" s="191" t="s">
        <v>46</v>
      </c>
      <c r="AE14" s="191"/>
      <c r="AF14" s="191"/>
      <c r="AG14" s="191"/>
      <c r="AH14" s="191"/>
      <c r="AI14" s="191"/>
      <c r="AJ14" s="191"/>
      <c r="AK14" s="191"/>
      <c r="AL14" s="191"/>
      <c r="AN14" s="15" t="str">
        <f ca="1">IF($B16="","非表示","表示")</f>
        <v>表示</v>
      </c>
    </row>
    <row r="15" spans="1:40" ht="23.25" customHeight="1">
      <c r="B15" s="191"/>
      <c r="C15" s="191"/>
      <c r="D15" s="191"/>
      <c r="E15" s="191"/>
      <c r="F15" s="191"/>
      <c r="G15" s="191"/>
      <c r="H15" s="191"/>
      <c r="I15" s="191"/>
      <c r="J15" s="191"/>
      <c r="K15" s="195"/>
      <c r="L15" s="196"/>
      <c r="M15" s="197"/>
      <c r="N15" s="201"/>
      <c r="O15" s="202"/>
      <c r="P15" s="202"/>
      <c r="Q15" s="203"/>
      <c r="R15" s="195"/>
      <c r="S15" s="196"/>
      <c r="T15" s="196"/>
      <c r="U15" s="197"/>
      <c r="V15" s="195"/>
      <c r="W15" s="196"/>
      <c r="X15" s="196"/>
      <c r="Y15" s="197"/>
      <c r="Z15" s="201"/>
      <c r="AA15" s="202"/>
      <c r="AB15" s="202"/>
      <c r="AC15" s="203"/>
      <c r="AD15" s="191"/>
      <c r="AE15" s="191"/>
      <c r="AF15" s="191"/>
      <c r="AG15" s="191"/>
      <c r="AH15" s="191"/>
      <c r="AI15" s="191"/>
      <c r="AJ15" s="191"/>
      <c r="AK15" s="191"/>
      <c r="AL15" s="191"/>
      <c r="AN15" s="15" t="str">
        <f ca="1">IF($B16="","非表示","表示")</f>
        <v>表示</v>
      </c>
    </row>
    <row r="16" spans="1:40" ht="43.5" customHeight="1">
      <c r="A16" s="15">
        <v>1</v>
      </c>
      <c r="B16" s="221" t="str">
        <f ca="1">IF(AND(VLOOKUP(A16,入力シート➁!$A:$B,COLUMN(入力シート➁!$B$5),0)=0,AD16=""),"在庫麻薬なし",IF(AND(VLOOKUP(A16,入力シート➁!$A:$B,COLUMN(入力シート➁!$B$5),0)=0,AD16&lt;&gt;""),IFERROR(IF(AND(OFFSET(B16,-2,0,1,1)=$B$14,OFFSET(B16,-19,0,1,1)="　　　　　　　〃"),OFFSET(B16,-20,0,1,1),IF(AND(OFFSET(B16,-2,0,1,1)=$B$14,OFFSET(B16,-19,0,1,1)&lt;&gt;"　　　　　　　〃"),OFFSET(B16,-19,0,1,1),"　　　　　　　〃")),"　　　　　　　〃"),(VLOOKUP(A16,入力シート➁!$A:$B,COLUMN(入力シート➁!$B$5),0))))</f>
        <v>在庫麻薬なし</v>
      </c>
      <c r="C16" s="222"/>
      <c r="D16" s="222"/>
      <c r="E16" s="222"/>
      <c r="F16" s="222"/>
      <c r="G16" s="222"/>
      <c r="H16" s="222"/>
      <c r="I16" s="222"/>
      <c r="J16" s="223"/>
      <c r="K16" s="132" t="str">
        <f>IF(M16="","",IFERROR(VLOOKUP($A16,入力シート➁!$A:$R,COLUMN(入力シート➁!$C$7),0),""))</f>
        <v/>
      </c>
      <c r="L16" s="133" t="str">
        <f>IF(入力シート➁!D7=0,"",入力シート➁!D7)</f>
        <v/>
      </c>
      <c r="M16" s="134" t="str">
        <f>IF(L16="","",VLOOKUP($A16,入力シート➁!$A:$R,COLUMN(入力シート➁!$E$7),0))</f>
        <v/>
      </c>
      <c r="N16" s="224" t="str">
        <f>IF(VLOOKUP($A16,入力シート➁!$A:$R,COLUMN(入力シート➁!F7),0)=0,"",IF(VLOOKUP($A16,入力シート➁!$A:$R,COLUMN(入力シート➁!F7),0)&lt;0,"("&amp;-VLOOKUP($A16,入力シート➁!$A:$R,COLUMN(入力シート➁!F7),0)&amp;VLOOKUP($A16,入力シート➁!$A:$R,COLUMN(入力シート➁!G7),0)&amp;")",VLOOKUP($A16,入力シート➁!$A:$R,COLUMN(入力シート➁!F7),0)))</f>
        <v/>
      </c>
      <c r="O16" s="225"/>
      <c r="P16" s="225"/>
      <c r="Q16" s="135" t="str">
        <f>IF(OR(N16="",COUNT(N16)=0),"",VLOOKUP($A16,入力シート➁!$A:$R,COLUMN(入力シート➁!G7),0))</f>
        <v/>
      </c>
      <c r="R16" s="224" t="str">
        <f>IF(VLOOKUP($A16,入力シート➁!$A:$R,COLUMN(入力シート➁!H7),0)=0,"",IF(VLOOKUP($A16,入力シート➁!$A:$R,COLUMN(入力シート➁!H7),0)&lt;0,"("&amp;-VLOOKUP($A16,入力シート➁!$A:$R,COLUMN(入力シート➁!H7),0)&amp;VLOOKUP($A16,入力シート➁!$A:$R,COLUMN(入力シート➁!I7),0)&amp;")",VLOOKUP($A16,入力シート➁!$A:$R,COLUMN(入力シート➁!H7),0)))</f>
        <v/>
      </c>
      <c r="S16" s="225"/>
      <c r="T16" s="225"/>
      <c r="U16" s="135" t="str">
        <f>IF(OR(R16="",COUNT(R16)=0),"",VLOOKUP($A16,入力シート➁!$A:$R,COLUMN(入力シート➁!G7),0))</f>
        <v/>
      </c>
      <c r="V16" s="224" t="str">
        <f>IF(VLOOKUP($A16,入力シート➁!$A:$R,COLUMN(入力シート➁!J7),0)=0,"",IF(VLOOKUP($A16,入力シート➁!$A:$R,COLUMN(入力シート➁!J7),0)&lt;0,"("&amp;-VLOOKUP($A16,入力シート➁!$A:$R,COLUMN(入力シート➁!J7),0)&amp;VLOOKUP($A16,入力シート➁!$A:$R,COLUMN(入力シート➁!K7),0)&amp;")",VLOOKUP($A16,入力シート➁!$A:$R,COLUMN(入力シート➁!J7),0)))</f>
        <v/>
      </c>
      <c r="W16" s="225"/>
      <c r="X16" s="225"/>
      <c r="Y16" s="135" t="str">
        <f>IF(OR(V16="",COUNT(V16)=0),"",VLOOKUP($A16,入力シート➁!$A:$R,COLUMN(入力シート➁!G7),0))</f>
        <v/>
      </c>
      <c r="Z16" s="224" t="str">
        <f>IF(AND(VLOOKUP($A16,入力シート➁!$A:$R,COLUMN(入力シート➁!L7),0)=0,VLOOKUP($A16,入力シート➁!$A:$R,COLUMN(入力シート➁!B7),0)=""),"",IF(VLOOKUP($A16,入力シート➁!$A:$R,COLUMN(入力シート➁!L7),0)&lt;0,"("&amp;-VLOOKUP($A16,入力シート➁!$A:$R,COLUMN(入力シート➁!L7),0)&amp;VLOOKUP($A16,入力シート➁!$A:$R,COLUMN(入力シート➁!M7),0)&amp;")",VLOOKUP($A16,入力シート➁!$A:$R,COLUMN(入力シート➁!L7),0)))</f>
        <v/>
      </c>
      <c r="AA16" s="225"/>
      <c r="AB16" s="225"/>
      <c r="AC16" s="135" t="str">
        <f>IF(OR(Z16="",COUNT(Z16)=0),"",VLOOKUP($A16,入力シート➁!$A:$R,COLUMN(入力シート➁!G7),0))</f>
        <v/>
      </c>
      <c r="AD16" s="219" t="str">
        <f>IF(VLOOKUP(A16,入力シート➁!$A:$R,COLUMN(入力シート➁!R7),0)=0,"",VLOOKUP(A16,入力シート➁!$A:$R,COLUMN(入力シート➁!R7),0))</f>
        <v/>
      </c>
      <c r="AE16" s="219"/>
      <c r="AF16" s="219"/>
      <c r="AG16" s="219"/>
      <c r="AH16" s="219"/>
      <c r="AI16" s="219"/>
      <c r="AJ16" s="219"/>
      <c r="AK16" s="219"/>
      <c r="AL16" s="219"/>
      <c r="AN16" s="15" t="str">
        <f ca="1">IF($B16="","非表示","表示")</f>
        <v>表示</v>
      </c>
    </row>
    <row r="17" spans="1:40" ht="43.5" customHeight="1">
      <c r="A17" s="15">
        <f ca="1">OFFSET(A17,-1,0,1,1)+1</f>
        <v>2</v>
      </c>
      <c r="B17" s="221" t="str">
        <f ca="1">IF(AND(VLOOKUP(A17,入力シート➁!$A:$B,COLUMN(入力シート➁!$B$5),0)=0,AD17=""),"",IF(AND(VLOOKUP(A17,入力シート➁!$A:$B,COLUMN(入力シート➁!$B$5),0)=0,AD17&lt;&gt;""),IFERROR(IF(AND(OFFSET(B17,-2,0,1,1)=$B$14,OFFSET(B17,-19,0,1,1)="　　　　　　　〃"),OFFSET(B17,-20,0,1,1),IF(AND(OFFSET(B17,-2,0,1,1)=$B$14,OFFSET(B17,-19,0,1,1)&lt;&gt;"　　　　　　　〃"),OFFSET(B17,-19,0,1,1),"　　　　　　　〃")),"　　　　　　　〃"),(VLOOKUP(A17,入力シート➁!$A:$B,COLUMN(入力シート➁!$B$5),0))))</f>
        <v/>
      </c>
      <c r="C17" s="222"/>
      <c r="D17" s="222"/>
      <c r="E17" s="222"/>
      <c r="F17" s="222"/>
      <c r="G17" s="222"/>
      <c r="H17" s="222"/>
      <c r="I17" s="222"/>
      <c r="J17" s="223"/>
      <c r="K17" s="132" t="str">
        <f>IF(M17="","",IFERROR(VLOOKUP($A17,入力シート➁!$A:$R,COLUMN(入力シート➁!$C$7),0),""))</f>
        <v/>
      </c>
      <c r="L17" s="133" t="str">
        <f>IF(入力シート➁!D8=0,"",入力シート➁!D8)</f>
        <v/>
      </c>
      <c r="M17" s="134" t="str">
        <f>IF(L17="","",VLOOKUP($A17,入力シート➁!$A:$R,COLUMN(入力シート➁!$E$7),0))</f>
        <v/>
      </c>
      <c r="N17" s="224" t="str">
        <f ca="1">IF(VLOOKUP($A17,入力シート➁!$A:$R,COLUMN(入力シート➁!F8),0)=0,"",IF(VLOOKUP($A17,入力シート➁!$A:$R,COLUMN(入力シート➁!F8),0)&lt;0,"("&amp;-VLOOKUP($A17,入力シート➁!$A:$R,COLUMN(入力シート➁!F8),0)&amp;VLOOKUP($A17,入力シート➁!$A:$R,COLUMN(入力シート➁!G8),0)&amp;")",VLOOKUP($A17,入力シート➁!$A:$R,COLUMN(入力シート➁!F8),0)))</f>
        <v/>
      </c>
      <c r="O17" s="225"/>
      <c r="P17" s="225"/>
      <c r="Q17" s="135" t="str">
        <f ca="1">IF(OR(N17="",COUNT(N17)=0),"",VLOOKUP(A17,入力シート➁!$A:$R,COLUMN(入力シート➁!G8),0))</f>
        <v/>
      </c>
      <c r="R17" s="224" t="str">
        <f ca="1">IF(VLOOKUP($A17,入力シート➁!$A:$R,COLUMN(入力シート➁!H8),0)=0,"",IF(VLOOKUP($A17,入力シート➁!$A:$R,COLUMN(入力シート➁!H8),0)&lt;0,"("&amp;-VLOOKUP($A17,入力シート➁!$A:$R,COLUMN(入力シート➁!H8),0)&amp;VLOOKUP($A17,入力シート➁!$A:$R,COLUMN(入力シート➁!I8),0)&amp;")",VLOOKUP($A17,入力シート➁!$A:$R,COLUMN(入力シート➁!H8),0)))</f>
        <v/>
      </c>
      <c r="S17" s="225"/>
      <c r="T17" s="225"/>
      <c r="U17" s="135" t="str">
        <f ca="1">IF(OR(R17="",COUNT(R17)=0),"",VLOOKUP($A17,入力シート➁!$A:$R,COLUMN(入力シート➁!G8),0))</f>
        <v/>
      </c>
      <c r="V17" s="224" t="str">
        <f ca="1">IF(VLOOKUP($A17,入力シート➁!$A:$R,COLUMN(入力シート➁!J8),0)=0,"",IF(VLOOKUP($A17,入力シート➁!$A:$R,COLUMN(入力シート➁!J8),0)&lt;0,"("&amp;-VLOOKUP($A17,入力シート➁!$A:$R,COLUMN(入力シート➁!J8),0)&amp;VLOOKUP($A17,入力シート➁!$A:$R,COLUMN(入力シート➁!K8),0)&amp;")",VLOOKUP($A17,入力シート➁!$A:$R,COLUMN(入力シート➁!J8),0)))</f>
        <v/>
      </c>
      <c r="W17" s="225"/>
      <c r="X17" s="225"/>
      <c r="Y17" s="135" t="str">
        <f ca="1">IF(OR(V17="",COUNT(V17)=0),"",VLOOKUP($A17,入力シート➁!$A:$R,COLUMN(入力シート➁!G8),0))</f>
        <v/>
      </c>
      <c r="Z17" s="224" t="str">
        <f ca="1">IF(AND(VLOOKUP($A17,入力シート➁!$A:$R,COLUMN(入力シート➁!L8),0)=0,VLOOKUP($A17,入力シート➁!$A:$R,COLUMN(入力シート➁!B8),0)=""),"",IF(VLOOKUP($A17,入力シート➁!$A:$R,COLUMN(入力シート➁!L8),0)&lt;0,"("&amp;-VLOOKUP($A17,入力シート➁!$A:$R,COLUMN(入力シート➁!L8),0)&amp;VLOOKUP($A17,入力シート➁!$A:$R,COLUMN(入力シート➁!M8),0)&amp;")",VLOOKUP($A17,入力シート➁!$A:$R,COLUMN(入力シート➁!L8),0)))</f>
        <v/>
      </c>
      <c r="AA17" s="225"/>
      <c r="AB17" s="225"/>
      <c r="AC17" s="135" t="str">
        <f ca="1">IF(OR(Z17="",COUNT(Z17)=0),"",VLOOKUP($A17,入力シート➁!$A:$R,COLUMN(入力シート➁!G8),0))</f>
        <v/>
      </c>
      <c r="AD17" s="226" t="str">
        <f ca="1">IF(VLOOKUP(A17,入力シート➁!$A:$R,COLUMN(入力シート➁!R8),0)=0,"",VLOOKUP(A17,入力シート➁!$A:$R,COLUMN(入力シート➁!R8),0))</f>
        <v/>
      </c>
      <c r="AE17" s="226"/>
      <c r="AF17" s="226"/>
      <c r="AG17" s="226"/>
      <c r="AH17" s="226"/>
      <c r="AI17" s="226"/>
      <c r="AJ17" s="226"/>
      <c r="AK17" s="226"/>
      <c r="AL17" s="226"/>
      <c r="AN17" s="15" t="str">
        <f ca="1">IF($B16="","非表示","表示")</f>
        <v>表示</v>
      </c>
    </row>
    <row r="18" spans="1:40" ht="43.5" customHeight="1">
      <c r="A18" s="15">
        <f t="shared" ref="A18:A24" ca="1" si="0">OFFSET(A18,-1,0,1,1)+1</f>
        <v>3</v>
      </c>
      <c r="B18" s="221" t="str">
        <f ca="1">IF(AND(VLOOKUP(A18,入力シート➁!$A:$B,COLUMN(入力シート➁!$B$5),0)=0,AD18=""),"",IF(AND(VLOOKUP(A18,入力シート➁!$A:$B,COLUMN(入力シート➁!$B$5),0)=0,AD18&lt;&gt;""),IFERROR(IF(AND(OFFSET(B18,-2,0,1,1)=$B$14,OFFSET(B18,-19,0,1,1)="　　　　　　　〃"),OFFSET(B18,-20,0,1,1),IF(AND(OFFSET(B18,-2,0,1,1)=$B$14,OFFSET(B18,-19,0,1,1)&lt;&gt;"　　　　　　　〃"),OFFSET(B18,-19,0,1,1),"　　　　　　　〃")),"　　　　　　　〃"),(VLOOKUP(A18,入力シート➁!$A:$B,COLUMN(入力シート➁!$B$5),0))))</f>
        <v/>
      </c>
      <c r="C18" s="222"/>
      <c r="D18" s="222"/>
      <c r="E18" s="222"/>
      <c r="F18" s="222"/>
      <c r="G18" s="222"/>
      <c r="H18" s="222"/>
      <c r="I18" s="222"/>
      <c r="J18" s="223"/>
      <c r="K18" s="132" t="str">
        <f>IF(M18="","",IFERROR(VLOOKUP($A18,入力シート➁!$A:$R,COLUMN(入力シート➁!$C$7),0),""))</f>
        <v/>
      </c>
      <c r="L18" s="133" t="str">
        <f>IF(入力シート➁!D9=0,"",入力シート➁!D9)</f>
        <v/>
      </c>
      <c r="M18" s="134" t="str">
        <f>IF(L18="","",VLOOKUP($A18,入力シート➁!$A:$R,COLUMN(入力シート➁!$E$7),0))</f>
        <v/>
      </c>
      <c r="N18" s="224" t="str">
        <f ca="1">IF(VLOOKUP($A18,入力シート➁!$A:$R,COLUMN(入力シート➁!F9),0)=0,"",IF(VLOOKUP($A18,入力シート➁!$A:$R,COLUMN(入力シート➁!F9),0)&lt;0,"("&amp;-VLOOKUP($A18,入力シート➁!$A:$R,COLUMN(入力シート➁!F9),0)&amp;VLOOKUP($A18,入力シート➁!$A:$R,COLUMN(入力シート➁!G9),0)&amp;")",VLOOKUP($A18,入力シート➁!$A:$R,COLUMN(入力シート➁!F9),0)))</f>
        <v/>
      </c>
      <c r="O18" s="225"/>
      <c r="P18" s="225"/>
      <c r="Q18" s="135" t="str">
        <f ca="1">IF(OR(N18="",COUNT(N18)=0),"",VLOOKUP(A18,入力シート➁!$A:$R,COLUMN(入力シート➁!G9),0))</f>
        <v/>
      </c>
      <c r="R18" s="224" t="str">
        <f ca="1">IF(VLOOKUP($A18,入力シート➁!$A:$R,COLUMN(入力シート➁!H9),0)=0,"",IF(VLOOKUP($A18,入力シート➁!$A:$R,COLUMN(入力シート➁!H9),0)&lt;0,"("&amp;-VLOOKUP($A18,入力シート➁!$A:$R,COLUMN(入力シート➁!H9),0)&amp;VLOOKUP($A18,入力シート➁!$A:$R,COLUMN(入力シート➁!I9),0)&amp;")",VLOOKUP($A18,入力シート➁!$A:$R,COLUMN(入力シート➁!H9),0)))</f>
        <v/>
      </c>
      <c r="S18" s="225"/>
      <c r="T18" s="225"/>
      <c r="U18" s="135" t="str">
        <f ca="1">IF(OR(R18="",COUNT(R18)=0),"",VLOOKUP($A18,入力シート➁!$A:$R,COLUMN(入力シート➁!G9),0))</f>
        <v/>
      </c>
      <c r="V18" s="224" t="str">
        <f ca="1">IF(VLOOKUP($A18,入力シート➁!$A:$R,COLUMN(入力シート➁!J9),0)=0,"",IF(VLOOKUP($A18,入力シート➁!$A:$R,COLUMN(入力シート➁!J9),0)&lt;0,"("&amp;-VLOOKUP($A18,入力シート➁!$A:$R,COLUMN(入力シート➁!J9),0)&amp;VLOOKUP($A18,入力シート➁!$A:$R,COLUMN(入力シート➁!K9),0)&amp;")",VLOOKUP($A18,入力シート➁!$A:$R,COLUMN(入力シート➁!J9),0)))</f>
        <v/>
      </c>
      <c r="W18" s="225"/>
      <c r="X18" s="225"/>
      <c r="Y18" s="135" t="str">
        <f ca="1">IF(OR(V18="",COUNT(V18)=0),"",VLOOKUP($A18,入力シート➁!$A:$R,COLUMN(入力シート➁!G9),0))</f>
        <v/>
      </c>
      <c r="Z18" s="224" t="str">
        <f ca="1">IF(AND(VLOOKUP($A18,入力シート➁!$A:$R,COLUMN(入力シート➁!L9),0)=0,VLOOKUP($A18,入力シート➁!$A:$R,COLUMN(入力シート➁!B9),0)=""),"",IF(VLOOKUP($A18,入力シート➁!$A:$R,COLUMN(入力シート➁!L9),0)&lt;0,"("&amp;-VLOOKUP($A18,入力シート➁!$A:$R,COLUMN(入力シート➁!L9),0)&amp;VLOOKUP($A18,入力シート➁!$A:$R,COLUMN(入力シート➁!M9),0)&amp;")",VLOOKUP($A18,入力シート➁!$A:$R,COLUMN(入力シート➁!L9),0)))</f>
        <v/>
      </c>
      <c r="AA18" s="225"/>
      <c r="AB18" s="225"/>
      <c r="AC18" s="135" t="str">
        <f ca="1">IF(OR(Z18="",COUNT(Z18)=0),"",VLOOKUP($A18,入力シート➁!$A:$R,COLUMN(入力シート➁!G9),0))</f>
        <v/>
      </c>
      <c r="AD18" s="226" t="str">
        <f ca="1">IF(VLOOKUP(A18,入力シート➁!$A:$R,COLUMN(入力シート➁!R9),0)=0,"",VLOOKUP(A18,入力シート➁!$A:$R,COLUMN(入力シート➁!R9),0))</f>
        <v/>
      </c>
      <c r="AE18" s="226"/>
      <c r="AF18" s="226"/>
      <c r="AG18" s="226"/>
      <c r="AH18" s="226"/>
      <c r="AI18" s="226"/>
      <c r="AJ18" s="226"/>
      <c r="AK18" s="226"/>
      <c r="AL18" s="226"/>
      <c r="AN18" s="15" t="str">
        <f ca="1">IF($B16="","非表示","表示")</f>
        <v>表示</v>
      </c>
    </row>
    <row r="19" spans="1:40" ht="43.5" customHeight="1">
      <c r="A19" s="15">
        <f t="shared" ca="1" si="0"/>
        <v>4</v>
      </c>
      <c r="B19" s="221" t="str">
        <f ca="1">IF(AND(VLOOKUP(A19,入力シート➁!$A:$B,COLUMN(入力シート➁!$B$5),0)=0,AD19=""),"",IF(AND(VLOOKUP(A19,入力シート➁!$A:$B,COLUMN(入力シート➁!$B$5),0)=0,AD19&lt;&gt;""),IFERROR(IF(AND(OFFSET(B19,-2,0,1,1)=$B$14,OFFSET(B19,-19,0,1,1)="　　　　　　　〃"),OFFSET(B19,-20,0,1,1),IF(AND(OFFSET(B19,-2,0,1,1)=$B$14,OFFSET(B19,-19,0,1,1)&lt;&gt;"　　　　　　　〃"),OFFSET(B19,-19,0,1,1),"　　　　　　　〃")),"　　　　　　　〃"),(VLOOKUP(A19,入力シート➁!$A:$B,COLUMN(入力シート➁!$B$5),0))))</f>
        <v/>
      </c>
      <c r="C19" s="222"/>
      <c r="D19" s="222"/>
      <c r="E19" s="222"/>
      <c r="F19" s="222"/>
      <c r="G19" s="222"/>
      <c r="H19" s="222"/>
      <c r="I19" s="222"/>
      <c r="J19" s="223"/>
      <c r="K19" s="132" t="str">
        <f>IF(M19="","",IFERROR(VLOOKUP($A19,入力シート➁!$A:$R,COLUMN(入力シート➁!$C$7),0),""))</f>
        <v/>
      </c>
      <c r="L19" s="133" t="str">
        <f>IF(入力シート➁!D10=0,"",入力シート➁!D10)</f>
        <v/>
      </c>
      <c r="M19" s="134" t="str">
        <f>IF(L19="","",VLOOKUP($A19,入力シート➁!$A:$R,COLUMN(入力シート➁!$E$7),0))</f>
        <v/>
      </c>
      <c r="N19" s="224" t="str">
        <f ca="1">IF(VLOOKUP($A19,入力シート➁!$A:$R,COLUMN(入力シート➁!F10),0)=0,"",IF(VLOOKUP($A19,入力シート➁!$A:$R,COLUMN(入力シート➁!F10),0)&lt;0,"("&amp;-VLOOKUP($A19,入力シート➁!$A:$R,COLUMN(入力シート➁!F10),0)&amp;VLOOKUP($A19,入力シート➁!$A:$R,COLUMN(入力シート➁!G10),0)&amp;")",VLOOKUP($A19,入力シート➁!$A:$R,COLUMN(入力シート➁!F10),0)))</f>
        <v/>
      </c>
      <c r="O19" s="225"/>
      <c r="P19" s="225"/>
      <c r="Q19" s="135" t="str">
        <f ca="1">IF(OR(N19="",COUNT(N19)=0),"",VLOOKUP(A19,入力シート➁!$A:$R,COLUMN(入力シート➁!G10),0))</f>
        <v/>
      </c>
      <c r="R19" s="224" t="str">
        <f ca="1">IF(VLOOKUP($A19,入力シート➁!$A:$R,COLUMN(入力シート➁!H10),0)=0,"",IF(VLOOKUP($A19,入力シート➁!$A:$R,COLUMN(入力シート➁!H10),0)&lt;0,"("&amp;-VLOOKUP($A19,入力シート➁!$A:$R,COLUMN(入力シート➁!H10),0)&amp;VLOOKUP($A19,入力シート➁!$A:$R,COLUMN(入力シート➁!I10),0)&amp;")",VLOOKUP($A19,入力シート➁!$A:$R,COLUMN(入力シート➁!H10),0)))</f>
        <v/>
      </c>
      <c r="S19" s="225"/>
      <c r="T19" s="225"/>
      <c r="U19" s="135" t="str">
        <f ca="1">IF(OR(R19="",COUNT(R19)=0),"",VLOOKUP($A19,入力シート➁!$A:$R,COLUMN(入力シート➁!G10),0))</f>
        <v/>
      </c>
      <c r="V19" s="224" t="str">
        <f ca="1">IF(VLOOKUP($A19,入力シート➁!$A:$R,COLUMN(入力シート➁!J10),0)=0,"",IF(VLOOKUP($A19,入力シート➁!$A:$R,COLUMN(入力シート➁!J10),0)&lt;0,"("&amp;-VLOOKUP($A19,入力シート➁!$A:$R,COLUMN(入力シート➁!J10),0)&amp;VLOOKUP($A19,入力シート➁!$A:$R,COLUMN(入力シート➁!K10),0)&amp;")",VLOOKUP($A19,入力シート➁!$A:$R,COLUMN(入力シート➁!J10),0)))</f>
        <v/>
      </c>
      <c r="W19" s="225"/>
      <c r="X19" s="225"/>
      <c r="Y19" s="135" t="str">
        <f ca="1">IF(OR(V19="",COUNT(V19)=0),"",VLOOKUP($A19,入力シート➁!$A:$R,COLUMN(入力シート➁!G10),0))</f>
        <v/>
      </c>
      <c r="Z19" s="224" t="str">
        <f ca="1">IF(AND(VLOOKUP($A19,入力シート➁!$A:$R,COLUMN(入力シート➁!L10),0)=0,VLOOKUP($A19,入力シート➁!$A:$R,COLUMN(入力シート➁!B10),0)=""),"",IF(VLOOKUP($A19,入力シート➁!$A:$R,COLUMN(入力シート➁!L10),0)&lt;0,"("&amp;-VLOOKUP($A19,入力シート➁!$A:$R,COLUMN(入力シート➁!L10),0)&amp;VLOOKUP($A19,入力シート➁!$A:$R,COLUMN(入力シート➁!M10),0)&amp;")",VLOOKUP($A19,入力シート➁!$A:$R,COLUMN(入力シート➁!L10),0)))</f>
        <v/>
      </c>
      <c r="AA19" s="225"/>
      <c r="AB19" s="225"/>
      <c r="AC19" s="135" t="str">
        <f ca="1">IF(OR(Z19="",COUNT(Z19)=0),"",VLOOKUP($A19,入力シート➁!$A:$R,COLUMN(入力シート➁!G10),0))</f>
        <v/>
      </c>
      <c r="AD19" s="226" t="str">
        <f ca="1">IF(VLOOKUP(A19,入力シート➁!$A:$R,COLUMN(入力シート➁!R10),0)=0,"",VLOOKUP(A19,入力シート➁!$A:$R,COLUMN(入力シート➁!R10),0))</f>
        <v/>
      </c>
      <c r="AE19" s="226"/>
      <c r="AF19" s="226"/>
      <c r="AG19" s="226"/>
      <c r="AH19" s="226"/>
      <c r="AI19" s="226"/>
      <c r="AJ19" s="226"/>
      <c r="AK19" s="226"/>
      <c r="AL19" s="226"/>
      <c r="AN19" s="15" t="str">
        <f ca="1">IF($B16="","非表示","表示")</f>
        <v>表示</v>
      </c>
    </row>
    <row r="20" spans="1:40" ht="43.5" customHeight="1">
      <c r="A20" s="15">
        <f t="shared" ca="1" si="0"/>
        <v>5</v>
      </c>
      <c r="B20" s="221" t="str">
        <f ca="1">IF(AND(VLOOKUP(A20,入力シート➁!$A:$B,COLUMN(入力シート➁!$B$5),0)=0,AD20=""),"",IF(AND(VLOOKUP(A20,入力シート➁!$A:$B,COLUMN(入力シート➁!$B$5),0)=0,AD20&lt;&gt;""),IFERROR(IF(AND(OFFSET(B20,-2,0,1,1)=$B$14,OFFSET(B20,-19,0,1,1)="　　　　　　　〃"),OFFSET(B20,-20,0,1,1),IF(AND(OFFSET(B20,-2,0,1,1)=$B$14,OFFSET(B20,-19,0,1,1)&lt;&gt;"　　　　　　　〃"),OFFSET(B20,-19,0,1,1),"　　　　　　　〃")),"　　　　　　　〃"),(VLOOKUP(A20,入力シート➁!$A:$B,COLUMN(入力シート➁!$B$5),0))))</f>
        <v/>
      </c>
      <c r="C20" s="222"/>
      <c r="D20" s="222"/>
      <c r="E20" s="222"/>
      <c r="F20" s="222"/>
      <c r="G20" s="222"/>
      <c r="H20" s="222"/>
      <c r="I20" s="222"/>
      <c r="J20" s="223"/>
      <c r="K20" s="132" t="str">
        <f>IF(M20="","",IFERROR(VLOOKUP($A20,入力シート➁!$A:$R,COLUMN(入力シート➁!$C$7),0),""))</f>
        <v/>
      </c>
      <c r="L20" s="133" t="str">
        <f>IF(入力シート➁!D11=0,"",入力シート➁!D11)</f>
        <v/>
      </c>
      <c r="M20" s="134" t="str">
        <f>IF(L20="","",VLOOKUP($A20,入力シート➁!$A:$R,COLUMN(入力シート➁!$E$7),0))</f>
        <v/>
      </c>
      <c r="N20" s="224" t="str">
        <f ca="1">IF(VLOOKUP($A20,入力シート➁!$A:$R,COLUMN(入力シート➁!F11),0)=0,"",IF(VLOOKUP($A20,入力シート➁!$A:$R,COLUMN(入力シート➁!F11),0)&lt;0,"("&amp;-VLOOKUP($A20,入力シート➁!$A:$R,COLUMN(入力シート➁!F11),0)&amp;VLOOKUP($A20,入力シート➁!$A:$R,COLUMN(入力シート➁!G11),0)&amp;")",VLOOKUP($A20,入力シート➁!$A:$R,COLUMN(入力シート➁!F11),0)))</f>
        <v/>
      </c>
      <c r="O20" s="225"/>
      <c r="P20" s="225"/>
      <c r="Q20" s="135" t="str">
        <f ca="1">IF(OR(N20="",COUNT(N20)=0),"",VLOOKUP(A20,入力シート➁!$A:$R,COLUMN(入力シート➁!G11),0))</f>
        <v/>
      </c>
      <c r="R20" s="224" t="str">
        <f ca="1">IF(VLOOKUP($A20,入力シート➁!$A:$R,COLUMN(入力シート➁!H11),0)=0,"",IF(VLOOKUP($A20,入力シート➁!$A:$R,COLUMN(入力シート➁!H11),0)&lt;0,"("&amp;-VLOOKUP($A20,入力シート➁!$A:$R,COLUMN(入力シート➁!H11),0)&amp;VLOOKUP($A20,入力シート➁!$A:$R,COLUMN(入力シート➁!I11),0)&amp;")",VLOOKUP($A20,入力シート➁!$A:$R,COLUMN(入力シート➁!H11),0)))</f>
        <v/>
      </c>
      <c r="S20" s="225"/>
      <c r="T20" s="225"/>
      <c r="U20" s="135" t="str">
        <f ca="1">IF(OR(R20="",COUNT(R20)=0),"",VLOOKUP($A20,入力シート➁!$A:$R,COLUMN(入力シート➁!G11),0))</f>
        <v/>
      </c>
      <c r="V20" s="224" t="str">
        <f ca="1">IF(VLOOKUP($A20,入力シート➁!$A:$R,COLUMN(入力シート➁!J11),0)=0,"",IF(VLOOKUP($A20,入力シート➁!$A:$R,COLUMN(入力シート➁!J11),0)&lt;0,"("&amp;-VLOOKUP($A20,入力シート➁!$A:$R,COLUMN(入力シート➁!J11),0)&amp;VLOOKUP($A20,入力シート➁!$A:$R,COLUMN(入力シート➁!K11),0)&amp;")",VLOOKUP($A20,入力シート➁!$A:$R,COLUMN(入力シート➁!J11),0)))</f>
        <v/>
      </c>
      <c r="W20" s="225"/>
      <c r="X20" s="225"/>
      <c r="Y20" s="135" t="str">
        <f ca="1">IF(OR(V20="",COUNT(V20)=0),"",VLOOKUP($A20,入力シート➁!$A:$R,COLUMN(入力シート➁!G11),0))</f>
        <v/>
      </c>
      <c r="Z20" s="224" t="str">
        <f ca="1">IF(AND(VLOOKUP($A20,入力シート➁!$A:$R,COLUMN(入力シート➁!L11),0)=0,VLOOKUP($A20,入力シート➁!$A:$R,COLUMN(入力シート➁!B11),0)=""),"",IF(VLOOKUP($A20,入力シート➁!$A:$R,COLUMN(入力シート➁!L11),0)&lt;0,"("&amp;-VLOOKUP($A20,入力シート➁!$A:$R,COLUMN(入力シート➁!L11),0)&amp;VLOOKUP($A20,入力シート➁!$A:$R,COLUMN(入力シート➁!M11),0)&amp;")",VLOOKUP($A20,入力シート➁!$A:$R,COLUMN(入力シート➁!L11),0)))</f>
        <v/>
      </c>
      <c r="AA20" s="225"/>
      <c r="AB20" s="225"/>
      <c r="AC20" s="135" t="str">
        <f ca="1">IF(OR(Z20="",COUNT(Z20)=0),"",VLOOKUP($A20,入力シート➁!$A:$R,COLUMN(入力シート➁!G11),0))</f>
        <v/>
      </c>
      <c r="AD20" s="226" t="str">
        <f ca="1">IF(VLOOKUP(A20,入力シート➁!$A:$R,COLUMN(入力シート➁!R11),0)=0,"",VLOOKUP(A20,入力シート➁!$A:$R,COLUMN(入力シート➁!R11),0))</f>
        <v/>
      </c>
      <c r="AE20" s="226"/>
      <c r="AF20" s="226"/>
      <c r="AG20" s="226"/>
      <c r="AH20" s="226"/>
      <c r="AI20" s="226"/>
      <c r="AJ20" s="226"/>
      <c r="AK20" s="226"/>
      <c r="AL20" s="226"/>
      <c r="AN20" s="15" t="str">
        <f ca="1">IF($B16="","非表示","表示")</f>
        <v>表示</v>
      </c>
    </row>
    <row r="21" spans="1:40" ht="43.5" customHeight="1">
      <c r="A21" s="15">
        <f t="shared" ca="1" si="0"/>
        <v>6</v>
      </c>
      <c r="B21" s="221" t="str">
        <f ca="1">IF(AND(VLOOKUP(A21,入力シート➁!$A:$B,COLUMN(入力シート➁!$B$5),0)=0,AD21=""),"",IF(AND(VLOOKUP(A21,入力シート➁!$A:$B,COLUMN(入力シート➁!$B$5),0)=0,AD21&lt;&gt;""),IFERROR(IF(AND(OFFSET(B21,-2,0,1,1)=$B$14,OFFSET(B21,-19,0,1,1)="　　　　　　　〃"),OFFSET(B21,-20,0,1,1),IF(AND(OFFSET(B21,-2,0,1,1)=$B$14,OFFSET(B21,-19,0,1,1)&lt;&gt;"　　　　　　　〃"),OFFSET(B21,-19,0,1,1),"　　　　　　　〃")),"　　　　　　　〃"),(VLOOKUP(A21,入力シート➁!$A:$B,COLUMN(入力シート➁!$B$5),0))))</f>
        <v/>
      </c>
      <c r="C21" s="222"/>
      <c r="D21" s="222"/>
      <c r="E21" s="222"/>
      <c r="F21" s="222"/>
      <c r="G21" s="222"/>
      <c r="H21" s="222"/>
      <c r="I21" s="222"/>
      <c r="J21" s="223"/>
      <c r="K21" s="132" t="str">
        <f>IF(M21="","",IFERROR(VLOOKUP($A21,入力シート➁!$A:$R,COLUMN(入力シート➁!$C$7),0),""))</f>
        <v/>
      </c>
      <c r="L21" s="133" t="str">
        <f>IF(入力シート➁!D12=0,"",入力シート➁!D12)</f>
        <v/>
      </c>
      <c r="M21" s="134" t="str">
        <f>IF(L21="","",VLOOKUP($A21,入力シート➁!$A:$R,COLUMN(入力シート➁!$E$7),0))</f>
        <v/>
      </c>
      <c r="N21" s="224" t="str">
        <f ca="1">IF(VLOOKUP($A21,入力シート➁!$A:$R,COLUMN(入力シート➁!F12),0)=0,"",IF(VLOOKUP($A21,入力シート➁!$A:$R,COLUMN(入力シート➁!F12),0)&lt;0,"("&amp;-VLOOKUP($A21,入力シート➁!$A:$R,COLUMN(入力シート➁!F12),0)&amp;VLOOKUP($A21,入力シート➁!$A:$R,COLUMN(入力シート➁!G12),0)&amp;")",VLOOKUP($A21,入力シート➁!$A:$R,COLUMN(入力シート➁!F12),0)))</f>
        <v/>
      </c>
      <c r="O21" s="225"/>
      <c r="P21" s="225"/>
      <c r="Q21" s="135" t="str">
        <f ca="1">IF(OR(N21="",COUNT(N21)=0),"",VLOOKUP(A21,入力シート➁!$A:$R,COLUMN(入力シート➁!G12),0))</f>
        <v/>
      </c>
      <c r="R21" s="224" t="str">
        <f ca="1">IF(VLOOKUP($A21,入力シート➁!$A:$R,COLUMN(入力シート➁!H12),0)=0,"",IF(VLOOKUP($A21,入力シート➁!$A:$R,COLUMN(入力シート➁!H12),0)&lt;0,"("&amp;-VLOOKUP($A21,入力シート➁!$A:$R,COLUMN(入力シート➁!H12),0)&amp;VLOOKUP($A21,入力シート➁!$A:$R,COLUMN(入力シート➁!I12),0)&amp;")",VLOOKUP($A21,入力シート➁!$A:$R,COLUMN(入力シート➁!H12),0)))</f>
        <v/>
      </c>
      <c r="S21" s="225"/>
      <c r="T21" s="225"/>
      <c r="U21" s="135" t="str">
        <f ca="1">IF(OR(R21="",COUNT(R21)=0),"",VLOOKUP($A21,入力シート➁!$A:$R,COLUMN(入力シート➁!G12),0))</f>
        <v/>
      </c>
      <c r="V21" s="224" t="str">
        <f ca="1">IF(VLOOKUP($A21,入力シート➁!$A:$R,COLUMN(入力シート➁!J12),0)=0,"",IF(VLOOKUP($A21,入力シート➁!$A:$R,COLUMN(入力シート➁!J12),0)&lt;0,"("&amp;-VLOOKUP($A21,入力シート➁!$A:$R,COLUMN(入力シート➁!J12),0)&amp;VLOOKUP($A21,入力シート➁!$A:$R,COLUMN(入力シート➁!K12),0)&amp;")",VLOOKUP($A21,入力シート➁!$A:$R,COLUMN(入力シート➁!J12),0)))</f>
        <v/>
      </c>
      <c r="W21" s="225"/>
      <c r="X21" s="225"/>
      <c r="Y21" s="135" t="str">
        <f ca="1">IF(OR(V21="",COUNT(V21)=0),"",VLOOKUP($A21,入力シート➁!$A:$R,COLUMN(入力シート➁!G12),0))</f>
        <v/>
      </c>
      <c r="Z21" s="224" t="str">
        <f ca="1">IF(AND(VLOOKUP($A21,入力シート➁!$A:$R,COLUMN(入力シート➁!L12),0)=0,VLOOKUP($A21,入力シート➁!$A:$R,COLUMN(入力シート➁!B12),0)=""),"",IF(VLOOKUP($A21,入力シート➁!$A:$R,COLUMN(入力シート➁!L12),0)&lt;0,"("&amp;-VLOOKUP($A21,入力シート➁!$A:$R,COLUMN(入力シート➁!L12),0)&amp;VLOOKUP($A21,入力シート➁!$A:$R,COLUMN(入力シート➁!M12),0)&amp;")",VLOOKUP($A21,入力シート➁!$A:$R,COLUMN(入力シート➁!L12),0)))</f>
        <v/>
      </c>
      <c r="AA21" s="225"/>
      <c r="AB21" s="225"/>
      <c r="AC21" s="135" t="str">
        <f ca="1">IF(OR(Z21="",COUNT(Z21)=0),"",VLOOKUP($A21,入力シート➁!$A:$R,COLUMN(入力シート➁!G12),0))</f>
        <v/>
      </c>
      <c r="AD21" s="226" t="str">
        <f ca="1">IF(VLOOKUP(A21,入力シート➁!$A:$R,COLUMN(入力シート➁!R12),0)=0,"",VLOOKUP(A21,入力シート➁!$A:$R,COLUMN(入力シート➁!R12),0))</f>
        <v/>
      </c>
      <c r="AE21" s="226"/>
      <c r="AF21" s="226"/>
      <c r="AG21" s="226"/>
      <c r="AH21" s="226"/>
      <c r="AI21" s="226"/>
      <c r="AJ21" s="226"/>
      <c r="AK21" s="226"/>
      <c r="AL21" s="226"/>
      <c r="AN21" s="15" t="str">
        <f ca="1">IF($B16="","非表示","表示")</f>
        <v>表示</v>
      </c>
    </row>
    <row r="22" spans="1:40" ht="43.5" customHeight="1">
      <c r="A22" s="15">
        <f t="shared" ca="1" si="0"/>
        <v>7</v>
      </c>
      <c r="B22" s="221" t="str">
        <f ca="1">IF(AND(VLOOKUP(A22,入力シート➁!$A:$B,COLUMN(入力シート➁!$B$5),0)=0,AD22=""),"",IF(AND(VLOOKUP(A22,入力シート➁!$A:$B,COLUMN(入力シート➁!$B$5),0)=0,AD22&lt;&gt;""),IFERROR(IF(AND(OFFSET(B22,-2,0,1,1)=$B$14,OFFSET(B22,-19,0,1,1)="　　　　　　　〃"),OFFSET(B22,-20,0,1,1),IF(AND(OFFSET(B22,-2,0,1,1)=$B$14,OFFSET(B22,-19,0,1,1)&lt;&gt;"　　　　　　　〃"),OFFSET(B22,-19,0,1,1),"　　　　　　　〃")),"　　　　　　　〃"),(VLOOKUP(A22,入力シート➁!$A:$B,COLUMN(入力シート➁!$B$5),0))))</f>
        <v/>
      </c>
      <c r="C22" s="222"/>
      <c r="D22" s="222"/>
      <c r="E22" s="222"/>
      <c r="F22" s="222"/>
      <c r="G22" s="222"/>
      <c r="H22" s="222"/>
      <c r="I22" s="222"/>
      <c r="J22" s="223"/>
      <c r="K22" s="132" t="str">
        <f>IF(M22="","",IFERROR(VLOOKUP($A22,入力シート➁!$A:$R,COLUMN(入力シート➁!$C$7),0),""))</f>
        <v/>
      </c>
      <c r="L22" s="133" t="str">
        <f>IF(入力シート➁!D13=0,"",入力シート➁!D13)</f>
        <v/>
      </c>
      <c r="M22" s="134" t="str">
        <f>IF(L22="","",VLOOKUP($A22,入力シート➁!$A:$R,COLUMN(入力シート➁!$E$7),0))</f>
        <v/>
      </c>
      <c r="N22" s="224" t="str">
        <f ca="1">IF(VLOOKUP($A22,入力シート➁!$A:$R,COLUMN(入力シート➁!F13),0)=0,"",IF(VLOOKUP($A22,入力シート➁!$A:$R,COLUMN(入力シート➁!F13),0)&lt;0,"("&amp;-VLOOKUP($A22,入力シート➁!$A:$R,COLUMN(入力シート➁!F13),0)&amp;VLOOKUP($A22,入力シート➁!$A:$R,COLUMN(入力シート➁!G13),0)&amp;")",VLOOKUP($A22,入力シート➁!$A:$R,COLUMN(入力シート➁!F13),0)))</f>
        <v/>
      </c>
      <c r="O22" s="225"/>
      <c r="P22" s="225"/>
      <c r="Q22" s="135" t="str">
        <f ca="1">IF(OR(N22="",COUNT(N22)=0),"",VLOOKUP(A22,入力シート➁!$A:$R,COLUMN(入力シート➁!G13),0))</f>
        <v/>
      </c>
      <c r="R22" s="224" t="str">
        <f ca="1">IF(VLOOKUP($A22,入力シート➁!$A:$R,COLUMN(入力シート➁!H13),0)=0,"",IF(VLOOKUP($A22,入力シート➁!$A:$R,COLUMN(入力シート➁!H13),0)&lt;0,"("&amp;-VLOOKUP($A22,入力シート➁!$A:$R,COLUMN(入力シート➁!H13),0)&amp;VLOOKUP($A22,入力シート➁!$A:$R,COLUMN(入力シート➁!I13),0)&amp;")",VLOOKUP($A22,入力シート➁!$A:$R,COLUMN(入力シート➁!H13),0)))</f>
        <v/>
      </c>
      <c r="S22" s="225"/>
      <c r="T22" s="225"/>
      <c r="U22" s="135" t="str">
        <f ca="1">IF(OR(R22="",COUNT(R22)=0),"",VLOOKUP($A22,入力シート➁!$A:$R,COLUMN(入力シート➁!G13),0))</f>
        <v/>
      </c>
      <c r="V22" s="224" t="str">
        <f ca="1">IF(VLOOKUP($A22,入力シート➁!$A:$R,COLUMN(入力シート➁!J13),0)=0,"",IF(VLOOKUP($A22,入力シート➁!$A:$R,COLUMN(入力シート➁!J13),0)&lt;0,"("&amp;-VLOOKUP($A22,入力シート➁!$A:$R,COLUMN(入力シート➁!J13),0)&amp;VLOOKUP($A22,入力シート➁!$A:$R,COLUMN(入力シート➁!K13),0)&amp;")",VLOOKUP($A22,入力シート➁!$A:$R,COLUMN(入力シート➁!J13),0)))</f>
        <v/>
      </c>
      <c r="W22" s="225"/>
      <c r="X22" s="225"/>
      <c r="Y22" s="135" t="str">
        <f ca="1">IF(OR(V22="",COUNT(V22)=0),"",VLOOKUP($A22,入力シート➁!$A:$R,COLUMN(入力シート➁!G13),0))</f>
        <v/>
      </c>
      <c r="Z22" s="224" t="str">
        <f ca="1">IF(AND(VLOOKUP($A22,入力シート➁!$A:$R,COLUMN(入力シート➁!L13),0)=0,VLOOKUP($A22,入力シート➁!$A:$R,COLUMN(入力シート➁!B13),0)=""),"",IF(VLOOKUP($A22,入力シート➁!$A:$R,COLUMN(入力シート➁!L13),0)&lt;0,"("&amp;-VLOOKUP($A22,入力シート➁!$A:$R,COLUMN(入力シート➁!L13),0)&amp;VLOOKUP($A22,入力シート➁!$A:$R,COLUMN(入力シート➁!M13),0)&amp;")",VLOOKUP($A22,入力シート➁!$A:$R,COLUMN(入力シート➁!L13),0)))</f>
        <v/>
      </c>
      <c r="AA22" s="225"/>
      <c r="AB22" s="225"/>
      <c r="AC22" s="135" t="str">
        <f ca="1">IF(OR(Z22="",COUNT(Z22)=0),"",VLOOKUP($A22,入力シート➁!$A:$R,COLUMN(入力シート➁!G13),0))</f>
        <v/>
      </c>
      <c r="AD22" s="226" t="str">
        <f ca="1">IF(VLOOKUP(A22,入力シート➁!$A:$R,COLUMN(入力シート➁!R13),0)=0,"",VLOOKUP(A22,入力シート➁!$A:$R,COLUMN(入力シート➁!R13),0))</f>
        <v/>
      </c>
      <c r="AE22" s="226"/>
      <c r="AF22" s="226"/>
      <c r="AG22" s="226"/>
      <c r="AH22" s="226"/>
      <c r="AI22" s="226"/>
      <c r="AJ22" s="226"/>
      <c r="AK22" s="226"/>
      <c r="AL22" s="226"/>
      <c r="AN22" s="15" t="str">
        <f ca="1">IF($B16="","非表示","表示")</f>
        <v>表示</v>
      </c>
    </row>
    <row r="23" spans="1:40" ht="43.5" customHeight="1">
      <c r="A23" s="15">
        <f t="shared" ca="1" si="0"/>
        <v>8</v>
      </c>
      <c r="B23" s="221" t="str">
        <f ca="1">IF(AND(VLOOKUP(A23,入力シート➁!$A:$B,COLUMN(入力シート➁!$B$5),0)=0,AD23=""),"",IF(AND(VLOOKUP(A23,入力シート➁!$A:$B,COLUMN(入力シート➁!$B$5),0)=0,AD23&lt;&gt;""),IFERROR(IF(AND(OFFSET(B23,-2,0,1,1)=$B$14,OFFSET(B23,-19,0,1,1)="　　　　　　　〃"),OFFSET(B23,-20,0,1,1),IF(AND(OFFSET(B23,-2,0,1,1)=$B$14,OFFSET(B23,-19,0,1,1)&lt;&gt;"　　　　　　　〃"),OFFSET(B23,-19,0,1,1),"　　　　　　　〃")),"　　　　　　　〃"),(VLOOKUP(A23,入力シート➁!$A:$B,COLUMN(入力シート➁!$B$5),0))))</f>
        <v/>
      </c>
      <c r="C23" s="222"/>
      <c r="D23" s="222"/>
      <c r="E23" s="222"/>
      <c r="F23" s="222"/>
      <c r="G23" s="222"/>
      <c r="H23" s="222"/>
      <c r="I23" s="222"/>
      <c r="J23" s="223"/>
      <c r="K23" s="132" t="str">
        <f>IF(M23="","",IFERROR(VLOOKUP($A23,入力シート➁!$A:$R,COLUMN(入力シート➁!$C$7),0),""))</f>
        <v/>
      </c>
      <c r="L23" s="133" t="str">
        <f>IF(入力シート➁!D14=0,"",入力シート➁!D14)</f>
        <v/>
      </c>
      <c r="M23" s="134" t="str">
        <f>IF(L23="","",VLOOKUP($A23,入力シート➁!$A:$R,COLUMN(入力シート➁!$E$7),0))</f>
        <v/>
      </c>
      <c r="N23" s="224" t="str">
        <f ca="1">IF(VLOOKUP($A23,入力シート➁!$A:$R,COLUMN(入力シート➁!F14),0)=0,"",IF(VLOOKUP($A23,入力シート➁!$A:$R,COLUMN(入力シート➁!F14),0)&lt;0,"("&amp;-VLOOKUP($A23,入力シート➁!$A:$R,COLUMN(入力シート➁!F14),0)&amp;VLOOKUP($A23,入力シート➁!$A:$R,COLUMN(入力シート➁!G14),0)&amp;")",VLOOKUP($A23,入力シート➁!$A:$R,COLUMN(入力シート➁!F14),0)))</f>
        <v/>
      </c>
      <c r="O23" s="225"/>
      <c r="P23" s="225"/>
      <c r="Q23" s="135" t="str">
        <f ca="1">IF(OR(N23="",COUNT(N23)=0),"",VLOOKUP(A23,入力シート➁!$A:$R,COLUMN(入力シート➁!G14),0))</f>
        <v/>
      </c>
      <c r="R23" s="224" t="str">
        <f ca="1">IF(VLOOKUP($A23,入力シート➁!$A:$R,COLUMN(入力シート➁!H14),0)=0,"",IF(VLOOKUP($A23,入力シート➁!$A:$R,COLUMN(入力シート➁!H14),0)&lt;0,"("&amp;-VLOOKUP($A23,入力シート➁!$A:$R,COLUMN(入力シート➁!H14),0)&amp;VLOOKUP($A23,入力シート➁!$A:$R,COLUMN(入力シート➁!I14),0)&amp;")",VLOOKUP($A23,入力シート➁!$A:$R,COLUMN(入力シート➁!H14),0)))</f>
        <v/>
      </c>
      <c r="S23" s="225"/>
      <c r="T23" s="225"/>
      <c r="U23" s="135" t="str">
        <f ca="1">IF(OR(R23="",COUNT(R23)=0),"",VLOOKUP($A23,入力シート➁!$A:$R,COLUMN(入力シート➁!G14),0))</f>
        <v/>
      </c>
      <c r="V23" s="224" t="str">
        <f ca="1">IF(VLOOKUP($A23,入力シート➁!$A:$R,COLUMN(入力シート➁!J14),0)=0,"",IF(VLOOKUP($A23,入力シート➁!$A:$R,COLUMN(入力シート➁!J14),0)&lt;0,"("&amp;-VLOOKUP($A23,入力シート➁!$A:$R,COLUMN(入力シート➁!J14),0)&amp;VLOOKUP($A23,入力シート➁!$A:$R,COLUMN(入力シート➁!K14),0)&amp;")",VLOOKUP($A23,入力シート➁!$A:$R,COLUMN(入力シート➁!J14),0)))</f>
        <v/>
      </c>
      <c r="W23" s="225"/>
      <c r="X23" s="225"/>
      <c r="Y23" s="135" t="str">
        <f ca="1">IF(OR(V23="",COUNT(V23)=0),"",VLOOKUP($A23,入力シート➁!$A:$R,COLUMN(入力シート➁!G14),0))</f>
        <v/>
      </c>
      <c r="Z23" s="224" t="str">
        <f ca="1">IF(AND(VLOOKUP($A23,入力シート➁!$A:$R,COLUMN(入力シート➁!L14),0)=0,VLOOKUP($A23,入力シート➁!$A:$R,COLUMN(入力シート➁!B14),0)=""),"",IF(VLOOKUP($A23,入力シート➁!$A:$R,COLUMN(入力シート➁!L14),0)&lt;0,"("&amp;-VLOOKUP($A23,入力シート➁!$A:$R,COLUMN(入力シート➁!L14),0)&amp;VLOOKUP($A23,入力シート➁!$A:$R,COLUMN(入力シート➁!M14),0)&amp;")",VLOOKUP($A23,入力シート➁!$A:$R,COLUMN(入力シート➁!L14),0)))</f>
        <v/>
      </c>
      <c r="AA23" s="225"/>
      <c r="AB23" s="225"/>
      <c r="AC23" s="135" t="str">
        <f ca="1">IF(OR(Z23="",COUNT(Z23)=0),"",VLOOKUP($A23,入力シート➁!$A:$R,COLUMN(入力シート➁!G14),0))</f>
        <v/>
      </c>
      <c r="AD23" s="226" t="str">
        <f ca="1">IF(VLOOKUP(A23,入力シート➁!$A:$R,COLUMN(入力シート➁!R14),0)=0,"",VLOOKUP(A23,入力シート➁!$A:$R,COLUMN(入力シート➁!R14),0))</f>
        <v/>
      </c>
      <c r="AE23" s="226"/>
      <c r="AF23" s="226"/>
      <c r="AG23" s="226"/>
      <c r="AH23" s="226"/>
      <c r="AI23" s="226"/>
      <c r="AJ23" s="226"/>
      <c r="AK23" s="226"/>
      <c r="AL23" s="226"/>
      <c r="AN23" s="15" t="str">
        <f ca="1">IF($B16="","非表示","表示")</f>
        <v>表示</v>
      </c>
    </row>
    <row r="24" spans="1:40" ht="43.5" customHeight="1">
      <c r="A24" s="15">
        <f t="shared" ca="1" si="0"/>
        <v>9</v>
      </c>
      <c r="B24" s="221" t="str">
        <f ca="1">IF(AND(VLOOKUP(A24,入力シート➁!$A:$B,COLUMN(入力シート➁!$B$5),0)=0,AD24=""),"",IF(AND(VLOOKUP(A24,入力シート➁!$A:$B,COLUMN(入力シート➁!$B$5),0)=0,AD24&lt;&gt;""),IFERROR(IF(AND(OFFSET(B24,-2,0,1,1)=$B$14,OFFSET(B24,-19,0,1,1)="　　　　　　　〃"),OFFSET(B24,-20,0,1,1),IF(AND(OFFSET(B24,-2,0,1,1)=$B$14,OFFSET(B24,-19,0,1,1)&lt;&gt;"　　　　　　　〃"),OFFSET(B24,-19,0,1,1),"　　　　　　　〃")),"　　　　　　　〃"),(VLOOKUP(A24,入力シート➁!$A:$B,COLUMN(入力シート➁!$B$5),0))))</f>
        <v/>
      </c>
      <c r="C24" s="222"/>
      <c r="D24" s="222"/>
      <c r="E24" s="222"/>
      <c r="F24" s="222"/>
      <c r="G24" s="222"/>
      <c r="H24" s="222"/>
      <c r="I24" s="222"/>
      <c r="J24" s="223"/>
      <c r="K24" s="132" t="str">
        <f>IF(M24="","",IFERROR(VLOOKUP($A24,入力シート➁!$A:$R,COLUMN(入力シート➁!$C$7),0),""))</f>
        <v/>
      </c>
      <c r="L24" s="133" t="str">
        <f>IF(入力シート➁!D15=0,"",入力シート➁!D15)</f>
        <v/>
      </c>
      <c r="M24" s="134" t="str">
        <f>IF(L24="","",VLOOKUP($A24,入力シート➁!$A:$R,COLUMN(入力シート➁!$E$7),0))</f>
        <v/>
      </c>
      <c r="N24" s="224" t="str">
        <f ca="1">IF(VLOOKUP($A24,入力シート➁!$A:$R,COLUMN(入力シート➁!F15),0)=0,"",IF(VLOOKUP($A24,入力シート➁!$A:$R,COLUMN(入力シート➁!F15),0)&lt;0,"("&amp;-VLOOKUP($A24,入力シート➁!$A:$R,COLUMN(入力シート➁!F15),0)&amp;VLOOKUP($A24,入力シート➁!$A:$R,COLUMN(入力シート➁!G15),0)&amp;")",VLOOKUP($A24,入力シート➁!$A:$R,COLUMN(入力シート➁!F15),0)))</f>
        <v/>
      </c>
      <c r="O24" s="225"/>
      <c r="P24" s="225"/>
      <c r="Q24" s="135" t="str">
        <f ca="1">IF(OR(N24="",COUNT(N24)=0),"",VLOOKUP(A24,入力シート➁!$A:$R,COLUMN(入力シート➁!G15),0))</f>
        <v/>
      </c>
      <c r="R24" s="224" t="str">
        <f ca="1">IF(VLOOKUP($A24,入力シート➁!$A:$R,COLUMN(入力シート➁!H15),0)=0,"",IF(VLOOKUP($A24,入力シート➁!$A:$R,COLUMN(入力シート➁!H15),0)&lt;0,"("&amp;-VLOOKUP($A24,入力シート➁!$A:$R,COLUMN(入力シート➁!H15),0)&amp;VLOOKUP($A24,入力シート➁!$A:$R,COLUMN(入力シート➁!I15),0)&amp;")",VLOOKUP($A24,入力シート➁!$A:$R,COLUMN(入力シート➁!H15),0)))</f>
        <v/>
      </c>
      <c r="S24" s="225"/>
      <c r="T24" s="225"/>
      <c r="U24" s="135" t="str">
        <f ca="1">IF(OR(R24="",COUNT(R24)=0),"",VLOOKUP($A24,入力シート➁!$A:$R,COLUMN(入力シート➁!G15),0))</f>
        <v/>
      </c>
      <c r="V24" s="224" t="str">
        <f ca="1">IF(VLOOKUP($A24,入力シート➁!$A:$R,COLUMN(入力シート➁!J15),0)=0,"",IF(VLOOKUP($A24,入力シート➁!$A:$R,COLUMN(入力シート➁!J15),0)&lt;0,"("&amp;-VLOOKUP($A24,入力シート➁!$A:$R,COLUMN(入力シート➁!J15),0)&amp;VLOOKUP($A24,入力シート➁!$A:$R,COLUMN(入力シート➁!K15),0)&amp;")",VLOOKUP($A24,入力シート➁!$A:$R,COLUMN(入力シート➁!J15),0)))</f>
        <v/>
      </c>
      <c r="W24" s="225"/>
      <c r="X24" s="225"/>
      <c r="Y24" s="135" t="str">
        <f ca="1">IF(OR(V24="",COUNT(V24)=0),"",VLOOKUP($A24,入力シート➁!$A:$R,COLUMN(入力シート➁!G15),0))</f>
        <v/>
      </c>
      <c r="Z24" s="224" t="str">
        <f ca="1">IF(AND(VLOOKUP($A24,入力シート➁!$A:$R,COLUMN(入力シート➁!L15),0)=0,VLOOKUP($A24,入力シート➁!$A:$R,COLUMN(入力シート➁!B15),0)=""),"",IF(VLOOKUP($A24,入力シート➁!$A:$R,COLUMN(入力シート➁!L15),0)&lt;0,"("&amp;-VLOOKUP($A24,入力シート➁!$A:$R,COLUMN(入力シート➁!L15),0)&amp;VLOOKUP($A24,入力シート➁!$A:$R,COLUMN(入力シート➁!M15),0)&amp;")",VLOOKUP($A24,入力シート➁!$A:$R,COLUMN(入力シート➁!L15),0)))</f>
        <v/>
      </c>
      <c r="AA24" s="225"/>
      <c r="AB24" s="225"/>
      <c r="AC24" s="135" t="str">
        <f ca="1">IF(OR(Z24="",COUNT(Z24)=0),"",VLOOKUP($A24,入力シート➁!$A:$R,COLUMN(入力シート➁!G15),0))</f>
        <v/>
      </c>
      <c r="AD24" s="226" t="str">
        <f ca="1">IF(VLOOKUP(A24,入力シート➁!$A:$R,COLUMN(入力シート➁!R15),0)=0,"",VLOOKUP(A24,入力シート➁!$A:$R,COLUMN(入力シート➁!R15),0))</f>
        <v/>
      </c>
      <c r="AE24" s="226"/>
      <c r="AF24" s="226"/>
      <c r="AG24" s="226"/>
      <c r="AH24" s="226"/>
      <c r="AI24" s="226"/>
      <c r="AJ24" s="226"/>
      <c r="AK24" s="226"/>
      <c r="AL24" s="226"/>
      <c r="AN24" s="15" t="str">
        <f ca="1">IF($B16="","非表示","表示")</f>
        <v>表示</v>
      </c>
    </row>
    <row r="25" spans="1:40" ht="18.75" customHeight="1">
      <c r="B25" s="220" t="s">
        <v>58</v>
      </c>
      <c r="C25" s="220"/>
      <c r="D25" s="15" t="s">
        <v>59</v>
      </c>
      <c r="AN25" s="15" t="str">
        <f ca="1">IF($B16="","非表示","表示")</f>
        <v>表示</v>
      </c>
    </row>
    <row r="26" spans="1:40" ht="18.75" customHeight="1">
      <c r="D26" s="15" t="s">
        <v>60</v>
      </c>
      <c r="AN26" s="15" t="str">
        <f ca="1">IF($B16="","非表示","表示")</f>
        <v>表示</v>
      </c>
    </row>
    <row r="27" spans="1:40" ht="18.75" customHeight="1">
      <c r="D27" s="15" t="s">
        <v>61</v>
      </c>
      <c r="AN27" s="15" t="str">
        <f ca="1">IF($B16="","非表示","表示")</f>
        <v>表示</v>
      </c>
    </row>
    <row r="28" spans="1:40" ht="18.75" customHeight="1">
      <c r="D28" s="15" t="s">
        <v>62</v>
      </c>
      <c r="AN28" s="15" t="str">
        <f ca="1">IF($B16="","非表示","表示")</f>
        <v>表示</v>
      </c>
    </row>
    <row r="29" spans="1:40" ht="21" customHeight="1">
      <c r="B29" s="18" t="s">
        <v>54</v>
      </c>
      <c r="AA29" s="111"/>
      <c r="AB29" s="111"/>
      <c r="AC29" s="112"/>
      <c r="AD29" s="111"/>
      <c r="AE29" s="111"/>
      <c r="AF29" s="111"/>
      <c r="AG29" s="111"/>
      <c r="AH29" s="111"/>
      <c r="AI29" s="111"/>
      <c r="AJ29" s="111"/>
      <c r="AK29" s="111"/>
      <c r="AL29" s="113"/>
      <c r="AN29" s="15" t="str">
        <f ca="1">IF($B43="","非表示","表示")</f>
        <v>非表示</v>
      </c>
    </row>
    <row r="30" spans="1:40" ht="10.5" customHeight="1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5"/>
      <c r="M30" s="126"/>
      <c r="N30" s="20"/>
      <c r="O30" s="20"/>
      <c r="P30" s="20"/>
      <c r="Q30" s="126"/>
      <c r="R30" s="31"/>
      <c r="S30" s="31"/>
      <c r="T30" s="31"/>
      <c r="U30" s="32"/>
      <c r="V30" s="20"/>
      <c r="W30" s="20"/>
      <c r="X30" s="20"/>
      <c r="Y30" s="126"/>
      <c r="Z30" s="20"/>
      <c r="AA30" s="20"/>
      <c r="AB30" s="20"/>
      <c r="AC30" s="126"/>
      <c r="AD30" s="20"/>
      <c r="AE30" s="31"/>
      <c r="AF30" s="31"/>
      <c r="AG30" s="31"/>
      <c r="AH30" s="31"/>
      <c r="AI30" s="31"/>
      <c r="AJ30" s="31"/>
      <c r="AK30" s="31"/>
      <c r="AL30" s="34">
        <f>AL3+1</f>
        <v>2</v>
      </c>
      <c r="AN30" s="15" t="str">
        <f ca="1">IF($B43="","非表示","表示")</f>
        <v>非表示</v>
      </c>
    </row>
    <row r="31" spans="1:40" ht="25.5" customHeight="1"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7"/>
      <c r="M31" s="28"/>
      <c r="N31" s="22"/>
      <c r="O31" s="22"/>
      <c r="P31" s="22"/>
      <c r="Q31" s="28"/>
      <c r="R31" s="127"/>
      <c r="S31" s="204" t="s">
        <v>825</v>
      </c>
      <c r="T31" s="204"/>
      <c r="U31" s="204"/>
      <c r="V31" s="204"/>
      <c r="W31" s="204"/>
      <c r="X31" s="204"/>
      <c r="Y31" s="204"/>
      <c r="Z31" s="22"/>
      <c r="AA31" s="22"/>
      <c r="AB31" s="22"/>
      <c r="AC31" s="28"/>
      <c r="AD31" s="22"/>
      <c r="AE31" s="24"/>
      <c r="AF31" s="24"/>
      <c r="AG31" s="24"/>
      <c r="AH31" s="24"/>
      <c r="AI31" s="24"/>
      <c r="AJ31" s="24"/>
      <c r="AK31" s="24"/>
      <c r="AL31" s="35"/>
      <c r="AN31" s="15" t="str">
        <f ca="1">IF($B43="","非表示","表示")</f>
        <v>非表示</v>
      </c>
    </row>
    <row r="32" spans="1:40" ht="35" customHeight="1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7"/>
      <c r="M32" s="28"/>
      <c r="N32" s="22"/>
      <c r="O32" s="22"/>
      <c r="P32" s="22"/>
      <c r="Q32" s="28"/>
      <c r="T32" s="205" t="s">
        <v>821</v>
      </c>
      <c r="U32" s="205"/>
      <c r="V32" s="206" t="str">
        <f>IF(入力シート①!D$4&lt;&gt;"",入力シート①!D$4,"")</f>
        <v/>
      </c>
      <c r="W32" s="206"/>
      <c r="X32" s="128" t="s">
        <v>822</v>
      </c>
      <c r="Y32" s="15"/>
      <c r="Z32" s="22"/>
      <c r="AA32" s="22"/>
      <c r="AB32" s="22"/>
      <c r="AC32" s="207" t="str">
        <f>IF(入力シート①!C$5&lt;&gt;"",入力シート①!C$5,"　　年　　月　　日")</f>
        <v>　　年　　月　　日</v>
      </c>
      <c r="AD32" s="207"/>
      <c r="AE32" s="207"/>
      <c r="AF32" s="207"/>
      <c r="AG32" s="207"/>
      <c r="AH32" s="207"/>
      <c r="AI32" s="207"/>
      <c r="AJ32" s="207"/>
      <c r="AK32" s="207"/>
      <c r="AL32" s="35"/>
      <c r="AN32" s="15" t="str">
        <f ca="1">IF($B43="","非表示","表示")</f>
        <v>非表示</v>
      </c>
    </row>
    <row r="33" spans="1:40" ht="21" customHeight="1"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9"/>
      <c r="M33" s="124"/>
      <c r="N33" s="24"/>
      <c r="O33" s="24"/>
      <c r="P33" s="24"/>
      <c r="Q33" s="124"/>
      <c r="R33" s="24"/>
      <c r="S33" s="24"/>
      <c r="T33" s="24"/>
      <c r="U33" s="124"/>
      <c r="V33" s="24"/>
      <c r="W33" s="24"/>
      <c r="X33" s="24"/>
      <c r="Y33" s="124"/>
      <c r="Z33" s="24"/>
      <c r="AA33" s="24"/>
      <c r="AB33" s="24"/>
      <c r="AC33" s="124"/>
      <c r="AD33" s="24"/>
      <c r="AE33" s="208"/>
      <c r="AF33" s="208"/>
      <c r="AG33" s="208"/>
      <c r="AH33" s="208"/>
      <c r="AI33" s="208"/>
      <c r="AJ33" s="208"/>
      <c r="AK33" s="208"/>
      <c r="AL33" s="35"/>
      <c r="AN33" s="15" t="str">
        <f ca="1">IF($B43="","非表示","表示")</f>
        <v>非表示</v>
      </c>
    </row>
    <row r="34" spans="1:40" ht="20.25" customHeight="1">
      <c r="B34" s="23"/>
      <c r="C34" s="209" t="s">
        <v>55</v>
      </c>
      <c r="D34" s="209"/>
      <c r="E34" s="209"/>
      <c r="F34" s="209"/>
      <c r="G34" s="209"/>
      <c r="H34" s="209"/>
      <c r="I34" s="209"/>
      <c r="J34" s="209"/>
      <c r="K34" s="209"/>
      <c r="L34" s="209"/>
      <c r="M34" s="124"/>
      <c r="N34" s="24"/>
      <c r="O34" s="24"/>
      <c r="P34" s="24"/>
      <c r="Q34" s="124"/>
      <c r="U34" s="124"/>
      <c r="V34" s="24"/>
      <c r="W34" s="24"/>
      <c r="X34" s="24"/>
      <c r="Y34" s="124"/>
      <c r="Z34" s="24"/>
      <c r="AA34" s="24"/>
      <c r="AB34" s="24"/>
      <c r="AC34" s="124"/>
      <c r="AD34" s="24"/>
      <c r="AE34" s="24"/>
      <c r="AF34" s="24"/>
      <c r="AG34" s="24"/>
      <c r="AH34" s="24"/>
      <c r="AI34" s="24"/>
      <c r="AJ34" s="24"/>
      <c r="AK34" s="24"/>
      <c r="AL34" s="35"/>
      <c r="AN34" s="15" t="str">
        <f ca="1">IF($B43="","非表示","表示")</f>
        <v>非表示</v>
      </c>
    </row>
    <row r="35" spans="1:40" ht="20.25" customHeight="1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9"/>
      <c r="M35" s="124"/>
      <c r="N35" s="24"/>
      <c r="O35" s="24"/>
      <c r="P35" s="24"/>
      <c r="Q35" s="124"/>
      <c r="R35" s="24"/>
      <c r="S35" s="24"/>
      <c r="T35" s="24"/>
      <c r="U35" s="124"/>
      <c r="V35" s="24"/>
      <c r="W35" s="24"/>
      <c r="X35" s="24"/>
      <c r="Y35" s="210" t="s">
        <v>823</v>
      </c>
      <c r="Z35" s="210"/>
      <c r="AA35" s="210"/>
      <c r="AB35" s="210"/>
      <c r="AC35" s="212" t="str">
        <f>AC8</f>
        <v/>
      </c>
      <c r="AD35" s="212"/>
      <c r="AE35" s="212"/>
      <c r="AF35" s="212"/>
      <c r="AG35" s="212"/>
      <c r="AH35" s="212"/>
      <c r="AI35" s="212"/>
      <c r="AJ35" s="212"/>
      <c r="AK35" s="212"/>
      <c r="AL35" s="35"/>
      <c r="AN35" s="15" t="str">
        <f ca="1">IF($B43="","非表示","表示")</f>
        <v>非表示</v>
      </c>
    </row>
    <row r="36" spans="1:40" ht="20.25" customHeight="1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9"/>
      <c r="M36" s="124"/>
      <c r="N36" s="24"/>
      <c r="O36" s="24"/>
      <c r="P36" s="24"/>
      <c r="Q36" s="124"/>
      <c r="R36" s="24"/>
      <c r="S36" s="24"/>
      <c r="T36" s="24"/>
      <c r="U36" s="124"/>
      <c r="V36" s="24"/>
      <c r="W36" s="24"/>
      <c r="X36" s="24"/>
      <c r="Y36" s="211"/>
      <c r="Z36" s="211"/>
      <c r="AA36" s="211"/>
      <c r="AB36" s="211"/>
      <c r="AC36" s="213" t="str">
        <f>AC9</f>
        <v/>
      </c>
      <c r="AD36" s="213"/>
      <c r="AE36" s="213"/>
      <c r="AF36" s="213"/>
      <c r="AG36" s="213"/>
      <c r="AH36" s="213"/>
      <c r="AI36" s="213"/>
      <c r="AJ36" s="213"/>
      <c r="AK36" s="213"/>
      <c r="AL36" s="35"/>
      <c r="AN36" s="15" t="str">
        <f ca="1">IF($B43="","非表示","表示")</f>
        <v>非表示</v>
      </c>
    </row>
    <row r="37" spans="1:40" ht="7.5" customHeight="1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9"/>
      <c r="M37" s="124"/>
      <c r="N37" s="24"/>
      <c r="O37" s="24"/>
      <c r="P37" s="24"/>
      <c r="Q37" s="124"/>
      <c r="R37" s="24"/>
      <c r="S37" s="24"/>
      <c r="T37" s="24"/>
      <c r="U37" s="124"/>
      <c r="V37" s="24"/>
      <c r="W37" s="24"/>
      <c r="X37" s="24"/>
      <c r="Y37" s="124"/>
      <c r="Z37" s="24"/>
      <c r="AA37" s="24"/>
      <c r="AB37" s="24"/>
      <c r="AC37" s="124"/>
      <c r="AD37" s="24"/>
      <c r="AE37" s="24"/>
      <c r="AF37" s="24"/>
      <c r="AG37" s="24"/>
      <c r="AH37" s="24"/>
      <c r="AI37" s="24"/>
      <c r="AJ37" s="24"/>
      <c r="AK37" s="24"/>
      <c r="AL37" s="35"/>
      <c r="AN37" s="15" t="str">
        <f ca="1">IF($B43="","非表示","表示")</f>
        <v>非表示</v>
      </c>
    </row>
    <row r="38" spans="1:40" ht="20.25" customHeight="1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9"/>
      <c r="M38" s="124"/>
      <c r="N38" s="24"/>
      <c r="O38" s="24"/>
      <c r="V38" s="24"/>
      <c r="W38" s="24"/>
      <c r="X38" s="24"/>
      <c r="Y38" s="186" t="s">
        <v>56</v>
      </c>
      <c r="Z38" s="186"/>
      <c r="AA38" s="186"/>
      <c r="AB38" s="186"/>
      <c r="AC38" s="188" t="str">
        <f>AC11</f>
        <v/>
      </c>
      <c r="AD38" s="188"/>
      <c r="AE38" s="188"/>
      <c r="AF38" s="188"/>
      <c r="AG38" s="188"/>
      <c r="AH38" s="188"/>
      <c r="AI38" s="188"/>
      <c r="AJ38" s="188"/>
      <c r="AK38" s="188"/>
      <c r="AL38" s="35"/>
      <c r="AN38" s="15" t="str">
        <f ca="1">IF($B43="","非表示","表示")</f>
        <v>非表示</v>
      </c>
    </row>
    <row r="39" spans="1:40" ht="20.25" customHeight="1">
      <c r="B39" s="23"/>
      <c r="D39" s="129" t="s">
        <v>11</v>
      </c>
      <c r="E39" s="130"/>
      <c r="F39" s="130"/>
      <c r="G39" s="131"/>
      <c r="H39" s="187" t="str">
        <f>H12</f>
        <v/>
      </c>
      <c r="I39" s="187"/>
      <c r="J39" s="187"/>
      <c r="K39" s="187"/>
      <c r="L39" s="187"/>
      <c r="M39" s="124"/>
      <c r="N39" s="24"/>
      <c r="R39" s="119" t="str">
        <f>IF(入力シート①!C$7&lt;&gt;"",入力シート①!C$7,"")</f>
        <v/>
      </c>
      <c r="S39" s="125" t="s">
        <v>16</v>
      </c>
      <c r="T39" s="190" t="str">
        <f>IF(入力シート①!E$7&lt;&gt;"",入力シート①!E$7,"")</f>
        <v/>
      </c>
      <c r="U39" s="190"/>
      <c r="V39" s="129" t="s">
        <v>824</v>
      </c>
      <c r="W39" s="24"/>
      <c r="X39" s="24"/>
      <c r="Y39" s="187"/>
      <c r="Z39" s="187"/>
      <c r="AA39" s="187"/>
      <c r="AB39" s="187"/>
      <c r="AC39" s="189"/>
      <c r="AD39" s="189"/>
      <c r="AE39" s="189"/>
      <c r="AF39" s="189"/>
      <c r="AG39" s="189"/>
      <c r="AH39" s="189"/>
      <c r="AI39" s="189"/>
      <c r="AJ39" s="189"/>
      <c r="AK39" s="189"/>
      <c r="AL39" s="35"/>
      <c r="AN39" s="15" t="str">
        <f ca="1">IF($B43="","非表示","表示")</f>
        <v>非表示</v>
      </c>
    </row>
    <row r="40" spans="1:40" ht="12.75" customHeight="1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9"/>
      <c r="M40" s="124"/>
      <c r="N40" s="24"/>
      <c r="O40" s="24"/>
      <c r="P40" s="24"/>
      <c r="Q40" s="124"/>
      <c r="R40" s="24"/>
      <c r="S40" s="24"/>
      <c r="T40" s="24"/>
      <c r="U40" s="124"/>
      <c r="V40" s="24"/>
      <c r="W40" s="24"/>
      <c r="X40" s="24"/>
      <c r="Y40" s="124"/>
      <c r="Z40" s="24"/>
      <c r="AA40" s="24"/>
      <c r="AB40" s="24"/>
      <c r="AC40" s="124"/>
      <c r="AD40" s="24"/>
      <c r="AE40" s="24"/>
      <c r="AF40" s="24"/>
      <c r="AG40" s="24"/>
      <c r="AH40" s="24"/>
      <c r="AI40" s="24"/>
      <c r="AJ40" s="24"/>
      <c r="AK40" s="24"/>
      <c r="AL40" s="35"/>
      <c r="AN40" s="15" t="str">
        <f ca="1">IF($B43="","非表示","表示")</f>
        <v>非表示</v>
      </c>
    </row>
    <row r="41" spans="1:40" ht="23.25" customHeight="1">
      <c r="B41" s="191" t="s">
        <v>57</v>
      </c>
      <c r="C41" s="191"/>
      <c r="D41" s="191"/>
      <c r="E41" s="191"/>
      <c r="F41" s="191"/>
      <c r="G41" s="191"/>
      <c r="H41" s="191"/>
      <c r="I41" s="191"/>
      <c r="J41" s="191"/>
      <c r="K41" s="192" t="s">
        <v>37</v>
      </c>
      <c r="L41" s="193"/>
      <c r="M41" s="194"/>
      <c r="N41" s="198" t="s">
        <v>817</v>
      </c>
      <c r="O41" s="199"/>
      <c r="P41" s="199"/>
      <c r="Q41" s="200"/>
      <c r="R41" s="192" t="s">
        <v>818</v>
      </c>
      <c r="S41" s="193"/>
      <c r="T41" s="193"/>
      <c r="U41" s="194"/>
      <c r="V41" s="192" t="s">
        <v>819</v>
      </c>
      <c r="W41" s="193"/>
      <c r="X41" s="193"/>
      <c r="Y41" s="194"/>
      <c r="Z41" s="198" t="s">
        <v>820</v>
      </c>
      <c r="AA41" s="199"/>
      <c r="AB41" s="199"/>
      <c r="AC41" s="200"/>
      <c r="AD41" s="191" t="s">
        <v>46</v>
      </c>
      <c r="AE41" s="191"/>
      <c r="AF41" s="191"/>
      <c r="AG41" s="191"/>
      <c r="AH41" s="191"/>
      <c r="AI41" s="191"/>
      <c r="AJ41" s="191"/>
      <c r="AK41" s="191"/>
      <c r="AL41" s="191"/>
      <c r="AN41" s="15" t="str">
        <f ca="1">IF($B43="","非表示","表示")</f>
        <v>非表示</v>
      </c>
    </row>
    <row r="42" spans="1:40" ht="23.25" customHeight="1">
      <c r="B42" s="191"/>
      <c r="C42" s="191"/>
      <c r="D42" s="191"/>
      <c r="E42" s="191"/>
      <c r="F42" s="191"/>
      <c r="G42" s="191"/>
      <c r="H42" s="191"/>
      <c r="I42" s="191"/>
      <c r="J42" s="191"/>
      <c r="K42" s="195"/>
      <c r="L42" s="196"/>
      <c r="M42" s="197"/>
      <c r="N42" s="201"/>
      <c r="O42" s="202"/>
      <c r="P42" s="202"/>
      <c r="Q42" s="203"/>
      <c r="R42" s="195"/>
      <c r="S42" s="196"/>
      <c r="T42" s="196"/>
      <c r="U42" s="197"/>
      <c r="V42" s="195"/>
      <c r="W42" s="196"/>
      <c r="X42" s="196"/>
      <c r="Y42" s="197"/>
      <c r="Z42" s="201"/>
      <c r="AA42" s="202"/>
      <c r="AB42" s="202"/>
      <c r="AC42" s="203"/>
      <c r="AD42" s="191"/>
      <c r="AE42" s="191"/>
      <c r="AF42" s="191"/>
      <c r="AG42" s="191"/>
      <c r="AH42" s="191"/>
      <c r="AI42" s="191"/>
      <c r="AJ42" s="191"/>
      <c r="AK42" s="191"/>
      <c r="AL42" s="191"/>
      <c r="AN42" s="15" t="str">
        <f ca="1">IF($B43="","非表示","表示")</f>
        <v>非表示</v>
      </c>
    </row>
    <row r="43" spans="1:40" ht="43.5" customHeight="1">
      <c r="A43" s="15">
        <f ca="1">$A24+1</f>
        <v>10</v>
      </c>
      <c r="B43" s="214" t="str">
        <f ca="1">IF(AND(VLOOKUP(A43,入力シート➁!$A:$B,COLUMN(入力シート➁!$B$5),0)=0,AD43=""),"",IF(AND(VLOOKUP(A43,入力シート➁!$A:$B,COLUMN(入力シート➁!$B$5),0)=0,AD43&lt;&gt;""),IFERROR(IF(AND(OFFSET(B43,-2,0,1,1)=$B$14,OFFSET(B43,-19,0,1,1)="　　　　　　　〃"),OFFSET(B43,-20,0,1,1),IF(AND(OFFSET(B43,-2,0,1,1)=$B$14,OFFSET(B43,-19,0,1,1)&lt;&gt;"　　　　　　　〃"),OFFSET(B43,-19,0,1,1),"　　　　　　　〃")),"　　　　　　　〃"),(VLOOKUP(A43,入力シート➁!$A:$B,COLUMN(入力シート➁!$B$5),0))))</f>
        <v/>
      </c>
      <c r="C43" s="215"/>
      <c r="D43" s="215"/>
      <c r="E43" s="215"/>
      <c r="F43" s="215"/>
      <c r="G43" s="215"/>
      <c r="H43" s="215"/>
      <c r="I43" s="215"/>
      <c r="J43" s="216"/>
      <c r="K43" s="115" t="str">
        <f>IF(M43="","",IFERROR(VLOOKUP($A43,入力シート➁!$A:$R,COLUMN(入力シート➁!$C$7),0),""))</f>
        <v/>
      </c>
      <c r="L43" s="116" t="str">
        <f>IF(入力シート➁!D16=0,"",入力シート➁!D16)</f>
        <v/>
      </c>
      <c r="M43" s="117" t="str">
        <f>IF(L43="","",VLOOKUP($A43,入力シート➁!$A:$R,COLUMN(入力シート➁!$E$7),0))</f>
        <v/>
      </c>
      <c r="N43" s="217" t="str">
        <f ca="1">IF(VLOOKUP($A43,入力シート➁!$A:$R,COLUMN(入力シート➁!F34),0)=0,"",IF(VLOOKUP($A43,入力シート➁!$A:$R,COLUMN(入力シート➁!F34),0)&lt;0,"("&amp;-VLOOKUP($A43,入力シート➁!$A:$R,COLUMN(入力シート➁!F34),0)&amp;VLOOKUP($A43,入力シート➁!$A:$R,COLUMN(入力シート➁!G34),0)&amp;")",VLOOKUP($A43,入力シート➁!$A:$R,COLUMN(入力シート➁!F34),0)))</f>
        <v/>
      </c>
      <c r="O43" s="218"/>
      <c r="P43" s="218"/>
      <c r="Q43" s="118" t="str">
        <f ca="1">IF(OR(N43="",COUNT(N43)=0),"",VLOOKUP($A43,入力シート➁!$A:$R,COLUMN(入力シート➁!G34),0))</f>
        <v/>
      </c>
      <c r="R43" s="217" t="str">
        <f ca="1">IF(VLOOKUP($A43,入力シート➁!$A:$R,COLUMN(入力シート➁!H34),0)=0,"",IF(VLOOKUP($A43,入力シート➁!$A:$R,COLUMN(入力シート➁!H34),0)&lt;0,"("&amp;-VLOOKUP($A43,入力シート➁!$A:$R,COLUMN(入力シート➁!H34),0)&amp;VLOOKUP($A43,入力シート➁!$A:$R,COLUMN(入力シート➁!I34),0)&amp;")",VLOOKUP($A43,入力シート➁!$A:$R,COLUMN(入力シート➁!H34),0)))</f>
        <v/>
      </c>
      <c r="S43" s="218"/>
      <c r="T43" s="218"/>
      <c r="U43" s="118" t="str">
        <f ca="1">IF(OR(R43="",COUNT(R43)=0),"",VLOOKUP($A43,入力シート➁!$A:$R,COLUMN(入力シート➁!G34),0))</f>
        <v/>
      </c>
      <c r="V43" s="217" t="str">
        <f ca="1">IF(VLOOKUP($A43,入力シート➁!$A:$R,COLUMN(入力シート➁!J34),0)=0,"",IF(VLOOKUP($A43,入力シート➁!$A:$R,COLUMN(入力シート➁!J34),0)&lt;0,"("&amp;-VLOOKUP($A43,入力シート➁!$A:$R,COLUMN(入力シート➁!J34),0)&amp;VLOOKUP($A43,入力シート➁!$A:$R,COLUMN(入力シート➁!K34),0)&amp;")",VLOOKUP($A43,入力シート➁!$A:$R,COLUMN(入力シート➁!J34),0)))</f>
        <v/>
      </c>
      <c r="W43" s="218"/>
      <c r="X43" s="218"/>
      <c r="Y43" s="118" t="str">
        <f ca="1">IF(OR(V43="",COUNT(V43)=0),"",VLOOKUP($A43,入力シート➁!$A:$R,COLUMN(入力シート➁!G34),0))</f>
        <v/>
      </c>
      <c r="Z43" s="217" t="str">
        <f ca="1">IF(AND(VLOOKUP($A43,入力シート➁!$A:$R,COLUMN(入力シート➁!L34),0)=0,VLOOKUP($A43,入力シート➁!$A:$R,COLUMN(入力シート➁!B34),0)=""),"",IF(VLOOKUP($A43,入力シート➁!$A:$R,COLUMN(入力シート➁!L34),0)&lt;0,"("&amp;-VLOOKUP($A43,入力シート➁!$A:$R,COLUMN(入力シート➁!L34),0)&amp;VLOOKUP($A43,入力シート➁!$A:$R,COLUMN(入力シート➁!M34),0)&amp;")",VLOOKUP($A43,入力シート➁!$A:$R,COLUMN(入力シート➁!L34),0)))</f>
        <v/>
      </c>
      <c r="AA43" s="218"/>
      <c r="AB43" s="218"/>
      <c r="AC43" s="118" t="str">
        <f ca="1">IF(OR(Z43="",COUNT(Z43)=0),"",VLOOKUP($A43,入力シート➁!$A:$R,COLUMN(入力シート➁!G34),0))</f>
        <v/>
      </c>
      <c r="AD43" s="219" t="str">
        <f ca="1">IF(VLOOKUP(A43,入力シート➁!$A:$R,COLUMN(入力シート➁!R34),0)=0,"",VLOOKUP(A43,入力シート➁!$A:$R,COLUMN(入力シート➁!R34),0))</f>
        <v/>
      </c>
      <c r="AE43" s="219"/>
      <c r="AF43" s="219"/>
      <c r="AG43" s="219"/>
      <c r="AH43" s="219"/>
      <c r="AI43" s="219"/>
      <c r="AJ43" s="219"/>
      <c r="AK43" s="219"/>
      <c r="AL43" s="219"/>
      <c r="AN43" s="15" t="str">
        <f ca="1">IF($B43="","非表示","表示")</f>
        <v>非表示</v>
      </c>
    </row>
    <row r="44" spans="1:40" ht="46.5" customHeight="1">
      <c r="A44" s="15">
        <f ca="1">OFFSET(A44,-1,0,1,1)+1</f>
        <v>11</v>
      </c>
      <c r="B44" s="214" t="str">
        <f ca="1">IF(AND(VLOOKUP(A44,入力シート➁!$A:$B,COLUMN(入力シート➁!$B$5),0)=0,AD44=""),"",IF(AND(VLOOKUP(A44,入力シート➁!$A:$B,COLUMN(入力シート➁!$B$5),0)=0,AD44&lt;&gt;""),IFERROR(IF(AND(OFFSET(B44,-2,0,1,1)=$B$14,OFFSET(B44,-19,0,1,1)="　　　　　　　〃"),OFFSET(B44,-20,0,1,1),IF(AND(OFFSET(B44,-2,0,1,1)=$B$14,OFFSET(B44,-19,0,1,1)&lt;&gt;"　　　　　　　〃"),OFFSET(B44,-19,0,1,1),"　　　　　　　〃")),"　　　　　　　〃"),(VLOOKUP(A44,入力シート➁!$A:$B,COLUMN(入力シート➁!$B$5),0))))</f>
        <v/>
      </c>
      <c r="C44" s="215"/>
      <c r="D44" s="215"/>
      <c r="E44" s="215"/>
      <c r="F44" s="215"/>
      <c r="G44" s="215"/>
      <c r="H44" s="215"/>
      <c r="I44" s="215"/>
      <c r="J44" s="216"/>
      <c r="K44" s="115" t="str">
        <f>IF(M44="","",IFERROR(VLOOKUP($A44,入力シート➁!$A:$R,COLUMN(入力シート➁!$C$7),0),""))</f>
        <v/>
      </c>
      <c r="L44" s="116" t="str">
        <f>IF(入力シート➁!D17=0,"",入力シート➁!D17)</f>
        <v/>
      </c>
      <c r="M44" s="117" t="str">
        <f>IF(L44="","",VLOOKUP($A44,入力シート➁!$A:$R,COLUMN(入力シート➁!$E$7),0))</f>
        <v/>
      </c>
      <c r="N44" s="217" t="str">
        <f ca="1">IF(VLOOKUP($A44,入力シート➁!$A:$R,COLUMN(入力シート➁!F35),0)=0,"",IF(VLOOKUP($A44,入力シート➁!$A:$R,COLUMN(入力シート➁!F35),0)&lt;0,"("&amp;-VLOOKUP($A44,入力シート➁!$A:$R,COLUMN(入力シート➁!F35),0)&amp;VLOOKUP($A44,入力シート➁!$A:$R,COLUMN(入力シート➁!G35),0)&amp;")",VLOOKUP($A44,入力シート➁!$A:$R,COLUMN(入力シート➁!F35),0)))</f>
        <v/>
      </c>
      <c r="O44" s="218"/>
      <c r="P44" s="218"/>
      <c r="Q44" s="118" t="str">
        <f ca="1">IF(OR(N44="",COUNT(N44)=0),"",VLOOKUP(A44,入力シート➁!$A:$R,COLUMN(入力シート➁!G35),0))</f>
        <v/>
      </c>
      <c r="R44" s="217" t="str">
        <f ca="1">IF(VLOOKUP($A44,入力シート➁!$A:$R,COLUMN(入力シート➁!H35),0)=0,"",IF(VLOOKUP($A44,入力シート➁!$A:$R,COLUMN(入力シート➁!H35),0)&lt;0,"("&amp;-VLOOKUP($A44,入力シート➁!$A:$R,COLUMN(入力シート➁!H35),0)&amp;VLOOKUP($A44,入力シート➁!$A:$R,COLUMN(入力シート➁!I35),0)&amp;")",VLOOKUP($A44,入力シート➁!$A:$R,COLUMN(入力シート➁!H35),0)))</f>
        <v/>
      </c>
      <c r="S44" s="218"/>
      <c r="T44" s="218"/>
      <c r="U44" s="118" t="str">
        <f ca="1">IF(OR(R44="",COUNT(R44)=0),"",VLOOKUP($A44,入力シート➁!$A:$R,COLUMN(入力シート➁!G35),0))</f>
        <v/>
      </c>
      <c r="V44" s="217" t="str">
        <f ca="1">IF(VLOOKUP($A44,入力シート➁!$A:$R,COLUMN(入力シート➁!J35),0)=0,"",IF(VLOOKUP($A44,入力シート➁!$A:$R,COLUMN(入力シート➁!J35),0)&lt;0,"("&amp;-VLOOKUP($A44,入力シート➁!$A:$R,COLUMN(入力シート➁!J35),0)&amp;VLOOKUP($A44,入力シート➁!$A:$R,COLUMN(入力シート➁!K35),0)&amp;")",VLOOKUP($A44,入力シート➁!$A:$R,COLUMN(入力シート➁!J35),0)))</f>
        <v/>
      </c>
      <c r="W44" s="218"/>
      <c r="X44" s="218"/>
      <c r="Y44" s="118" t="str">
        <f ca="1">IF(OR(V44="",COUNT(V44)=0),"",VLOOKUP($A44,入力シート➁!$A:$R,COLUMN(入力シート➁!G35),0))</f>
        <v/>
      </c>
      <c r="Z44" s="217" t="str">
        <f ca="1">IF(AND(VLOOKUP($A44,入力シート➁!$A:$R,COLUMN(入力シート➁!L35),0)=0,VLOOKUP($A44,入力シート➁!$A:$R,COLUMN(入力シート➁!B35),0)=""),"",IF(VLOOKUP($A44,入力シート➁!$A:$R,COLUMN(入力シート➁!L35),0)&lt;0,"("&amp;-VLOOKUP($A44,入力シート➁!$A:$R,COLUMN(入力シート➁!L35),0)&amp;VLOOKUP($A44,入力シート➁!$A:$R,COLUMN(入力シート➁!M35),0)&amp;")",VLOOKUP($A44,入力シート➁!$A:$R,COLUMN(入力シート➁!L35),0)))</f>
        <v/>
      </c>
      <c r="AA44" s="218"/>
      <c r="AB44" s="218"/>
      <c r="AC44" s="118" t="str">
        <f ca="1">IF(OR(Z44="",COUNT(Z44)=0),"",VLOOKUP($A44,入力シート➁!$A:$R,COLUMN(入力シート➁!G35),0))</f>
        <v/>
      </c>
      <c r="AD44" s="219" t="str">
        <f ca="1">IF(VLOOKUP(A44,入力シート➁!$A:$R,COLUMN(入力シート➁!R35),0)=0,"",VLOOKUP(A44,入力シート➁!$A:$R,COLUMN(入力シート➁!R35),0))</f>
        <v/>
      </c>
      <c r="AE44" s="219"/>
      <c r="AF44" s="219"/>
      <c r="AG44" s="219"/>
      <c r="AH44" s="219"/>
      <c r="AI44" s="219"/>
      <c r="AJ44" s="219"/>
      <c r="AK44" s="219"/>
      <c r="AL44" s="219"/>
      <c r="AN44" s="15" t="str">
        <f ca="1">IF($B43="","非表示","表示")</f>
        <v>非表示</v>
      </c>
    </row>
    <row r="45" spans="1:40" ht="46.5" customHeight="1">
      <c r="A45" s="15">
        <f t="shared" ref="A45:A51" ca="1" si="1">OFFSET(A45,-1,0,1,1)+1</f>
        <v>12</v>
      </c>
      <c r="B45" s="214" t="str">
        <f ca="1">IF(AND(VLOOKUP(A45,入力シート➁!$A:$B,COLUMN(入力シート➁!$B$5),0)=0,AD45=""),"",IF(AND(VLOOKUP(A45,入力シート➁!$A:$B,COLUMN(入力シート➁!$B$5),0)=0,AD45&lt;&gt;""),IFERROR(IF(AND(OFFSET(B45,-2,0,1,1)=$B$14,OFFSET(B45,-19,0,1,1)="　　　　　　　〃"),OFFSET(B45,-20,0,1,1),IF(AND(OFFSET(B45,-2,0,1,1)=$B$14,OFFSET(B45,-19,0,1,1)&lt;&gt;"　　　　　　　〃"),OFFSET(B45,-19,0,1,1),"　　　　　　　〃")),"　　　　　　　〃"),(VLOOKUP(A45,入力シート➁!$A:$B,COLUMN(入力シート➁!$B$5),0))))</f>
        <v/>
      </c>
      <c r="C45" s="215"/>
      <c r="D45" s="215"/>
      <c r="E45" s="215"/>
      <c r="F45" s="215"/>
      <c r="G45" s="215"/>
      <c r="H45" s="215"/>
      <c r="I45" s="215"/>
      <c r="J45" s="216"/>
      <c r="K45" s="115" t="str">
        <f>IF(M45="","",IFERROR(VLOOKUP($A45,入力シート➁!$A:$R,COLUMN(入力シート➁!$C$7),0),""))</f>
        <v/>
      </c>
      <c r="L45" s="116" t="str">
        <f>IF(入力シート➁!D18=0,"",入力シート➁!D18)</f>
        <v/>
      </c>
      <c r="M45" s="117" t="str">
        <f>IF(L45="","",VLOOKUP($A45,入力シート➁!$A:$R,COLUMN(入力シート➁!$E$7),0))</f>
        <v/>
      </c>
      <c r="N45" s="217" t="str">
        <f ca="1">IF(VLOOKUP($A45,入力シート➁!$A:$R,COLUMN(入力シート➁!F36),0)=0,"",IF(VLOOKUP($A45,入力シート➁!$A:$R,COLUMN(入力シート➁!F36),0)&lt;0,"("&amp;-VLOOKUP($A45,入力シート➁!$A:$R,COLUMN(入力シート➁!F36),0)&amp;VLOOKUP($A45,入力シート➁!$A:$R,COLUMN(入力シート➁!G36),0)&amp;")",VLOOKUP($A45,入力シート➁!$A:$R,COLUMN(入力シート➁!F36),0)))</f>
        <v/>
      </c>
      <c r="O45" s="218"/>
      <c r="P45" s="218"/>
      <c r="Q45" s="118" t="str">
        <f ca="1">IF(OR(N45="",COUNT(N45)=0),"",VLOOKUP(A45,入力シート➁!$A:$R,COLUMN(入力シート➁!G36),0))</f>
        <v/>
      </c>
      <c r="R45" s="217" t="str">
        <f ca="1">IF(VLOOKUP($A45,入力シート➁!$A:$R,COLUMN(入力シート➁!H36),0)=0,"",IF(VLOOKUP($A45,入力シート➁!$A:$R,COLUMN(入力シート➁!H36),0)&lt;0,"("&amp;-VLOOKUP($A45,入力シート➁!$A:$R,COLUMN(入力シート➁!H36),0)&amp;VLOOKUP($A45,入力シート➁!$A:$R,COLUMN(入力シート➁!I36),0)&amp;")",VLOOKUP($A45,入力シート➁!$A:$R,COLUMN(入力シート➁!H36),0)))</f>
        <v/>
      </c>
      <c r="S45" s="218"/>
      <c r="T45" s="218"/>
      <c r="U45" s="118" t="str">
        <f ca="1">IF(OR(R45="",COUNT(R45)=0),"",VLOOKUP($A45,入力シート➁!$A:$R,COLUMN(入力シート➁!G36),0))</f>
        <v/>
      </c>
      <c r="V45" s="217" t="str">
        <f ca="1">IF(VLOOKUP($A45,入力シート➁!$A:$R,COLUMN(入力シート➁!J36),0)=0,"",IF(VLOOKUP($A45,入力シート➁!$A:$R,COLUMN(入力シート➁!J36),0)&lt;0,"("&amp;-VLOOKUP($A45,入力シート➁!$A:$R,COLUMN(入力シート➁!J36),0)&amp;VLOOKUP($A45,入力シート➁!$A:$R,COLUMN(入力シート➁!K36),0)&amp;")",VLOOKUP($A45,入力シート➁!$A:$R,COLUMN(入力シート➁!J36),0)))</f>
        <v/>
      </c>
      <c r="W45" s="218"/>
      <c r="X45" s="218"/>
      <c r="Y45" s="118" t="str">
        <f ca="1">IF(OR(V45="",COUNT(V45)=0),"",VLOOKUP($A45,入力シート➁!$A:$R,COLUMN(入力シート➁!G36),0))</f>
        <v/>
      </c>
      <c r="Z45" s="217" t="str">
        <f ca="1">IF(AND(VLOOKUP($A45,入力シート➁!$A:$R,COLUMN(入力シート➁!L36),0)=0,VLOOKUP($A45,入力シート➁!$A:$R,COLUMN(入力シート➁!B36),0)=""),"",IF(VLOOKUP($A45,入力シート➁!$A:$R,COLUMN(入力シート➁!L36),0)&lt;0,"("&amp;-VLOOKUP($A45,入力シート➁!$A:$R,COLUMN(入力シート➁!L36),0)&amp;VLOOKUP($A45,入力シート➁!$A:$R,COLUMN(入力シート➁!M36),0)&amp;")",VLOOKUP($A45,入力シート➁!$A:$R,COLUMN(入力シート➁!L36),0)))</f>
        <v/>
      </c>
      <c r="AA45" s="218"/>
      <c r="AB45" s="218"/>
      <c r="AC45" s="118" t="str">
        <f ca="1">IF(OR(Z45="",COUNT(Z45)=0),"",VLOOKUP($A45,入力シート➁!$A:$R,COLUMN(入力シート➁!G36),0))</f>
        <v/>
      </c>
      <c r="AD45" s="219" t="str">
        <f ca="1">IF(VLOOKUP(A45,入力シート➁!$A:$R,COLUMN(入力シート➁!R36),0)=0,"",VLOOKUP(A45,入力シート➁!$A:$R,COLUMN(入力シート➁!R36),0))</f>
        <v/>
      </c>
      <c r="AE45" s="219"/>
      <c r="AF45" s="219"/>
      <c r="AG45" s="219"/>
      <c r="AH45" s="219"/>
      <c r="AI45" s="219"/>
      <c r="AJ45" s="219"/>
      <c r="AK45" s="219"/>
      <c r="AL45" s="219"/>
      <c r="AN45" s="15" t="str">
        <f ca="1">IF($B43="","非表示","表示")</f>
        <v>非表示</v>
      </c>
    </row>
    <row r="46" spans="1:40" ht="46.5" customHeight="1">
      <c r="A46" s="15">
        <f t="shared" ca="1" si="1"/>
        <v>13</v>
      </c>
      <c r="B46" s="214" t="str">
        <f ca="1">IF(AND(VLOOKUP(A46,入力シート➁!$A:$B,COLUMN(入力シート➁!$B$5),0)=0,AD46=""),"",IF(AND(VLOOKUP(A46,入力シート➁!$A:$B,COLUMN(入力シート➁!$B$5),0)=0,AD46&lt;&gt;""),IFERROR(IF(AND(OFFSET(B46,-2,0,1,1)=$B$14,OFFSET(B46,-19,0,1,1)="　　　　　　　〃"),OFFSET(B46,-20,0,1,1),IF(AND(OFFSET(B46,-2,0,1,1)=$B$14,OFFSET(B46,-19,0,1,1)&lt;&gt;"　　　　　　　〃"),OFFSET(B46,-19,0,1,1),"　　　　　　　〃")),"　　　　　　　〃"),(VLOOKUP(A46,入力シート➁!$A:$B,COLUMN(入力シート➁!$B$5),0))))</f>
        <v/>
      </c>
      <c r="C46" s="215"/>
      <c r="D46" s="215"/>
      <c r="E46" s="215"/>
      <c r="F46" s="215"/>
      <c r="G46" s="215"/>
      <c r="H46" s="215"/>
      <c r="I46" s="215"/>
      <c r="J46" s="216"/>
      <c r="K46" s="115" t="str">
        <f>IF(M46="","",IFERROR(VLOOKUP($A46,入力シート➁!$A:$R,COLUMN(入力シート➁!$C$7),0),""))</f>
        <v/>
      </c>
      <c r="L46" s="116" t="str">
        <f>IF(入力シート➁!D19=0,"",入力シート➁!D19)</f>
        <v/>
      </c>
      <c r="M46" s="117" t="str">
        <f>IF(L46="","",VLOOKUP($A46,入力シート➁!$A:$R,COLUMN(入力シート➁!$E$7),0))</f>
        <v/>
      </c>
      <c r="N46" s="217" t="str">
        <f ca="1">IF(VLOOKUP($A46,入力シート➁!$A:$R,COLUMN(入力シート➁!F37),0)=0,"",IF(VLOOKUP($A46,入力シート➁!$A:$R,COLUMN(入力シート➁!F37),0)&lt;0,"("&amp;-VLOOKUP($A46,入力シート➁!$A:$R,COLUMN(入力シート➁!F37),0)&amp;VLOOKUP($A46,入力シート➁!$A:$R,COLUMN(入力シート➁!G37),0)&amp;")",VLOOKUP($A46,入力シート➁!$A:$R,COLUMN(入力シート➁!F37),0)))</f>
        <v/>
      </c>
      <c r="O46" s="218"/>
      <c r="P46" s="218"/>
      <c r="Q46" s="118" t="str">
        <f ca="1">IF(OR(N46="",COUNT(N46)=0),"",VLOOKUP(A46,入力シート➁!$A:$R,COLUMN(入力シート➁!G37),0))</f>
        <v/>
      </c>
      <c r="R46" s="217" t="str">
        <f ca="1">IF(VLOOKUP($A46,入力シート➁!$A:$R,COLUMN(入力シート➁!H37),0)=0,"",IF(VLOOKUP($A46,入力シート➁!$A:$R,COLUMN(入力シート➁!H37),0)&lt;0,"("&amp;-VLOOKUP($A46,入力シート➁!$A:$R,COLUMN(入力シート➁!H37),0)&amp;VLOOKUP($A46,入力シート➁!$A:$R,COLUMN(入力シート➁!I37),0)&amp;")",VLOOKUP($A46,入力シート➁!$A:$R,COLUMN(入力シート➁!H37),0)))</f>
        <v/>
      </c>
      <c r="S46" s="218"/>
      <c r="T46" s="218"/>
      <c r="U46" s="118" t="str">
        <f ca="1">IF(OR(R46="",COUNT(R46)=0),"",VLOOKUP($A46,入力シート➁!$A:$R,COLUMN(入力シート➁!G37),0))</f>
        <v/>
      </c>
      <c r="V46" s="217" t="str">
        <f ca="1">IF(VLOOKUP($A46,入力シート➁!$A:$R,COLUMN(入力シート➁!J37),0)=0,"",IF(VLOOKUP($A46,入力シート➁!$A:$R,COLUMN(入力シート➁!J37),0)&lt;0,"("&amp;-VLOOKUP($A46,入力シート➁!$A:$R,COLUMN(入力シート➁!J37),0)&amp;VLOOKUP($A46,入力シート➁!$A:$R,COLUMN(入力シート➁!K37),0)&amp;")",VLOOKUP($A46,入力シート➁!$A:$R,COLUMN(入力シート➁!J37),0)))</f>
        <v/>
      </c>
      <c r="W46" s="218"/>
      <c r="X46" s="218"/>
      <c r="Y46" s="118" t="str">
        <f ca="1">IF(OR(V46="",COUNT(V46)=0),"",VLOOKUP($A46,入力シート➁!$A:$R,COLUMN(入力シート➁!G37),0))</f>
        <v/>
      </c>
      <c r="Z46" s="217" t="str">
        <f ca="1">IF(AND(VLOOKUP($A46,入力シート➁!$A:$R,COLUMN(入力シート➁!L37),0)=0,VLOOKUP($A46,入力シート➁!$A:$R,COLUMN(入力シート➁!B37),0)=""),"",IF(VLOOKUP($A46,入力シート➁!$A:$R,COLUMN(入力シート➁!L37),0)&lt;0,"("&amp;-VLOOKUP($A46,入力シート➁!$A:$R,COLUMN(入力シート➁!L37),0)&amp;VLOOKUP($A46,入力シート➁!$A:$R,COLUMN(入力シート➁!M37),0)&amp;")",VLOOKUP($A46,入力シート➁!$A:$R,COLUMN(入力シート➁!L37),0)))</f>
        <v/>
      </c>
      <c r="AA46" s="218"/>
      <c r="AB46" s="218"/>
      <c r="AC46" s="118" t="str">
        <f ca="1">IF(OR(Z46="",COUNT(Z46)=0),"",VLOOKUP($A46,入力シート➁!$A:$R,COLUMN(入力シート➁!G37),0))</f>
        <v/>
      </c>
      <c r="AD46" s="219" t="str">
        <f ca="1">IF(VLOOKUP(A46,入力シート➁!$A:$R,COLUMN(入力シート➁!R37),0)=0,"",VLOOKUP(A46,入力シート➁!$A:$R,COLUMN(入力シート➁!R37),0))</f>
        <v/>
      </c>
      <c r="AE46" s="219"/>
      <c r="AF46" s="219"/>
      <c r="AG46" s="219"/>
      <c r="AH46" s="219"/>
      <c r="AI46" s="219"/>
      <c r="AJ46" s="219"/>
      <c r="AK46" s="219"/>
      <c r="AL46" s="219"/>
      <c r="AN46" s="15" t="str">
        <f ca="1">IF($B43="","非表示","表示")</f>
        <v>非表示</v>
      </c>
    </row>
    <row r="47" spans="1:40" ht="46.5" customHeight="1">
      <c r="A47" s="15">
        <f t="shared" ca="1" si="1"/>
        <v>14</v>
      </c>
      <c r="B47" s="214" t="str">
        <f ca="1">IF(AND(VLOOKUP(A47,入力シート➁!$A:$B,COLUMN(入力シート➁!$B$5),0)=0,AD47=""),"",IF(AND(VLOOKUP(A47,入力シート➁!$A:$B,COLUMN(入力シート➁!$B$5),0)=0,AD47&lt;&gt;""),IFERROR(IF(AND(OFFSET(B47,-2,0,1,1)=$B$14,OFFSET(B47,-19,0,1,1)="　　　　　　　〃"),OFFSET(B47,-20,0,1,1),IF(AND(OFFSET(B47,-2,0,1,1)=$B$14,OFFSET(B47,-19,0,1,1)&lt;&gt;"　　　　　　　〃"),OFFSET(B47,-19,0,1,1),"　　　　　　　〃")),"　　　　　　　〃"),(VLOOKUP(A47,入力シート➁!$A:$B,COLUMN(入力シート➁!$B$5),0))))</f>
        <v/>
      </c>
      <c r="C47" s="215"/>
      <c r="D47" s="215"/>
      <c r="E47" s="215"/>
      <c r="F47" s="215"/>
      <c r="G47" s="215"/>
      <c r="H47" s="215"/>
      <c r="I47" s="215"/>
      <c r="J47" s="216"/>
      <c r="K47" s="115" t="str">
        <f>IF(M47="","",IFERROR(VLOOKUP($A47,入力シート➁!$A:$R,COLUMN(入力シート➁!$C$7),0),""))</f>
        <v/>
      </c>
      <c r="L47" s="116" t="str">
        <f>IF(入力シート➁!D20=0,"",入力シート➁!D20)</f>
        <v/>
      </c>
      <c r="M47" s="117" t="str">
        <f>IF(L47="","",VLOOKUP($A47,入力シート➁!$A:$R,COLUMN(入力シート➁!$E$7),0))</f>
        <v/>
      </c>
      <c r="N47" s="217" t="str">
        <f ca="1">IF(VLOOKUP($A47,入力シート➁!$A:$R,COLUMN(入力シート➁!F38),0)=0,"",IF(VLOOKUP($A47,入力シート➁!$A:$R,COLUMN(入力シート➁!F38),0)&lt;0,"("&amp;-VLOOKUP($A47,入力シート➁!$A:$R,COLUMN(入力シート➁!F38),0)&amp;VLOOKUP($A47,入力シート➁!$A:$R,COLUMN(入力シート➁!G38),0)&amp;")",VLOOKUP($A47,入力シート➁!$A:$R,COLUMN(入力シート➁!F38),0)))</f>
        <v/>
      </c>
      <c r="O47" s="218"/>
      <c r="P47" s="218"/>
      <c r="Q47" s="118" t="str">
        <f ca="1">IF(OR(N47="",COUNT(N47)=0),"",VLOOKUP(A47,入力シート➁!$A:$R,COLUMN(入力シート➁!G38),0))</f>
        <v/>
      </c>
      <c r="R47" s="217" t="str">
        <f ca="1">IF(VLOOKUP($A47,入力シート➁!$A:$R,COLUMN(入力シート➁!H38),0)=0,"",IF(VLOOKUP($A47,入力シート➁!$A:$R,COLUMN(入力シート➁!H38),0)&lt;0,"("&amp;-VLOOKUP($A47,入力シート➁!$A:$R,COLUMN(入力シート➁!H38),0)&amp;VLOOKUP($A47,入力シート➁!$A:$R,COLUMN(入力シート➁!I38),0)&amp;")",VLOOKUP($A47,入力シート➁!$A:$R,COLUMN(入力シート➁!H38),0)))</f>
        <v/>
      </c>
      <c r="S47" s="218"/>
      <c r="T47" s="218"/>
      <c r="U47" s="118" t="str">
        <f ca="1">IF(OR(R47="",COUNT(R47)=0),"",VLOOKUP($A47,入力シート➁!$A:$R,COLUMN(入力シート➁!G38),0))</f>
        <v/>
      </c>
      <c r="V47" s="217" t="str">
        <f ca="1">IF(VLOOKUP($A47,入力シート➁!$A:$R,COLUMN(入力シート➁!J38),0)=0,"",IF(VLOOKUP($A47,入力シート➁!$A:$R,COLUMN(入力シート➁!J38),0)&lt;0,"("&amp;-VLOOKUP($A47,入力シート➁!$A:$R,COLUMN(入力シート➁!J38),0)&amp;VLOOKUP($A47,入力シート➁!$A:$R,COLUMN(入力シート➁!K38),0)&amp;")",VLOOKUP($A47,入力シート➁!$A:$R,COLUMN(入力シート➁!J38),0)))</f>
        <v/>
      </c>
      <c r="W47" s="218"/>
      <c r="X47" s="218"/>
      <c r="Y47" s="118" t="str">
        <f ca="1">IF(OR(V47="",COUNT(V47)=0),"",VLOOKUP($A47,入力シート➁!$A:$R,COLUMN(入力シート➁!G38),0))</f>
        <v/>
      </c>
      <c r="Z47" s="217" t="str">
        <f ca="1">IF(AND(VLOOKUP($A47,入力シート➁!$A:$R,COLUMN(入力シート➁!L38),0)=0,VLOOKUP($A47,入力シート➁!$A:$R,COLUMN(入力シート➁!B38),0)=""),"",IF(VLOOKUP($A47,入力シート➁!$A:$R,COLUMN(入力シート➁!L38),0)&lt;0,"("&amp;-VLOOKUP($A47,入力シート➁!$A:$R,COLUMN(入力シート➁!L38),0)&amp;VLOOKUP($A47,入力シート➁!$A:$R,COLUMN(入力シート➁!M38),0)&amp;")",VLOOKUP($A47,入力シート➁!$A:$R,COLUMN(入力シート➁!L38),0)))</f>
        <v/>
      </c>
      <c r="AA47" s="218"/>
      <c r="AB47" s="218"/>
      <c r="AC47" s="118" t="str">
        <f ca="1">IF(OR(Z47="",COUNT(Z47)=0),"",VLOOKUP($A47,入力シート➁!$A:$R,COLUMN(入力シート➁!G38),0))</f>
        <v/>
      </c>
      <c r="AD47" s="219" t="str">
        <f ca="1">IF(VLOOKUP(A47,入力シート➁!$A:$R,COLUMN(入力シート➁!R38),0)=0,"",VLOOKUP(A47,入力シート➁!$A:$R,COLUMN(入力シート➁!R38),0))</f>
        <v/>
      </c>
      <c r="AE47" s="219"/>
      <c r="AF47" s="219"/>
      <c r="AG47" s="219"/>
      <c r="AH47" s="219"/>
      <c r="AI47" s="219"/>
      <c r="AJ47" s="219"/>
      <c r="AK47" s="219"/>
      <c r="AL47" s="219"/>
      <c r="AN47" s="15" t="str">
        <f ca="1">IF($B43="","非表示","表示")</f>
        <v>非表示</v>
      </c>
    </row>
    <row r="48" spans="1:40" ht="46.5" customHeight="1">
      <c r="A48" s="15">
        <f t="shared" ca="1" si="1"/>
        <v>15</v>
      </c>
      <c r="B48" s="214" t="str">
        <f ca="1">IF(AND(VLOOKUP(A48,入力シート➁!$A:$B,COLUMN(入力シート➁!$B$5),0)=0,AD48=""),"",IF(AND(VLOOKUP(A48,入力シート➁!$A:$B,COLUMN(入力シート➁!$B$5),0)=0,AD48&lt;&gt;""),IFERROR(IF(AND(OFFSET(B48,-2,0,1,1)=$B$14,OFFSET(B48,-19,0,1,1)="　　　　　　　〃"),OFFSET(B48,-20,0,1,1),IF(AND(OFFSET(B48,-2,0,1,1)=$B$14,OFFSET(B48,-19,0,1,1)&lt;&gt;"　　　　　　　〃"),OFFSET(B48,-19,0,1,1),"　　　　　　　〃")),"　　　　　　　〃"),(VLOOKUP(A48,入力シート➁!$A:$B,COLUMN(入力シート➁!$B$5),0))))</f>
        <v/>
      </c>
      <c r="C48" s="215"/>
      <c r="D48" s="215"/>
      <c r="E48" s="215"/>
      <c r="F48" s="215"/>
      <c r="G48" s="215"/>
      <c r="H48" s="215"/>
      <c r="I48" s="215"/>
      <c r="J48" s="216"/>
      <c r="K48" s="115" t="str">
        <f>IF(M48="","",IFERROR(VLOOKUP($A48,入力シート➁!$A:$R,COLUMN(入力シート➁!$C$7),0),""))</f>
        <v/>
      </c>
      <c r="L48" s="116" t="str">
        <f>IF(入力シート➁!D21=0,"",入力シート➁!D21)</f>
        <v/>
      </c>
      <c r="M48" s="117" t="str">
        <f>IF(L48="","",VLOOKUP($A48,入力シート➁!$A:$R,COLUMN(入力シート➁!$E$7),0))</f>
        <v/>
      </c>
      <c r="N48" s="217" t="str">
        <f ca="1">IF(VLOOKUP($A48,入力シート➁!$A:$R,COLUMN(入力シート➁!F39),0)=0,"",IF(VLOOKUP($A48,入力シート➁!$A:$R,COLUMN(入力シート➁!F39),0)&lt;0,"("&amp;-VLOOKUP($A48,入力シート➁!$A:$R,COLUMN(入力シート➁!F39),0)&amp;VLOOKUP($A48,入力シート➁!$A:$R,COLUMN(入力シート➁!G39),0)&amp;")",VLOOKUP($A48,入力シート➁!$A:$R,COLUMN(入力シート➁!F39),0)))</f>
        <v/>
      </c>
      <c r="O48" s="218"/>
      <c r="P48" s="218"/>
      <c r="Q48" s="118" t="str">
        <f ca="1">IF(OR(N48="",COUNT(N48)=0),"",VLOOKUP(A48,入力シート➁!$A:$R,COLUMN(入力シート➁!G39),0))</f>
        <v/>
      </c>
      <c r="R48" s="217" t="str">
        <f ca="1">IF(VLOOKUP($A48,入力シート➁!$A:$R,COLUMN(入力シート➁!H39),0)=0,"",IF(VLOOKUP($A48,入力シート➁!$A:$R,COLUMN(入力シート➁!H39),0)&lt;0,"("&amp;-VLOOKUP($A48,入力シート➁!$A:$R,COLUMN(入力シート➁!H39),0)&amp;VLOOKUP($A48,入力シート➁!$A:$R,COLUMN(入力シート➁!I39),0)&amp;")",VLOOKUP($A48,入力シート➁!$A:$R,COLUMN(入力シート➁!H39),0)))</f>
        <v/>
      </c>
      <c r="S48" s="218"/>
      <c r="T48" s="218"/>
      <c r="U48" s="118" t="str">
        <f ca="1">IF(OR(R48="",COUNT(R48)=0),"",VLOOKUP($A48,入力シート➁!$A:$R,COLUMN(入力シート➁!G39),0))</f>
        <v/>
      </c>
      <c r="V48" s="217" t="str">
        <f ca="1">IF(VLOOKUP($A48,入力シート➁!$A:$R,COLUMN(入力シート➁!J39),0)=0,"",IF(VLOOKUP($A48,入力シート➁!$A:$R,COLUMN(入力シート➁!J39),0)&lt;0,"("&amp;-VLOOKUP($A48,入力シート➁!$A:$R,COLUMN(入力シート➁!J39),0)&amp;VLOOKUP($A48,入力シート➁!$A:$R,COLUMN(入力シート➁!K39),0)&amp;")",VLOOKUP($A48,入力シート➁!$A:$R,COLUMN(入力シート➁!J39),0)))</f>
        <v/>
      </c>
      <c r="W48" s="218"/>
      <c r="X48" s="218"/>
      <c r="Y48" s="118" t="str">
        <f ca="1">IF(OR(V48="",COUNT(V48)=0),"",VLOOKUP($A48,入力シート➁!$A:$R,COLUMN(入力シート➁!G39),0))</f>
        <v/>
      </c>
      <c r="Z48" s="217" t="str">
        <f ca="1">IF(AND(VLOOKUP($A48,入力シート➁!$A:$R,COLUMN(入力シート➁!L39),0)=0,VLOOKUP($A48,入力シート➁!$A:$R,COLUMN(入力シート➁!B39),0)=""),"",IF(VLOOKUP($A48,入力シート➁!$A:$R,COLUMN(入力シート➁!L39),0)&lt;0,"("&amp;-VLOOKUP($A48,入力シート➁!$A:$R,COLUMN(入力シート➁!L39),0)&amp;VLOOKUP($A48,入力シート➁!$A:$R,COLUMN(入力シート➁!M39),0)&amp;")",VLOOKUP($A48,入力シート➁!$A:$R,COLUMN(入力シート➁!L39),0)))</f>
        <v/>
      </c>
      <c r="AA48" s="218"/>
      <c r="AB48" s="218"/>
      <c r="AC48" s="118" t="str">
        <f ca="1">IF(OR(Z48="",COUNT(Z48)=0),"",VLOOKUP($A48,入力シート➁!$A:$R,COLUMN(入力シート➁!G39),0))</f>
        <v/>
      </c>
      <c r="AD48" s="219" t="str">
        <f ca="1">IF(VLOOKUP(A48,入力シート➁!$A:$R,COLUMN(入力シート➁!R39),0)=0,"",VLOOKUP(A48,入力シート➁!$A:$R,COLUMN(入力シート➁!R39),0))</f>
        <v/>
      </c>
      <c r="AE48" s="219"/>
      <c r="AF48" s="219"/>
      <c r="AG48" s="219"/>
      <c r="AH48" s="219"/>
      <c r="AI48" s="219"/>
      <c r="AJ48" s="219"/>
      <c r="AK48" s="219"/>
      <c r="AL48" s="219"/>
      <c r="AN48" s="15" t="str">
        <f ca="1">IF($B43="","非表示","表示")</f>
        <v>非表示</v>
      </c>
    </row>
    <row r="49" spans="1:40" ht="46.5" customHeight="1">
      <c r="A49" s="15">
        <f t="shared" ca="1" si="1"/>
        <v>16</v>
      </c>
      <c r="B49" s="214" t="str">
        <f ca="1">IF(AND(VLOOKUP(A49,入力シート➁!$A:$B,COLUMN(入力シート➁!$B$5),0)=0,AD49=""),"",IF(AND(VLOOKUP(A49,入力シート➁!$A:$B,COLUMN(入力シート➁!$B$5),0)=0,AD49&lt;&gt;""),IFERROR(IF(AND(OFFSET(B49,-2,0,1,1)=$B$14,OFFSET(B49,-19,0,1,1)="　　　　　　　〃"),OFFSET(B49,-20,0,1,1),IF(AND(OFFSET(B49,-2,0,1,1)=$B$14,OFFSET(B49,-19,0,1,1)&lt;&gt;"　　　　　　　〃"),OFFSET(B49,-19,0,1,1),"　　　　　　　〃")),"　　　　　　　〃"),(VLOOKUP(A49,入力シート➁!$A:$B,COLUMN(入力シート➁!$B$5),0))))</f>
        <v/>
      </c>
      <c r="C49" s="215"/>
      <c r="D49" s="215"/>
      <c r="E49" s="215"/>
      <c r="F49" s="215"/>
      <c r="G49" s="215"/>
      <c r="H49" s="215"/>
      <c r="I49" s="215"/>
      <c r="J49" s="216"/>
      <c r="K49" s="115" t="str">
        <f>IF(M49="","",IFERROR(VLOOKUP($A49,入力シート➁!$A:$R,COLUMN(入力シート➁!$C$7),0),""))</f>
        <v/>
      </c>
      <c r="L49" s="116" t="str">
        <f>IF(入力シート➁!D22=0,"",入力シート➁!D22)</f>
        <v/>
      </c>
      <c r="M49" s="117" t="str">
        <f>IF(L49="","",VLOOKUP($A49,入力シート➁!$A:$R,COLUMN(入力シート➁!$E$7),0))</f>
        <v/>
      </c>
      <c r="N49" s="217" t="str">
        <f ca="1">IF(VLOOKUP($A49,入力シート➁!$A:$R,COLUMN(入力シート➁!F40),0)=0,"",IF(VLOOKUP($A49,入力シート➁!$A:$R,COLUMN(入力シート➁!F40),0)&lt;0,"("&amp;-VLOOKUP($A49,入力シート➁!$A:$R,COLUMN(入力シート➁!F40),0)&amp;VLOOKUP($A49,入力シート➁!$A:$R,COLUMN(入力シート➁!G40),0)&amp;")",VLOOKUP($A49,入力シート➁!$A:$R,COLUMN(入力シート➁!F40),0)))</f>
        <v/>
      </c>
      <c r="O49" s="218"/>
      <c r="P49" s="218"/>
      <c r="Q49" s="118" t="str">
        <f ca="1">IF(OR(N49="",COUNT(N49)=0),"",VLOOKUP(A49,入力シート➁!$A:$R,COLUMN(入力シート➁!G40),0))</f>
        <v/>
      </c>
      <c r="R49" s="217" t="str">
        <f ca="1">IF(VLOOKUP($A49,入力シート➁!$A:$R,COLUMN(入力シート➁!H40),0)=0,"",IF(VLOOKUP($A49,入力シート➁!$A:$R,COLUMN(入力シート➁!H40),0)&lt;0,"("&amp;-VLOOKUP($A49,入力シート➁!$A:$R,COLUMN(入力シート➁!H40),0)&amp;VLOOKUP($A49,入力シート➁!$A:$R,COLUMN(入力シート➁!I40),0)&amp;")",VLOOKUP($A49,入力シート➁!$A:$R,COLUMN(入力シート➁!H40),0)))</f>
        <v/>
      </c>
      <c r="S49" s="218"/>
      <c r="T49" s="218"/>
      <c r="U49" s="118" t="str">
        <f ca="1">IF(OR(R49="",COUNT(R49)=0),"",VLOOKUP($A49,入力シート➁!$A:$R,COLUMN(入力シート➁!G40),0))</f>
        <v/>
      </c>
      <c r="V49" s="217" t="str">
        <f ca="1">IF(VLOOKUP($A49,入力シート➁!$A:$R,COLUMN(入力シート➁!J40),0)=0,"",IF(VLOOKUP($A49,入力シート➁!$A:$R,COLUMN(入力シート➁!J40),0)&lt;0,"("&amp;-VLOOKUP($A49,入力シート➁!$A:$R,COLUMN(入力シート➁!J40),0)&amp;VLOOKUP($A49,入力シート➁!$A:$R,COLUMN(入力シート➁!K40),0)&amp;")",VLOOKUP($A49,入力シート➁!$A:$R,COLUMN(入力シート➁!J40),0)))</f>
        <v/>
      </c>
      <c r="W49" s="218"/>
      <c r="X49" s="218"/>
      <c r="Y49" s="118" t="str">
        <f ca="1">IF(OR(V49="",COUNT(V49)=0),"",VLOOKUP($A49,入力シート➁!$A:$R,COLUMN(入力シート➁!G40),0))</f>
        <v/>
      </c>
      <c r="Z49" s="217" t="str">
        <f ca="1">IF(AND(VLOOKUP($A49,入力シート➁!$A:$R,COLUMN(入力シート➁!L40),0)=0,VLOOKUP($A49,入力シート➁!$A:$R,COLUMN(入力シート➁!B40),0)=""),"",IF(VLOOKUP($A49,入力シート➁!$A:$R,COLUMN(入力シート➁!L40),0)&lt;0,"("&amp;-VLOOKUP($A49,入力シート➁!$A:$R,COLUMN(入力シート➁!L40),0)&amp;VLOOKUP($A49,入力シート➁!$A:$R,COLUMN(入力シート➁!M40),0)&amp;")",VLOOKUP($A49,入力シート➁!$A:$R,COLUMN(入力シート➁!L40),0)))</f>
        <v/>
      </c>
      <c r="AA49" s="218"/>
      <c r="AB49" s="218"/>
      <c r="AC49" s="118" t="str">
        <f ca="1">IF(OR(Z49="",COUNT(Z49)=0),"",VLOOKUP($A49,入力シート➁!$A:$R,COLUMN(入力シート➁!G40),0))</f>
        <v/>
      </c>
      <c r="AD49" s="219" t="str">
        <f ca="1">IF(VLOOKUP(A49,入力シート➁!$A:$R,COLUMN(入力シート➁!R40),0)=0,"",VLOOKUP(A49,入力シート➁!$A:$R,COLUMN(入力シート➁!R40),0))</f>
        <v/>
      </c>
      <c r="AE49" s="219"/>
      <c r="AF49" s="219"/>
      <c r="AG49" s="219"/>
      <c r="AH49" s="219"/>
      <c r="AI49" s="219"/>
      <c r="AJ49" s="219"/>
      <c r="AK49" s="219"/>
      <c r="AL49" s="219"/>
      <c r="AN49" s="15" t="str">
        <f ca="1">IF($B43="","非表示","表示")</f>
        <v>非表示</v>
      </c>
    </row>
    <row r="50" spans="1:40" ht="46.5" customHeight="1">
      <c r="A50" s="15">
        <f t="shared" ca="1" si="1"/>
        <v>17</v>
      </c>
      <c r="B50" s="214" t="str">
        <f ca="1">IF(AND(VLOOKUP(A50,入力シート➁!$A:$B,COLUMN(入力シート➁!$B$5),0)=0,AD50=""),"",IF(AND(VLOOKUP(A50,入力シート➁!$A:$B,COLUMN(入力シート➁!$B$5),0)=0,AD50&lt;&gt;""),IFERROR(IF(AND(OFFSET(B50,-2,0,1,1)=$B$14,OFFSET(B50,-19,0,1,1)="　　　　　　　〃"),OFFSET(B50,-20,0,1,1),IF(AND(OFFSET(B50,-2,0,1,1)=$B$14,OFFSET(B50,-19,0,1,1)&lt;&gt;"　　　　　　　〃"),OFFSET(B50,-19,0,1,1),"　　　　　　　〃")),"　　　　　　　〃"),(VLOOKUP(A50,入力シート➁!$A:$B,COLUMN(入力シート➁!$B$5),0))))</f>
        <v/>
      </c>
      <c r="C50" s="215"/>
      <c r="D50" s="215"/>
      <c r="E50" s="215"/>
      <c r="F50" s="215"/>
      <c r="G50" s="215"/>
      <c r="H50" s="215"/>
      <c r="I50" s="215"/>
      <c r="J50" s="216"/>
      <c r="K50" s="115" t="str">
        <f>IF(M50="","",IFERROR(VLOOKUP($A50,入力シート➁!$A:$R,COLUMN(入力シート➁!$C$7),0),""))</f>
        <v/>
      </c>
      <c r="L50" s="116" t="str">
        <f>IF(入力シート➁!D23=0,"",入力シート➁!D23)</f>
        <v/>
      </c>
      <c r="M50" s="117" t="str">
        <f>IF(L50="","",VLOOKUP($A50,入力シート➁!$A:$R,COLUMN(入力シート➁!$E$7),0))</f>
        <v/>
      </c>
      <c r="N50" s="217" t="str">
        <f ca="1">IF(VLOOKUP($A50,入力シート➁!$A:$R,COLUMN(入力シート➁!F41),0)=0,"",IF(VLOOKUP($A50,入力シート➁!$A:$R,COLUMN(入力シート➁!F41),0)&lt;0,"("&amp;-VLOOKUP($A50,入力シート➁!$A:$R,COLUMN(入力シート➁!F41),0)&amp;VLOOKUP($A50,入力シート➁!$A:$R,COLUMN(入力シート➁!G41),0)&amp;")",VLOOKUP($A50,入力シート➁!$A:$R,COLUMN(入力シート➁!F41),0)))</f>
        <v/>
      </c>
      <c r="O50" s="218"/>
      <c r="P50" s="218"/>
      <c r="Q50" s="118" t="str">
        <f ca="1">IF(OR(N50="",COUNT(N50)=0),"",VLOOKUP(A50,入力シート➁!$A:$R,COLUMN(入力シート➁!G41),0))</f>
        <v/>
      </c>
      <c r="R50" s="217" t="str">
        <f ca="1">IF(VLOOKUP($A50,入力シート➁!$A:$R,COLUMN(入力シート➁!H41),0)=0,"",IF(VLOOKUP($A50,入力シート➁!$A:$R,COLUMN(入力シート➁!H41),0)&lt;0,"("&amp;-VLOOKUP($A50,入力シート➁!$A:$R,COLUMN(入力シート➁!H41),0)&amp;VLOOKUP($A50,入力シート➁!$A:$R,COLUMN(入力シート➁!I41),0)&amp;")",VLOOKUP($A50,入力シート➁!$A:$R,COLUMN(入力シート➁!H41),0)))</f>
        <v/>
      </c>
      <c r="S50" s="218"/>
      <c r="T50" s="218"/>
      <c r="U50" s="118" t="str">
        <f ca="1">IF(OR(R50="",COUNT(R50)=0),"",VLOOKUP($A50,入力シート➁!$A:$R,COLUMN(入力シート➁!G41),0))</f>
        <v/>
      </c>
      <c r="V50" s="217" t="str">
        <f ca="1">IF(VLOOKUP($A50,入力シート➁!$A:$R,COLUMN(入力シート➁!J41),0)=0,"",IF(VLOOKUP($A50,入力シート➁!$A:$R,COLUMN(入力シート➁!J41),0)&lt;0,"("&amp;-VLOOKUP($A50,入力シート➁!$A:$R,COLUMN(入力シート➁!J41),0)&amp;VLOOKUP($A50,入力シート➁!$A:$R,COLUMN(入力シート➁!K41),0)&amp;")",VLOOKUP($A50,入力シート➁!$A:$R,COLUMN(入力シート➁!J41),0)))</f>
        <v/>
      </c>
      <c r="W50" s="218"/>
      <c r="X50" s="218"/>
      <c r="Y50" s="118" t="str">
        <f ca="1">IF(OR(V50="",COUNT(V50)=0),"",VLOOKUP($A50,入力シート➁!$A:$R,COLUMN(入力シート➁!G41),0))</f>
        <v/>
      </c>
      <c r="Z50" s="217" t="str">
        <f ca="1">IF(AND(VLOOKUP($A50,入力シート➁!$A:$R,COLUMN(入力シート➁!L41),0)=0,VLOOKUP($A50,入力シート➁!$A:$R,COLUMN(入力シート➁!B41),0)=""),"",IF(VLOOKUP($A50,入力シート➁!$A:$R,COLUMN(入力シート➁!L41),0)&lt;0,"("&amp;-VLOOKUP($A50,入力シート➁!$A:$R,COLUMN(入力シート➁!L41),0)&amp;VLOOKUP($A50,入力シート➁!$A:$R,COLUMN(入力シート➁!M41),0)&amp;")",VLOOKUP($A50,入力シート➁!$A:$R,COLUMN(入力シート➁!L41),0)))</f>
        <v/>
      </c>
      <c r="AA50" s="218"/>
      <c r="AB50" s="218"/>
      <c r="AC50" s="118" t="str">
        <f ca="1">IF(OR(Z50="",COUNT(Z50)=0),"",VLOOKUP($A50,入力シート➁!$A:$R,COLUMN(入力シート➁!G41),0))</f>
        <v/>
      </c>
      <c r="AD50" s="219" t="str">
        <f ca="1">IF(VLOOKUP(A50,入力シート➁!$A:$R,COLUMN(入力シート➁!R41),0)=0,"",VLOOKUP(A50,入力シート➁!$A:$R,COLUMN(入力シート➁!R41),0))</f>
        <v/>
      </c>
      <c r="AE50" s="219"/>
      <c r="AF50" s="219"/>
      <c r="AG50" s="219"/>
      <c r="AH50" s="219"/>
      <c r="AI50" s="219"/>
      <c r="AJ50" s="219"/>
      <c r="AK50" s="219"/>
      <c r="AL50" s="219"/>
      <c r="AN50" s="15" t="str">
        <f ca="1">IF($B43="","非表示","表示")</f>
        <v>非表示</v>
      </c>
    </row>
    <row r="51" spans="1:40" ht="46.5" customHeight="1">
      <c r="A51" s="15">
        <f t="shared" ca="1" si="1"/>
        <v>18</v>
      </c>
      <c r="B51" s="214" t="str">
        <f ca="1">IF(AND(VLOOKUP(A51,入力シート➁!$A:$B,COLUMN(入力シート➁!$B$5),0)=0,AD51=""),"",IF(AND(VLOOKUP(A51,入力シート➁!$A:$B,COLUMN(入力シート➁!$B$5),0)=0,AD51&lt;&gt;""),IFERROR(IF(AND(OFFSET(B51,-2,0,1,1)=$B$14,OFFSET(B51,-19,0,1,1)="　　　　　　　〃"),OFFSET(B51,-20,0,1,1),IF(AND(OFFSET(B51,-2,0,1,1)=$B$14,OFFSET(B51,-19,0,1,1)&lt;&gt;"　　　　　　　〃"),OFFSET(B51,-19,0,1,1),"　　　　　　　〃")),"　　　　　　　〃"),(VLOOKUP(A51,入力シート➁!$A:$B,COLUMN(入力シート➁!$B$5),0))))</f>
        <v/>
      </c>
      <c r="C51" s="215"/>
      <c r="D51" s="215"/>
      <c r="E51" s="215"/>
      <c r="F51" s="215"/>
      <c r="G51" s="215"/>
      <c r="H51" s="215"/>
      <c r="I51" s="215"/>
      <c r="J51" s="216"/>
      <c r="K51" s="115" t="str">
        <f>IF(M51="","",IFERROR(VLOOKUP($A51,入力シート➁!$A:$R,COLUMN(入力シート➁!$C$7),0),""))</f>
        <v/>
      </c>
      <c r="L51" s="116" t="str">
        <f>IF(入力シート➁!D24=0,"",入力シート➁!D24)</f>
        <v/>
      </c>
      <c r="M51" s="117" t="str">
        <f>IF(L51="","",VLOOKUP($A51,入力シート➁!$A:$R,COLUMN(入力シート➁!$E$7),0))</f>
        <v/>
      </c>
      <c r="N51" s="217" t="str">
        <f ca="1">IF(VLOOKUP($A51,入力シート➁!$A:$R,COLUMN(入力シート➁!F42),0)=0,"",IF(VLOOKUP($A51,入力シート➁!$A:$R,COLUMN(入力シート➁!F42),0)&lt;0,"("&amp;-VLOOKUP($A51,入力シート➁!$A:$R,COLUMN(入力シート➁!F42),0)&amp;VLOOKUP($A51,入力シート➁!$A:$R,COLUMN(入力シート➁!G42),0)&amp;")",VLOOKUP($A51,入力シート➁!$A:$R,COLUMN(入力シート➁!F42),0)))</f>
        <v/>
      </c>
      <c r="O51" s="218"/>
      <c r="P51" s="218"/>
      <c r="Q51" s="118" t="str">
        <f ca="1">IF(OR(N51="",COUNT(N51)=0),"",VLOOKUP(A51,入力シート➁!$A:$R,COLUMN(入力シート➁!G42),0))</f>
        <v/>
      </c>
      <c r="R51" s="217" t="str">
        <f ca="1">IF(VLOOKUP($A51,入力シート➁!$A:$R,COLUMN(入力シート➁!H42),0)=0,"",IF(VLOOKUP($A51,入力シート➁!$A:$R,COLUMN(入力シート➁!H42),0)&lt;0,"("&amp;-VLOOKUP($A51,入力シート➁!$A:$R,COLUMN(入力シート➁!H42),0)&amp;VLOOKUP($A51,入力シート➁!$A:$R,COLUMN(入力シート➁!I42),0)&amp;")",VLOOKUP($A51,入力シート➁!$A:$R,COLUMN(入力シート➁!H42),0)))</f>
        <v/>
      </c>
      <c r="S51" s="218"/>
      <c r="T51" s="218"/>
      <c r="U51" s="118" t="str">
        <f ca="1">IF(OR(R51="",COUNT(R51)=0),"",VLOOKUP($A51,入力シート➁!$A:$R,COLUMN(入力シート➁!G42),0))</f>
        <v/>
      </c>
      <c r="V51" s="217" t="str">
        <f ca="1">IF(VLOOKUP($A51,入力シート➁!$A:$R,COLUMN(入力シート➁!J42),0)=0,"",IF(VLOOKUP($A51,入力シート➁!$A:$R,COLUMN(入力シート➁!J42),0)&lt;0,"("&amp;-VLOOKUP($A51,入力シート➁!$A:$R,COLUMN(入力シート➁!J42),0)&amp;VLOOKUP($A51,入力シート➁!$A:$R,COLUMN(入力シート➁!K42),0)&amp;")",VLOOKUP($A51,入力シート➁!$A:$R,COLUMN(入力シート➁!J42),0)))</f>
        <v/>
      </c>
      <c r="W51" s="218"/>
      <c r="X51" s="218"/>
      <c r="Y51" s="118" t="str">
        <f ca="1">IF(OR(V51="",COUNT(V51)=0),"",VLOOKUP($A51,入力シート➁!$A:$R,COLUMN(入力シート➁!G42),0))</f>
        <v/>
      </c>
      <c r="Z51" s="217" t="str">
        <f ca="1">IF(AND(VLOOKUP($A51,入力シート➁!$A:$R,COLUMN(入力シート➁!L42),0)=0,VLOOKUP($A51,入力シート➁!$A:$R,COLUMN(入力シート➁!B42),0)=""),"",IF(VLOOKUP($A51,入力シート➁!$A:$R,COLUMN(入力シート➁!L42),0)&lt;0,"("&amp;-VLOOKUP($A51,入力シート➁!$A:$R,COLUMN(入力シート➁!L42),0)&amp;VLOOKUP($A51,入力シート➁!$A:$R,COLUMN(入力シート➁!M42),0)&amp;")",VLOOKUP($A51,入力シート➁!$A:$R,COLUMN(入力シート➁!L42),0)))</f>
        <v/>
      </c>
      <c r="AA51" s="218"/>
      <c r="AB51" s="218"/>
      <c r="AC51" s="118" t="str">
        <f ca="1">IF(OR(Z51="",COUNT(Z51)=0),"",VLOOKUP($A51,入力シート➁!$A:$R,COLUMN(入力シート➁!G42),0))</f>
        <v/>
      </c>
      <c r="AD51" s="219" t="str">
        <f ca="1">IF(VLOOKUP(A51,入力シート➁!$A:$R,COLUMN(入力シート➁!R42),0)=0,"",VLOOKUP(A51,入力シート➁!$A:$R,COLUMN(入力シート➁!R42),0))</f>
        <v/>
      </c>
      <c r="AE51" s="219"/>
      <c r="AF51" s="219"/>
      <c r="AG51" s="219"/>
      <c r="AH51" s="219"/>
      <c r="AI51" s="219"/>
      <c r="AJ51" s="219"/>
      <c r="AK51" s="219"/>
      <c r="AL51" s="219"/>
      <c r="AN51" s="15" t="str">
        <f ca="1">IF($B43="","非表示","表示")</f>
        <v>非表示</v>
      </c>
    </row>
    <row r="52" spans="1:40" ht="18.75" customHeight="1">
      <c r="B52" s="220" t="s">
        <v>58</v>
      </c>
      <c r="C52" s="220"/>
      <c r="D52" s="15" t="s">
        <v>59</v>
      </c>
      <c r="AN52" s="15" t="str">
        <f ca="1">IF($B43="","非表示","表示")</f>
        <v>非表示</v>
      </c>
    </row>
    <row r="53" spans="1:40" ht="18.75" customHeight="1">
      <c r="D53" s="15" t="s">
        <v>60</v>
      </c>
      <c r="AN53" s="15" t="str">
        <f ca="1">IF($B43="","非表示","表示")</f>
        <v>非表示</v>
      </c>
    </row>
    <row r="54" spans="1:40" ht="18.75" customHeight="1">
      <c r="D54" s="15" t="s">
        <v>61</v>
      </c>
      <c r="AN54" s="15" t="str">
        <f ca="1">IF($B43="","非表示","表示")</f>
        <v>非表示</v>
      </c>
    </row>
    <row r="55" spans="1:40" ht="18.75" customHeight="1">
      <c r="D55" s="15" t="s">
        <v>62</v>
      </c>
      <c r="AN55" s="15" t="str">
        <f ca="1">IF($B43="","非表示","表示")</f>
        <v>非表示</v>
      </c>
    </row>
    <row r="56" spans="1:40" ht="21" customHeight="1">
      <c r="B56" s="18" t="s">
        <v>54</v>
      </c>
      <c r="AA56" s="111"/>
      <c r="AB56" s="111"/>
      <c r="AC56" s="112"/>
      <c r="AD56" s="111"/>
      <c r="AE56" s="111"/>
      <c r="AF56" s="111"/>
      <c r="AG56" s="111"/>
      <c r="AH56" s="111"/>
      <c r="AI56" s="111"/>
      <c r="AJ56" s="111"/>
      <c r="AK56" s="111"/>
      <c r="AL56" s="113"/>
      <c r="AN56" s="15" t="str">
        <f ca="1">IF($B70="","非表示","表示")</f>
        <v>非表示</v>
      </c>
    </row>
    <row r="57" spans="1:40" ht="10.5" customHeight="1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5"/>
      <c r="M57" s="126"/>
      <c r="N57" s="20"/>
      <c r="O57" s="20"/>
      <c r="P57" s="20"/>
      <c r="Q57" s="126"/>
      <c r="R57" s="31"/>
      <c r="S57" s="31"/>
      <c r="T57" s="31"/>
      <c r="U57" s="32"/>
      <c r="V57" s="20"/>
      <c r="W57" s="20"/>
      <c r="X57" s="20"/>
      <c r="Y57" s="126"/>
      <c r="Z57" s="20"/>
      <c r="AA57" s="20"/>
      <c r="AB57" s="20"/>
      <c r="AC57" s="126"/>
      <c r="AD57" s="20"/>
      <c r="AE57" s="31"/>
      <c r="AF57" s="31"/>
      <c r="AG57" s="31"/>
      <c r="AH57" s="31"/>
      <c r="AI57" s="31"/>
      <c r="AJ57" s="31"/>
      <c r="AK57" s="31"/>
      <c r="AL57" s="34">
        <f>AL30+1</f>
        <v>3</v>
      </c>
      <c r="AN57" s="15" t="str">
        <f ca="1">IF($B70="","非表示","表示")</f>
        <v>非表示</v>
      </c>
    </row>
    <row r="58" spans="1:40" ht="25.5" customHeight="1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7"/>
      <c r="M58" s="28"/>
      <c r="N58" s="22"/>
      <c r="O58" s="22"/>
      <c r="P58" s="22"/>
      <c r="Q58" s="28"/>
      <c r="R58" s="127"/>
      <c r="S58" s="204" t="s">
        <v>825</v>
      </c>
      <c r="T58" s="204"/>
      <c r="U58" s="204"/>
      <c r="V58" s="204"/>
      <c r="W58" s="204"/>
      <c r="X58" s="204"/>
      <c r="Y58" s="204"/>
      <c r="Z58" s="22"/>
      <c r="AA58" s="22"/>
      <c r="AB58" s="22"/>
      <c r="AC58" s="28"/>
      <c r="AD58" s="22"/>
      <c r="AE58" s="24"/>
      <c r="AF58" s="24"/>
      <c r="AG58" s="24"/>
      <c r="AH58" s="24"/>
      <c r="AI58" s="24"/>
      <c r="AJ58" s="24"/>
      <c r="AK58" s="24"/>
      <c r="AL58" s="35"/>
      <c r="AN58" s="15" t="str">
        <f ca="1">IF($B70="","非表示","表示")</f>
        <v>非表示</v>
      </c>
    </row>
    <row r="59" spans="1:40" ht="35" customHeight="1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7"/>
      <c r="M59" s="28"/>
      <c r="N59" s="22"/>
      <c r="O59" s="22"/>
      <c r="P59" s="22"/>
      <c r="Q59" s="28"/>
      <c r="T59" s="205" t="s">
        <v>821</v>
      </c>
      <c r="U59" s="205"/>
      <c r="V59" s="206" t="str">
        <f>IF(入力シート①!D$4&lt;&gt;"",入力シート①!D$4,"")</f>
        <v/>
      </c>
      <c r="W59" s="206"/>
      <c r="X59" s="128" t="s">
        <v>822</v>
      </c>
      <c r="Y59" s="15"/>
      <c r="Z59" s="22"/>
      <c r="AA59" s="22"/>
      <c r="AB59" s="22"/>
      <c r="AC59" s="207" t="str">
        <f>IF(入力シート①!C$5&lt;&gt;"",入力シート①!C$5,"　　年　　月　　日")</f>
        <v>　　年　　月　　日</v>
      </c>
      <c r="AD59" s="207"/>
      <c r="AE59" s="207"/>
      <c r="AF59" s="207"/>
      <c r="AG59" s="207"/>
      <c r="AH59" s="207"/>
      <c r="AI59" s="207"/>
      <c r="AJ59" s="207"/>
      <c r="AK59" s="207"/>
      <c r="AL59" s="35"/>
      <c r="AN59" s="15" t="str">
        <f ca="1">IF($B70="","非表示","表示")</f>
        <v>非表示</v>
      </c>
    </row>
    <row r="60" spans="1:40" ht="21" customHeight="1"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9"/>
      <c r="M60" s="124"/>
      <c r="N60" s="24"/>
      <c r="O60" s="24"/>
      <c r="P60" s="24"/>
      <c r="Q60" s="124"/>
      <c r="R60" s="24"/>
      <c r="S60" s="24"/>
      <c r="T60" s="24"/>
      <c r="U60" s="124"/>
      <c r="V60" s="24"/>
      <c r="W60" s="24"/>
      <c r="X60" s="24"/>
      <c r="Y60" s="124"/>
      <c r="Z60" s="24"/>
      <c r="AA60" s="24"/>
      <c r="AB60" s="24"/>
      <c r="AC60" s="124"/>
      <c r="AD60" s="24"/>
      <c r="AE60" s="208"/>
      <c r="AF60" s="208"/>
      <c r="AG60" s="208"/>
      <c r="AH60" s="208"/>
      <c r="AI60" s="208"/>
      <c r="AJ60" s="208"/>
      <c r="AK60" s="208"/>
      <c r="AL60" s="35"/>
      <c r="AN60" s="15" t="str">
        <f ca="1">IF($B70="","非表示","表示")</f>
        <v>非表示</v>
      </c>
    </row>
    <row r="61" spans="1:40" ht="20.25" customHeight="1">
      <c r="B61" s="23"/>
      <c r="C61" s="209" t="s">
        <v>55</v>
      </c>
      <c r="D61" s="209"/>
      <c r="E61" s="209"/>
      <c r="F61" s="209"/>
      <c r="G61" s="209"/>
      <c r="H61" s="209"/>
      <c r="I61" s="209"/>
      <c r="J61" s="209"/>
      <c r="K61" s="209"/>
      <c r="L61" s="209"/>
      <c r="M61" s="124"/>
      <c r="N61" s="24"/>
      <c r="O61" s="24"/>
      <c r="P61" s="24"/>
      <c r="Q61" s="124"/>
      <c r="U61" s="124"/>
      <c r="V61" s="24"/>
      <c r="W61" s="24"/>
      <c r="X61" s="24"/>
      <c r="Y61" s="124"/>
      <c r="Z61" s="24"/>
      <c r="AA61" s="24"/>
      <c r="AB61" s="24"/>
      <c r="AC61" s="124"/>
      <c r="AD61" s="24"/>
      <c r="AE61" s="24"/>
      <c r="AF61" s="24"/>
      <c r="AG61" s="24"/>
      <c r="AH61" s="24"/>
      <c r="AI61" s="24"/>
      <c r="AJ61" s="24"/>
      <c r="AK61" s="24"/>
      <c r="AL61" s="35"/>
      <c r="AN61" s="15" t="str">
        <f ca="1">IF($B70="","非表示","表示")</f>
        <v>非表示</v>
      </c>
    </row>
    <row r="62" spans="1:40" ht="20.25" customHeight="1"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9"/>
      <c r="M62" s="124"/>
      <c r="N62" s="24"/>
      <c r="O62" s="24"/>
      <c r="P62" s="24"/>
      <c r="Q62" s="124"/>
      <c r="R62" s="24"/>
      <c r="S62" s="24"/>
      <c r="T62" s="24"/>
      <c r="U62" s="124"/>
      <c r="V62" s="24"/>
      <c r="W62" s="24"/>
      <c r="X62" s="24"/>
      <c r="Y62" s="210" t="s">
        <v>823</v>
      </c>
      <c r="Z62" s="210"/>
      <c r="AA62" s="210"/>
      <c r="AB62" s="210"/>
      <c r="AC62" s="212" t="str">
        <f>AC35</f>
        <v/>
      </c>
      <c r="AD62" s="212"/>
      <c r="AE62" s="212"/>
      <c r="AF62" s="212"/>
      <c r="AG62" s="212"/>
      <c r="AH62" s="212"/>
      <c r="AI62" s="212"/>
      <c r="AJ62" s="212"/>
      <c r="AK62" s="212"/>
      <c r="AL62" s="35"/>
      <c r="AN62" s="15" t="str">
        <f ca="1">IF($B70="","非表示","表示")</f>
        <v>非表示</v>
      </c>
    </row>
    <row r="63" spans="1:40" ht="20.25" customHeight="1"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9"/>
      <c r="M63" s="124"/>
      <c r="N63" s="24"/>
      <c r="O63" s="24"/>
      <c r="P63" s="24"/>
      <c r="Q63" s="124"/>
      <c r="R63" s="24"/>
      <c r="S63" s="24"/>
      <c r="T63" s="24"/>
      <c r="U63" s="124"/>
      <c r="V63" s="24"/>
      <c r="W63" s="24"/>
      <c r="X63" s="24"/>
      <c r="Y63" s="211"/>
      <c r="Z63" s="211"/>
      <c r="AA63" s="211"/>
      <c r="AB63" s="211"/>
      <c r="AC63" s="213" t="str">
        <f>AC36</f>
        <v/>
      </c>
      <c r="AD63" s="213"/>
      <c r="AE63" s="213"/>
      <c r="AF63" s="213"/>
      <c r="AG63" s="213"/>
      <c r="AH63" s="213"/>
      <c r="AI63" s="213"/>
      <c r="AJ63" s="213"/>
      <c r="AK63" s="213"/>
      <c r="AL63" s="35"/>
      <c r="AN63" s="15" t="str">
        <f ca="1">IF($B70="","非表示","表示")</f>
        <v>非表示</v>
      </c>
    </row>
    <row r="64" spans="1:40" ht="7.5" customHeight="1"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9"/>
      <c r="M64" s="124"/>
      <c r="N64" s="24"/>
      <c r="O64" s="24"/>
      <c r="P64" s="24"/>
      <c r="Q64" s="124"/>
      <c r="R64" s="24"/>
      <c r="S64" s="24"/>
      <c r="T64" s="24"/>
      <c r="U64" s="124"/>
      <c r="V64" s="24"/>
      <c r="W64" s="24"/>
      <c r="X64" s="24"/>
      <c r="Y64" s="124"/>
      <c r="Z64" s="24"/>
      <c r="AA64" s="24"/>
      <c r="AB64" s="24"/>
      <c r="AC64" s="124"/>
      <c r="AD64" s="24"/>
      <c r="AE64" s="24"/>
      <c r="AF64" s="24"/>
      <c r="AG64" s="24"/>
      <c r="AH64" s="24"/>
      <c r="AI64" s="24"/>
      <c r="AJ64" s="24"/>
      <c r="AK64" s="24"/>
      <c r="AL64" s="35"/>
      <c r="AN64" s="15" t="str">
        <f ca="1">IF($B70="","非表示","表示")</f>
        <v>非表示</v>
      </c>
    </row>
    <row r="65" spans="1:40" ht="20.25" customHeight="1"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9"/>
      <c r="M65" s="124"/>
      <c r="N65" s="24"/>
      <c r="O65" s="24"/>
      <c r="V65" s="24"/>
      <c r="W65" s="24"/>
      <c r="X65" s="24"/>
      <c r="Y65" s="186" t="s">
        <v>56</v>
      </c>
      <c r="Z65" s="186"/>
      <c r="AA65" s="186"/>
      <c r="AB65" s="186"/>
      <c r="AC65" s="188" t="str">
        <f>AC38</f>
        <v/>
      </c>
      <c r="AD65" s="188"/>
      <c r="AE65" s="188"/>
      <c r="AF65" s="188"/>
      <c r="AG65" s="188"/>
      <c r="AH65" s="188"/>
      <c r="AI65" s="188"/>
      <c r="AJ65" s="188"/>
      <c r="AK65" s="188"/>
      <c r="AL65" s="35"/>
      <c r="AN65" s="15" t="str">
        <f ca="1">IF($B70="","非表示","表示")</f>
        <v>非表示</v>
      </c>
    </row>
    <row r="66" spans="1:40" ht="20.25" customHeight="1">
      <c r="B66" s="23"/>
      <c r="D66" s="129" t="s">
        <v>11</v>
      </c>
      <c r="E66" s="130"/>
      <c r="F66" s="130"/>
      <c r="G66" s="131"/>
      <c r="H66" s="187" t="str">
        <f>H12</f>
        <v/>
      </c>
      <c r="I66" s="187"/>
      <c r="J66" s="187"/>
      <c r="K66" s="187"/>
      <c r="L66" s="187"/>
      <c r="M66" s="124"/>
      <c r="N66" s="24"/>
      <c r="R66" s="119" t="str">
        <f>IF(入力シート①!C$7&lt;&gt;"",入力シート①!C$7,"")</f>
        <v/>
      </c>
      <c r="S66" s="125" t="s">
        <v>16</v>
      </c>
      <c r="T66" s="190" t="str">
        <f>IF(入力シート①!E$7&lt;&gt;"",入力シート①!E$7,"")</f>
        <v/>
      </c>
      <c r="U66" s="190"/>
      <c r="V66" s="129" t="s">
        <v>824</v>
      </c>
      <c r="W66" s="24"/>
      <c r="X66" s="24"/>
      <c r="Y66" s="187"/>
      <c r="Z66" s="187"/>
      <c r="AA66" s="187"/>
      <c r="AB66" s="187"/>
      <c r="AC66" s="189"/>
      <c r="AD66" s="189"/>
      <c r="AE66" s="189"/>
      <c r="AF66" s="189"/>
      <c r="AG66" s="189"/>
      <c r="AH66" s="189"/>
      <c r="AI66" s="189"/>
      <c r="AJ66" s="189"/>
      <c r="AK66" s="189"/>
      <c r="AL66" s="35"/>
      <c r="AN66" s="15" t="str">
        <f ca="1">IF($B70="","非表示","表示")</f>
        <v>非表示</v>
      </c>
    </row>
    <row r="67" spans="1:40" ht="12.75" customHeight="1"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9"/>
      <c r="M67" s="124"/>
      <c r="N67" s="24"/>
      <c r="O67" s="24"/>
      <c r="P67" s="24"/>
      <c r="Q67" s="124"/>
      <c r="R67" s="24"/>
      <c r="S67" s="24"/>
      <c r="T67" s="24"/>
      <c r="U67" s="124"/>
      <c r="V67" s="24"/>
      <c r="W67" s="24"/>
      <c r="X67" s="24"/>
      <c r="Y67" s="124"/>
      <c r="Z67" s="24"/>
      <c r="AA67" s="24"/>
      <c r="AB67" s="24"/>
      <c r="AC67" s="124"/>
      <c r="AD67" s="24"/>
      <c r="AE67" s="24"/>
      <c r="AF67" s="24"/>
      <c r="AG67" s="24"/>
      <c r="AH67" s="24"/>
      <c r="AI67" s="24"/>
      <c r="AJ67" s="24"/>
      <c r="AK67" s="24"/>
      <c r="AL67" s="35"/>
      <c r="AN67" s="15" t="str">
        <f ca="1">IF($B70="","非表示","表示")</f>
        <v>非表示</v>
      </c>
    </row>
    <row r="68" spans="1:40" ht="23.25" customHeight="1">
      <c r="B68" s="191" t="s">
        <v>57</v>
      </c>
      <c r="C68" s="191"/>
      <c r="D68" s="191"/>
      <c r="E68" s="191"/>
      <c r="F68" s="191"/>
      <c r="G68" s="191"/>
      <c r="H68" s="191"/>
      <c r="I68" s="191"/>
      <c r="J68" s="191"/>
      <c r="K68" s="192" t="s">
        <v>37</v>
      </c>
      <c r="L68" s="193"/>
      <c r="M68" s="194"/>
      <c r="N68" s="198" t="s">
        <v>817</v>
      </c>
      <c r="O68" s="199"/>
      <c r="P68" s="199"/>
      <c r="Q68" s="200"/>
      <c r="R68" s="192" t="s">
        <v>818</v>
      </c>
      <c r="S68" s="193"/>
      <c r="T68" s="193"/>
      <c r="U68" s="194"/>
      <c r="V68" s="192" t="s">
        <v>819</v>
      </c>
      <c r="W68" s="193"/>
      <c r="X68" s="193"/>
      <c r="Y68" s="194"/>
      <c r="Z68" s="198" t="s">
        <v>820</v>
      </c>
      <c r="AA68" s="199"/>
      <c r="AB68" s="199"/>
      <c r="AC68" s="200"/>
      <c r="AD68" s="191" t="s">
        <v>46</v>
      </c>
      <c r="AE68" s="191"/>
      <c r="AF68" s="191"/>
      <c r="AG68" s="191"/>
      <c r="AH68" s="191"/>
      <c r="AI68" s="191"/>
      <c r="AJ68" s="191"/>
      <c r="AK68" s="191"/>
      <c r="AL68" s="191"/>
      <c r="AN68" s="15" t="str">
        <f ca="1">IF($B70="","非表示","表示")</f>
        <v>非表示</v>
      </c>
    </row>
    <row r="69" spans="1:40" ht="23.25" customHeight="1">
      <c r="B69" s="191"/>
      <c r="C69" s="191"/>
      <c r="D69" s="191"/>
      <c r="E69" s="191"/>
      <c r="F69" s="191"/>
      <c r="G69" s="191"/>
      <c r="H69" s="191"/>
      <c r="I69" s="191"/>
      <c r="J69" s="191"/>
      <c r="K69" s="195"/>
      <c r="L69" s="196"/>
      <c r="M69" s="197"/>
      <c r="N69" s="201"/>
      <c r="O69" s="202"/>
      <c r="P69" s="202"/>
      <c r="Q69" s="203"/>
      <c r="R69" s="195"/>
      <c r="S69" s="196"/>
      <c r="T69" s="196"/>
      <c r="U69" s="197"/>
      <c r="V69" s="195"/>
      <c r="W69" s="196"/>
      <c r="X69" s="196"/>
      <c r="Y69" s="197"/>
      <c r="Z69" s="201"/>
      <c r="AA69" s="202"/>
      <c r="AB69" s="202"/>
      <c r="AC69" s="203"/>
      <c r="AD69" s="191"/>
      <c r="AE69" s="191"/>
      <c r="AF69" s="191"/>
      <c r="AG69" s="191"/>
      <c r="AH69" s="191"/>
      <c r="AI69" s="191"/>
      <c r="AJ69" s="191"/>
      <c r="AK69" s="191"/>
      <c r="AL69" s="191"/>
      <c r="AN69" s="15" t="str">
        <f ca="1">IF($B70="","非表示","表示")</f>
        <v>非表示</v>
      </c>
    </row>
    <row r="70" spans="1:40" ht="46.5" customHeight="1">
      <c r="A70" s="15">
        <f ca="1">$A51+1</f>
        <v>19</v>
      </c>
      <c r="B70" s="214" t="str">
        <f ca="1">IF(AND(VLOOKUP(A70,入力シート➁!$A:$B,COLUMN(入力シート➁!$B$5),0)=0,AD70=""),"",IF(AND(VLOOKUP(A70,入力シート➁!$A:$B,COLUMN(入力シート➁!$B$5),0)=0,AD70&lt;&gt;""),IFERROR(IF(AND(OFFSET(B70,-2,0,1,1)=$B$14,OFFSET(B70,-19,0,1,1)="　　　　　　　〃"),OFFSET(B70,-20,0,1,1),IF(AND(OFFSET(B70,-2,0,1,1)=$B$14,OFFSET(B70,-19,0,1,1)&lt;&gt;"　　　　　　　〃"),OFFSET(B70,-19,0,1,1),"　　　　　　　〃")),"　　　　　　　〃"),(VLOOKUP(A70,入力シート➁!$A:$B,COLUMN(入力シート➁!$B$5),0))))</f>
        <v/>
      </c>
      <c r="C70" s="215"/>
      <c r="D70" s="215"/>
      <c r="E70" s="215"/>
      <c r="F70" s="215"/>
      <c r="G70" s="215"/>
      <c r="H70" s="215"/>
      <c r="I70" s="215"/>
      <c r="J70" s="216"/>
      <c r="K70" s="115" t="str">
        <f>IF(M70="","",IFERROR(VLOOKUP($A70,入力シート➁!$A:$R,COLUMN(入力シート➁!$C$7),0),""))</f>
        <v/>
      </c>
      <c r="L70" s="116" t="str">
        <f>IF(入力シート➁!D25=0,"",入力シート➁!D25)</f>
        <v/>
      </c>
      <c r="M70" s="117" t="str">
        <f>IF(L70="","",VLOOKUP($A70,入力シート➁!$A:$R,COLUMN(入力シート➁!$E$7),0))</f>
        <v/>
      </c>
      <c r="N70" s="217" t="str">
        <f ca="1">IF(VLOOKUP($A70,入力シート➁!$A:$R,COLUMN(入力シート➁!F61),0)=0,"",IF(VLOOKUP($A70,入力シート➁!$A:$R,COLUMN(入力シート➁!F61),0)&lt;0,"("&amp;-VLOOKUP($A70,入力シート➁!$A:$R,COLUMN(入力シート➁!F61),0)&amp;VLOOKUP($A70,入力シート➁!$A:$R,COLUMN(入力シート➁!G61),0)&amp;")",VLOOKUP($A70,入力シート➁!$A:$R,COLUMN(入力シート➁!F61),0)))</f>
        <v/>
      </c>
      <c r="O70" s="218"/>
      <c r="P70" s="218"/>
      <c r="Q70" s="118" t="str">
        <f ca="1">IF(OR(N70="",COUNT(N70)=0),"",VLOOKUP($A70,入力シート➁!$A:$R,COLUMN(入力シート➁!G61),0))</f>
        <v/>
      </c>
      <c r="R70" s="217" t="str">
        <f ca="1">IF(VLOOKUP($A70,入力シート➁!$A:$R,COLUMN(入力シート➁!H61),0)=0,"",IF(VLOOKUP($A70,入力シート➁!$A:$R,COLUMN(入力シート➁!H61),0)&lt;0,"("&amp;-VLOOKUP($A70,入力シート➁!$A:$R,COLUMN(入力シート➁!H61),0)&amp;VLOOKUP($A70,入力シート➁!$A:$R,COLUMN(入力シート➁!I61),0)&amp;")",VLOOKUP($A70,入力シート➁!$A:$R,COLUMN(入力シート➁!H61),0)))</f>
        <v/>
      </c>
      <c r="S70" s="218"/>
      <c r="T70" s="218"/>
      <c r="U70" s="118" t="str">
        <f ca="1">IF(OR(R70="",COUNT(R70)=0),"",VLOOKUP($A70,入力シート➁!$A:$R,COLUMN(入力シート➁!G61),0))</f>
        <v/>
      </c>
      <c r="V70" s="217" t="str">
        <f ca="1">IF(VLOOKUP($A70,入力シート➁!$A:$R,COLUMN(入力シート➁!J61),0)=0,"",IF(VLOOKUP($A70,入力シート➁!$A:$R,COLUMN(入力シート➁!J61),0)&lt;0,"("&amp;-VLOOKUP($A70,入力シート➁!$A:$R,COLUMN(入力シート➁!J61),0)&amp;VLOOKUP($A70,入力シート➁!$A:$R,COLUMN(入力シート➁!K61),0)&amp;")",VLOOKUP($A70,入力シート➁!$A:$R,COLUMN(入力シート➁!J61),0)))</f>
        <v/>
      </c>
      <c r="W70" s="218"/>
      <c r="X70" s="218"/>
      <c r="Y70" s="118" t="str">
        <f ca="1">IF(OR(V70="",COUNT(V70)=0),"",VLOOKUP($A70,入力シート➁!$A:$R,COLUMN(入力シート➁!G61),0))</f>
        <v/>
      </c>
      <c r="Z70" s="217" t="str">
        <f ca="1">IF(AND(VLOOKUP($A70,入力シート➁!$A:$R,COLUMN(入力シート➁!L61),0)=0,VLOOKUP($A70,入力シート➁!$A:$R,COLUMN(入力シート➁!B61),0)=""),"",IF(VLOOKUP($A70,入力シート➁!$A:$R,COLUMN(入力シート➁!L61),0)&lt;0,"("&amp;-VLOOKUP($A70,入力シート➁!$A:$R,COLUMN(入力シート➁!L61),0)&amp;VLOOKUP($A70,入力シート➁!$A:$R,COLUMN(入力シート➁!M61),0)&amp;")",VLOOKUP($A70,入力シート➁!$A:$R,COLUMN(入力シート➁!L61),0)))</f>
        <v/>
      </c>
      <c r="AA70" s="218"/>
      <c r="AB70" s="218"/>
      <c r="AC70" s="118" t="str">
        <f ca="1">IF(OR(Z70="",COUNT(Z70)=0),"",VLOOKUP($A70,入力シート➁!$A:$R,COLUMN(入力シート➁!G61),0))</f>
        <v/>
      </c>
      <c r="AD70" s="219" t="str">
        <f ca="1">IF(VLOOKUP(A70,入力シート➁!$A:$R,COLUMN(入力シート➁!R61),0)=0,"",VLOOKUP(A70,入力シート➁!$A:$R,COLUMN(入力シート➁!R61),0))</f>
        <v/>
      </c>
      <c r="AE70" s="219"/>
      <c r="AF70" s="219"/>
      <c r="AG70" s="219"/>
      <c r="AH70" s="219"/>
      <c r="AI70" s="219"/>
      <c r="AJ70" s="219"/>
      <c r="AK70" s="219"/>
      <c r="AL70" s="219"/>
      <c r="AN70" s="15" t="str">
        <f ca="1">IF($B70="","非表示","表示")</f>
        <v>非表示</v>
      </c>
    </row>
    <row r="71" spans="1:40" ht="46.5" customHeight="1">
      <c r="A71" s="15">
        <f t="shared" ref="A71:A78" ca="1" si="2">OFFSET(A71,-1,0,1,1)+1</f>
        <v>20</v>
      </c>
      <c r="B71" s="214" t="str">
        <f ca="1">IF(AND(VLOOKUP(A71,入力シート➁!$A:$B,COLUMN(入力シート➁!$B$5),0)=0,AD71=""),"",IF(AND(VLOOKUP(A71,入力シート➁!$A:$B,COLUMN(入力シート➁!$B$5),0)=0,AD71&lt;&gt;""),IFERROR(IF(AND(OFFSET(B71,-2,0,1,1)=$B$14,OFFSET(B71,-19,0,1,1)="　　　　　　　〃"),OFFSET(B71,-20,0,1,1),IF(AND(OFFSET(B71,-2,0,1,1)=$B$14,OFFSET(B71,-19,0,1,1)&lt;&gt;"　　　　　　　〃"),OFFSET(B71,-19,0,1,1),"　　　　　　　〃")),"　　　　　　　〃"),(VLOOKUP(A71,入力シート➁!$A:$B,COLUMN(入力シート➁!$B$5),0))))</f>
        <v/>
      </c>
      <c r="C71" s="215"/>
      <c r="D71" s="215"/>
      <c r="E71" s="215"/>
      <c r="F71" s="215"/>
      <c r="G71" s="215"/>
      <c r="H71" s="215"/>
      <c r="I71" s="215"/>
      <c r="J71" s="216"/>
      <c r="K71" s="115" t="str">
        <f>IF(M71="","",IFERROR(VLOOKUP($A71,入力シート➁!$A:$R,COLUMN(入力シート➁!$C$7),0),""))</f>
        <v/>
      </c>
      <c r="L71" s="116" t="str">
        <f>IF(入力シート➁!D26=0,"",入力シート➁!D26)</f>
        <v/>
      </c>
      <c r="M71" s="117" t="str">
        <f>IF(L71="","",VLOOKUP($A71,入力シート➁!$A:$R,COLUMN(入力シート➁!$E$7),0))</f>
        <v/>
      </c>
      <c r="N71" s="217" t="str">
        <f ca="1">IF(VLOOKUP($A71,入力シート➁!$A:$R,COLUMN(入力シート➁!F62),0)=0,"",IF(VLOOKUP($A71,入力シート➁!$A:$R,COLUMN(入力シート➁!F62),0)&lt;0,"("&amp;-VLOOKUP($A71,入力シート➁!$A:$R,COLUMN(入力シート➁!F62),0)&amp;VLOOKUP($A71,入力シート➁!$A:$R,COLUMN(入力シート➁!G62),0)&amp;")",VLOOKUP($A71,入力シート➁!$A:$R,COLUMN(入力シート➁!F62),0)))</f>
        <v/>
      </c>
      <c r="O71" s="218"/>
      <c r="P71" s="218"/>
      <c r="Q71" s="118" t="str">
        <f ca="1">IF(OR(N71="",COUNT(N71)=0),"",VLOOKUP(A71,入力シート➁!$A:$R,COLUMN(入力シート➁!G62),0))</f>
        <v/>
      </c>
      <c r="R71" s="217" t="str">
        <f ca="1">IF(VLOOKUP($A71,入力シート➁!$A:$R,COLUMN(入力シート➁!H62),0)=0,"",IF(VLOOKUP($A71,入力シート➁!$A:$R,COLUMN(入力シート➁!H62),0)&lt;0,"("&amp;-VLOOKUP($A71,入力シート➁!$A:$R,COLUMN(入力シート➁!H62),0)&amp;VLOOKUP($A71,入力シート➁!$A:$R,COLUMN(入力シート➁!I62),0)&amp;")",VLOOKUP($A71,入力シート➁!$A:$R,COLUMN(入力シート➁!H62),0)))</f>
        <v/>
      </c>
      <c r="S71" s="218"/>
      <c r="T71" s="218"/>
      <c r="U71" s="118" t="str">
        <f ca="1">IF(OR(R71="",COUNT(R71)=0),"",VLOOKUP($A71,入力シート➁!$A:$R,COLUMN(入力シート➁!G62),0))</f>
        <v/>
      </c>
      <c r="V71" s="217" t="str">
        <f ca="1">IF(VLOOKUP($A71,入力シート➁!$A:$R,COLUMN(入力シート➁!J62),0)=0,"",IF(VLOOKUP($A71,入力シート➁!$A:$R,COLUMN(入力シート➁!J62),0)&lt;0,"("&amp;-VLOOKUP($A71,入力シート➁!$A:$R,COLUMN(入力シート➁!J62),0)&amp;VLOOKUP($A71,入力シート➁!$A:$R,COLUMN(入力シート➁!K62),0)&amp;")",VLOOKUP($A71,入力シート➁!$A:$R,COLUMN(入力シート➁!J62),0)))</f>
        <v/>
      </c>
      <c r="W71" s="218"/>
      <c r="X71" s="218"/>
      <c r="Y71" s="118" t="str">
        <f ca="1">IF(OR(V71="",COUNT(V71)=0),"",VLOOKUP($A71,入力シート➁!$A:$R,COLUMN(入力シート➁!G62),0))</f>
        <v/>
      </c>
      <c r="Z71" s="217" t="str">
        <f ca="1">IF(AND(VLOOKUP($A71,入力シート➁!$A:$R,COLUMN(入力シート➁!L62),0)=0,VLOOKUP($A71,入力シート➁!$A:$R,COLUMN(入力シート➁!B62),0)=""),"",IF(VLOOKUP($A71,入力シート➁!$A:$R,COLUMN(入力シート➁!L62),0)&lt;0,"("&amp;-VLOOKUP($A71,入力シート➁!$A:$R,COLUMN(入力シート➁!L62),0)&amp;VLOOKUP($A71,入力シート➁!$A:$R,COLUMN(入力シート➁!M62),0)&amp;")",VLOOKUP($A71,入力シート➁!$A:$R,COLUMN(入力シート➁!L62),0)))</f>
        <v/>
      </c>
      <c r="AA71" s="218"/>
      <c r="AB71" s="218"/>
      <c r="AC71" s="118" t="str">
        <f ca="1">IF(OR(Z71="",COUNT(Z71)=0),"",VLOOKUP($A71,入力シート➁!$A:$R,COLUMN(入力シート➁!G62),0))</f>
        <v/>
      </c>
      <c r="AD71" s="219" t="str">
        <f ca="1">IF(VLOOKUP(A71,入力シート➁!$A:$R,COLUMN(入力シート➁!R62),0)=0,"",VLOOKUP(A71,入力シート➁!$A:$R,COLUMN(入力シート➁!R62),0))</f>
        <v/>
      </c>
      <c r="AE71" s="219"/>
      <c r="AF71" s="219"/>
      <c r="AG71" s="219"/>
      <c r="AH71" s="219"/>
      <c r="AI71" s="219"/>
      <c r="AJ71" s="219"/>
      <c r="AK71" s="219"/>
      <c r="AL71" s="219"/>
      <c r="AN71" s="15" t="str">
        <f ca="1">IF($B70="","非表示","表示")</f>
        <v>非表示</v>
      </c>
    </row>
    <row r="72" spans="1:40" ht="46.5" customHeight="1">
      <c r="A72" s="15">
        <f t="shared" ca="1" si="2"/>
        <v>21</v>
      </c>
      <c r="B72" s="214" t="str">
        <f ca="1">IF(AND(VLOOKUP(A72,入力シート➁!$A:$B,COLUMN(入力シート➁!$B$5),0)=0,AD72=""),"",IF(AND(VLOOKUP(A72,入力シート➁!$A:$B,COLUMN(入力シート➁!$B$5),0)=0,AD72&lt;&gt;""),IFERROR(IF(AND(OFFSET(B72,-2,0,1,1)=$B$14,OFFSET(B72,-19,0,1,1)="　　　　　　　〃"),OFFSET(B72,-20,0,1,1),IF(AND(OFFSET(B72,-2,0,1,1)=$B$14,OFFSET(B72,-19,0,1,1)&lt;&gt;"　　　　　　　〃"),OFFSET(B72,-19,0,1,1),"　　　　　　　〃")),"　　　　　　　〃"),(VLOOKUP(A72,入力シート➁!$A:$B,COLUMN(入力シート➁!$B$5),0))))</f>
        <v/>
      </c>
      <c r="C72" s="215"/>
      <c r="D72" s="215"/>
      <c r="E72" s="215"/>
      <c r="F72" s="215"/>
      <c r="G72" s="215"/>
      <c r="H72" s="215"/>
      <c r="I72" s="215"/>
      <c r="J72" s="216"/>
      <c r="K72" s="115" t="str">
        <f>IF(M72="","",IFERROR(VLOOKUP($A72,入力シート➁!$A:$R,COLUMN(入力シート➁!$C$7),0),""))</f>
        <v/>
      </c>
      <c r="L72" s="116" t="str">
        <f>IF(入力シート➁!D27=0,"",入力シート➁!D27)</f>
        <v/>
      </c>
      <c r="M72" s="117" t="str">
        <f>IF(L72="","",VLOOKUP($A72,入力シート➁!$A:$R,COLUMN(入力シート➁!$E$7),0))</f>
        <v/>
      </c>
      <c r="N72" s="217" t="str">
        <f ca="1">IF(VLOOKUP($A72,入力シート➁!$A:$R,COLUMN(入力シート➁!F63),0)=0,"",IF(VLOOKUP($A72,入力シート➁!$A:$R,COLUMN(入力シート➁!F63),0)&lt;0,"("&amp;-VLOOKUP($A72,入力シート➁!$A:$R,COLUMN(入力シート➁!F63),0)&amp;VLOOKUP($A72,入力シート➁!$A:$R,COLUMN(入力シート➁!G63),0)&amp;")",VLOOKUP($A72,入力シート➁!$A:$R,COLUMN(入力シート➁!F63),0)))</f>
        <v/>
      </c>
      <c r="O72" s="218"/>
      <c r="P72" s="218"/>
      <c r="Q72" s="118" t="str">
        <f ca="1">IF(OR(N72="",COUNT(N72)=0),"",VLOOKUP(A72,入力シート➁!$A:$R,COLUMN(入力シート➁!G63),0))</f>
        <v/>
      </c>
      <c r="R72" s="217" t="str">
        <f ca="1">IF(VLOOKUP($A72,入力シート➁!$A:$R,COLUMN(入力シート➁!H63),0)=0,"",IF(VLOOKUP($A72,入力シート➁!$A:$R,COLUMN(入力シート➁!H63),0)&lt;0,"("&amp;-VLOOKUP($A72,入力シート➁!$A:$R,COLUMN(入力シート➁!H63),0)&amp;VLOOKUP($A72,入力シート➁!$A:$R,COLUMN(入力シート➁!I63),0)&amp;")",VLOOKUP($A72,入力シート➁!$A:$R,COLUMN(入力シート➁!H63),0)))</f>
        <v/>
      </c>
      <c r="S72" s="218"/>
      <c r="T72" s="218"/>
      <c r="U72" s="118" t="str">
        <f ca="1">IF(OR(R72="",COUNT(R72)=0),"",VLOOKUP($A72,入力シート➁!$A:$R,COLUMN(入力シート➁!G63),0))</f>
        <v/>
      </c>
      <c r="V72" s="217" t="str">
        <f ca="1">IF(VLOOKUP($A72,入力シート➁!$A:$R,COLUMN(入力シート➁!J63),0)=0,"",IF(VLOOKUP($A72,入力シート➁!$A:$R,COLUMN(入力シート➁!J63),0)&lt;0,"("&amp;-VLOOKUP($A72,入力シート➁!$A:$R,COLUMN(入力シート➁!J63),0)&amp;VLOOKUP($A72,入力シート➁!$A:$R,COLUMN(入力シート➁!K63),0)&amp;")",VLOOKUP($A72,入力シート➁!$A:$R,COLUMN(入力シート➁!J63),0)))</f>
        <v/>
      </c>
      <c r="W72" s="218"/>
      <c r="X72" s="218"/>
      <c r="Y72" s="118" t="str">
        <f ca="1">IF(OR(V72="",COUNT(V72)=0),"",VLOOKUP($A72,入力シート➁!$A:$R,COLUMN(入力シート➁!G63),0))</f>
        <v/>
      </c>
      <c r="Z72" s="217" t="str">
        <f ca="1">IF(AND(VLOOKUP($A72,入力シート➁!$A:$R,COLUMN(入力シート➁!L63),0)=0,VLOOKUP($A72,入力シート➁!$A:$R,COLUMN(入力シート➁!B63),0)=""),"",IF(VLOOKUP($A72,入力シート➁!$A:$R,COLUMN(入力シート➁!L63),0)&lt;0,"("&amp;-VLOOKUP($A72,入力シート➁!$A:$R,COLUMN(入力シート➁!L63),0)&amp;VLOOKUP($A72,入力シート➁!$A:$R,COLUMN(入力シート➁!M63),0)&amp;")",VLOOKUP($A72,入力シート➁!$A:$R,COLUMN(入力シート➁!L63),0)))</f>
        <v/>
      </c>
      <c r="AA72" s="218"/>
      <c r="AB72" s="218"/>
      <c r="AC72" s="118" t="str">
        <f ca="1">IF(OR(Z72="",COUNT(Z72)=0),"",VLOOKUP($A72,入力シート➁!$A:$R,COLUMN(入力シート➁!G63),0))</f>
        <v/>
      </c>
      <c r="AD72" s="219" t="str">
        <f ca="1">IF(VLOOKUP(A72,入力シート➁!$A:$R,COLUMN(入力シート➁!R63),0)=0,"",VLOOKUP(A72,入力シート➁!$A:$R,COLUMN(入力シート➁!R63),0))</f>
        <v/>
      </c>
      <c r="AE72" s="219"/>
      <c r="AF72" s="219"/>
      <c r="AG72" s="219"/>
      <c r="AH72" s="219"/>
      <c r="AI72" s="219"/>
      <c r="AJ72" s="219"/>
      <c r="AK72" s="219"/>
      <c r="AL72" s="219"/>
      <c r="AN72" s="15" t="str">
        <f ca="1">IF($B70="","非表示","表示")</f>
        <v>非表示</v>
      </c>
    </row>
    <row r="73" spans="1:40" ht="46.5" customHeight="1">
      <c r="A73" s="15">
        <f t="shared" ca="1" si="2"/>
        <v>22</v>
      </c>
      <c r="B73" s="214" t="str">
        <f ca="1">IF(AND(VLOOKUP(A73,入力シート➁!$A:$B,COLUMN(入力シート➁!$B$5),0)=0,AD73=""),"",IF(AND(VLOOKUP(A73,入力シート➁!$A:$B,COLUMN(入力シート➁!$B$5),0)=0,AD73&lt;&gt;""),IFERROR(IF(AND(OFFSET(B73,-2,0,1,1)=$B$14,OFFSET(B73,-19,0,1,1)="　　　　　　　〃"),OFFSET(B73,-20,0,1,1),IF(AND(OFFSET(B73,-2,0,1,1)=$B$14,OFFSET(B73,-19,0,1,1)&lt;&gt;"　　　　　　　〃"),OFFSET(B73,-19,0,1,1),"　　　　　　　〃")),"　　　　　　　〃"),(VLOOKUP(A73,入力シート➁!$A:$B,COLUMN(入力シート➁!$B$5),0))))</f>
        <v/>
      </c>
      <c r="C73" s="215"/>
      <c r="D73" s="215"/>
      <c r="E73" s="215"/>
      <c r="F73" s="215"/>
      <c r="G73" s="215"/>
      <c r="H73" s="215"/>
      <c r="I73" s="215"/>
      <c r="J73" s="216"/>
      <c r="K73" s="115" t="str">
        <f>IF(M73="","",IFERROR(VLOOKUP($A73,入力シート➁!$A:$R,COLUMN(入力シート➁!$C$7),0),""))</f>
        <v/>
      </c>
      <c r="L73" s="116" t="str">
        <f>IF(入力シート➁!D28=0,"",入力シート➁!D28)</f>
        <v/>
      </c>
      <c r="M73" s="117" t="str">
        <f>IF(L73="","",VLOOKUP($A73,入力シート➁!$A:$R,COLUMN(入力シート➁!$E$7),0))</f>
        <v/>
      </c>
      <c r="N73" s="217" t="str">
        <f ca="1">IF(VLOOKUP($A73,入力シート➁!$A:$R,COLUMN(入力シート➁!F64),0)=0,"",IF(VLOOKUP($A73,入力シート➁!$A:$R,COLUMN(入力シート➁!F64),0)&lt;0,"("&amp;-VLOOKUP($A73,入力シート➁!$A:$R,COLUMN(入力シート➁!F64),0)&amp;VLOOKUP($A73,入力シート➁!$A:$R,COLUMN(入力シート➁!G64),0)&amp;")",VLOOKUP($A73,入力シート➁!$A:$R,COLUMN(入力シート➁!F64),0)))</f>
        <v/>
      </c>
      <c r="O73" s="218"/>
      <c r="P73" s="218"/>
      <c r="Q73" s="118" t="str">
        <f ca="1">IF(OR(N73="",COUNT(N73)=0),"",VLOOKUP(A73,入力シート➁!$A:$R,COLUMN(入力シート➁!G64),0))</f>
        <v/>
      </c>
      <c r="R73" s="217" t="str">
        <f ca="1">IF(VLOOKUP($A73,入力シート➁!$A:$R,COLUMN(入力シート➁!H64),0)=0,"",IF(VLOOKUP($A73,入力シート➁!$A:$R,COLUMN(入力シート➁!H64),0)&lt;0,"("&amp;-VLOOKUP($A73,入力シート➁!$A:$R,COLUMN(入力シート➁!H64),0)&amp;VLOOKUP($A73,入力シート➁!$A:$R,COLUMN(入力シート➁!I64),0)&amp;")",VLOOKUP($A73,入力シート➁!$A:$R,COLUMN(入力シート➁!H64),0)))</f>
        <v/>
      </c>
      <c r="S73" s="218"/>
      <c r="T73" s="218"/>
      <c r="U73" s="118" t="str">
        <f ca="1">IF(OR(R73="",COUNT(R73)=0),"",VLOOKUP($A73,入力シート➁!$A:$R,COLUMN(入力シート➁!G64),0))</f>
        <v/>
      </c>
      <c r="V73" s="217" t="str">
        <f ca="1">IF(VLOOKUP($A73,入力シート➁!$A:$R,COLUMN(入力シート➁!J64),0)=0,"",IF(VLOOKUP($A73,入力シート➁!$A:$R,COLUMN(入力シート➁!J64),0)&lt;0,"("&amp;-VLOOKUP($A73,入力シート➁!$A:$R,COLUMN(入力シート➁!J64),0)&amp;VLOOKUP($A73,入力シート➁!$A:$R,COLUMN(入力シート➁!K64),0)&amp;")",VLOOKUP($A73,入力シート➁!$A:$R,COLUMN(入力シート➁!J64),0)))</f>
        <v/>
      </c>
      <c r="W73" s="218"/>
      <c r="X73" s="218"/>
      <c r="Y73" s="118" t="str">
        <f ca="1">IF(OR(V73="",COUNT(V73)=0),"",VLOOKUP($A73,入力シート➁!$A:$R,COLUMN(入力シート➁!G64),0))</f>
        <v/>
      </c>
      <c r="Z73" s="217" t="str">
        <f ca="1">IF(AND(VLOOKUP($A73,入力シート➁!$A:$R,COLUMN(入力シート➁!L64),0)=0,VLOOKUP($A73,入力シート➁!$A:$R,COLUMN(入力シート➁!B64),0)=""),"",IF(VLOOKUP($A73,入力シート➁!$A:$R,COLUMN(入力シート➁!L64),0)&lt;0,"("&amp;-VLOOKUP($A73,入力シート➁!$A:$R,COLUMN(入力シート➁!L64),0)&amp;VLOOKUP($A73,入力シート➁!$A:$R,COLUMN(入力シート➁!M64),0)&amp;")",VLOOKUP($A73,入力シート➁!$A:$R,COLUMN(入力シート➁!L64),0)))</f>
        <v/>
      </c>
      <c r="AA73" s="218"/>
      <c r="AB73" s="218"/>
      <c r="AC73" s="118" t="str">
        <f ca="1">IF(OR(Z73="",COUNT(Z73)=0),"",VLOOKUP($A73,入力シート➁!$A:$R,COLUMN(入力シート➁!G64),0))</f>
        <v/>
      </c>
      <c r="AD73" s="219" t="str">
        <f ca="1">IF(VLOOKUP(A73,入力シート➁!$A:$R,COLUMN(入力シート➁!R64),0)=0,"",VLOOKUP(A73,入力シート➁!$A:$R,COLUMN(入力シート➁!R64),0))</f>
        <v/>
      </c>
      <c r="AE73" s="219"/>
      <c r="AF73" s="219"/>
      <c r="AG73" s="219"/>
      <c r="AH73" s="219"/>
      <c r="AI73" s="219"/>
      <c r="AJ73" s="219"/>
      <c r="AK73" s="219"/>
      <c r="AL73" s="219"/>
      <c r="AN73" s="15" t="str">
        <f ca="1">IF($B70="","非表示","表示")</f>
        <v>非表示</v>
      </c>
    </row>
    <row r="74" spans="1:40" ht="46.5" customHeight="1">
      <c r="A74" s="15">
        <f t="shared" ca="1" si="2"/>
        <v>23</v>
      </c>
      <c r="B74" s="214" t="str">
        <f ca="1">IF(AND(VLOOKUP(A74,入力シート➁!$A:$B,COLUMN(入力シート➁!$B$5),0)=0,AD74=""),"",IF(AND(VLOOKUP(A74,入力シート➁!$A:$B,COLUMN(入力シート➁!$B$5),0)=0,AD74&lt;&gt;""),IFERROR(IF(AND(OFFSET(B74,-2,0,1,1)=$B$14,OFFSET(B74,-19,0,1,1)="　　　　　　　〃"),OFFSET(B74,-20,0,1,1),IF(AND(OFFSET(B74,-2,0,1,1)=$B$14,OFFSET(B74,-19,0,1,1)&lt;&gt;"　　　　　　　〃"),OFFSET(B74,-19,0,1,1),"　　　　　　　〃")),"　　　　　　　〃"),(VLOOKUP(A74,入力シート➁!$A:$B,COLUMN(入力シート➁!$B$5),0))))</f>
        <v/>
      </c>
      <c r="C74" s="215"/>
      <c r="D74" s="215"/>
      <c r="E74" s="215"/>
      <c r="F74" s="215"/>
      <c r="G74" s="215"/>
      <c r="H74" s="215"/>
      <c r="I74" s="215"/>
      <c r="J74" s="216"/>
      <c r="K74" s="115" t="str">
        <f>IF(M74="","",IFERROR(VLOOKUP($A74,入力シート➁!$A:$R,COLUMN(入力シート➁!$C$7),0),""))</f>
        <v/>
      </c>
      <c r="L74" s="116" t="str">
        <f>IF(入力シート➁!D29=0,"",入力シート➁!D29)</f>
        <v/>
      </c>
      <c r="M74" s="117" t="str">
        <f>IF(L74="","",VLOOKUP($A74,入力シート➁!$A:$R,COLUMN(入力シート➁!$E$7),0))</f>
        <v/>
      </c>
      <c r="N74" s="217" t="str">
        <f ca="1">IF(VLOOKUP($A74,入力シート➁!$A:$R,COLUMN(入力シート➁!F65),0)=0,"",IF(VLOOKUP($A74,入力シート➁!$A:$R,COLUMN(入力シート➁!F65),0)&lt;0,"("&amp;-VLOOKUP($A74,入力シート➁!$A:$R,COLUMN(入力シート➁!F65),0)&amp;VLOOKUP($A74,入力シート➁!$A:$R,COLUMN(入力シート➁!G65),0)&amp;")",VLOOKUP($A74,入力シート➁!$A:$R,COLUMN(入力シート➁!F65),0)))</f>
        <v/>
      </c>
      <c r="O74" s="218"/>
      <c r="P74" s="218"/>
      <c r="Q74" s="118" t="str">
        <f ca="1">IF(OR(N74="",COUNT(N74)=0),"",VLOOKUP(A74,入力シート➁!$A:$R,COLUMN(入力シート➁!G65),0))</f>
        <v/>
      </c>
      <c r="R74" s="217" t="str">
        <f ca="1">IF(VLOOKUP($A74,入力シート➁!$A:$R,COLUMN(入力シート➁!H65),0)=0,"",IF(VLOOKUP($A74,入力シート➁!$A:$R,COLUMN(入力シート➁!H65),0)&lt;0,"("&amp;-VLOOKUP($A74,入力シート➁!$A:$R,COLUMN(入力シート➁!H65),0)&amp;VLOOKUP($A74,入力シート➁!$A:$R,COLUMN(入力シート➁!I65),0)&amp;")",VLOOKUP($A74,入力シート➁!$A:$R,COLUMN(入力シート➁!H65),0)))</f>
        <v/>
      </c>
      <c r="S74" s="218"/>
      <c r="T74" s="218"/>
      <c r="U74" s="118" t="str">
        <f ca="1">IF(OR(R74="",COUNT(R74)=0),"",VLOOKUP($A74,入力シート➁!$A:$R,COLUMN(入力シート➁!G65),0))</f>
        <v/>
      </c>
      <c r="V74" s="217" t="str">
        <f ca="1">IF(VLOOKUP($A74,入力シート➁!$A:$R,COLUMN(入力シート➁!J65),0)=0,"",IF(VLOOKUP($A74,入力シート➁!$A:$R,COLUMN(入力シート➁!J65),0)&lt;0,"("&amp;-VLOOKUP($A74,入力シート➁!$A:$R,COLUMN(入力シート➁!J65),0)&amp;VLOOKUP($A74,入力シート➁!$A:$R,COLUMN(入力シート➁!K65),0)&amp;")",VLOOKUP($A74,入力シート➁!$A:$R,COLUMN(入力シート➁!J65),0)))</f>
        <v/>
      </c>
      <c r="W74" s="218"/>
      <c r="X74" s="218"/>
      <c r="Y74" s="118" t="str">
        <f ca="1">IF(OR(V74="",COUNT(V74)=0),"",VLOOKUP($A74,入力シート➁!$A:$R,COLUMN(入力シート➁!G65),0))</f>
        <v/>
      </c>
      <c r="Z74" s="217" t="str">
        <f ca="1">IF(AND(VLOOKUP($A74,入力シート➁!$A:$R,COLUMN(入力シート➁!L65),0)=0,VLOOKUP($A74,入力シート➁!$A:$R,COLUMN(入力シート➁!B65),0)=""),"",IF(VLOOKUP($A74,入力シート➁!$A:$R,COLUMN(入力シート➁!L65),0)&lt;0,"("&amp;-VLOOKUP($A74,入力シート➁!$A:$R,COLUMN(入力シート➁!L65),0)&amp;VLOOKUP($A74,入力シート➁!$A:$R,COLUMN(入力シート➁!M65),0)&amp;")",VLOOKUP($A74,入力シート➁!$A:$R,COLUMN(入力シート➁!L65),0)))</f>
        <v/>
      </c>
      <c r="AA74" s="218"/>
      <c r="AB74" s="218"/>
      <c r="AC74" s="118" t="str">
        <f ca="1">IF(OR(Z74="",COUNT(Z74)=0),"",VLOOKUP($A74,入力シート➁!$A:$R,COLUMN(入力シート➁!G65),0))</f>
        <v/>
      </c>
      <c r="AD74" s="219" t="str">
        <f ca="1">IF(VLOOKUP(A74,入力シート➁!$A:$R,COLUMN(入力シート➁!R65),0)=0,"",VLOOKUP(A74,入力シート➁!$A:$R,COLUMN(入力シート➁!R65),0))</f>
        <v/>
      </c>
      <c r="AE74" s="219"/>
      <c r="AF74" s="219"/>
      <c r="AG74" s="219"/>
      <c r="AH74" s="219"/>
      <c r="AI74" s="219"/>
      <c r="AJ74" s="219"/>
      <c r="AK74" s="219"/>
      <c r="AL74" s="219"/>
      <c r="AN74" s="15" t="str">
        <f ca="1">IF($B70="","非表示","表示")</f>
        <v>非表示</v>
      </c>
    </row>
    <row r="75" spans="1:40" ht="46.5" customHeight="1">
      <c r="A75" s="15">
        <f t="shared" ca="1" si="2"/>
        <v>24</v>
      </c>
      <c r="B75" s="214" t="str">
        <f ca="1">IF(AND(VLOOKUP(A75,入力シート➁!$A:$B,COLUMN(入力シート➁!$B$5),0)=0,AD75=""),"",IF(AND(VLOOKUP(A75,入力シート➁!$A:$B,COLUMN(入力シート➁!$B$5),0)=0,AD75&lt;&gt;""),IFERROR(IF(AND(OFFSET(B75,-2,0,1,1)=$B$14,OFFSET(B75,-19,0,1,1)="　　　　　　　〃"),OFFSET(B75,-20,0,1,1),IF(AND(OFFSET(B75,-2,0,1,1)=$B$14,OFFSET(B75,-19,0,1,1)&lt;&gt;"　　　　　　　〃"),OFFSET(B75,-19,0,1,1),"　　　　　　　〃")),"　　　　　　　〃"),(VLOOKUP(A75,入力シート➁!$A:$B,COLUMN(入力シート➁!$B$5),0))))</f>
        <v/>
      </c>
      <c r="C75" s="215"/>
      <c r="D75" s="215"/>
      <c r="E75" s="215"/>
      <c r="F75" s="215"/>
      <c r="G75" s="215"/>
      <c r="H75" s="215"/>
      <c r="I75" s="215"/>
      <c r="J75" s="216"/>
      <c r="K75" s="115" t="str">
        <f>IF(M75="","",IFERROR(VLOOKUP($A75,入力シート➁!$A:$R,COLUMN(入力シート➁!$C$7),0),""))</f>
        <v/>
      </c>
      <c r="L75" s="116" t="str">
        <f>IF(入力シート➁!D30=0,"",入力シート➁!D30)</f>
        <v/>
      </c>
      <c r="M75" s="117" t="str">
        <f>IF(L75="","",VLOOKUP($A75,入力シート➁!$A:$R,COLUMN(入力シート➁!$E$7),0))</f>
        <v/>
      </c>
      <c r="N75" s="217" t="str">
        <f ca="1">IF(VLOOKUP($A75,入力シート➁!$A:$R,COLUMN(入力シート➁!F66),0)=0,"",IF(VLOOKUP($A75,入力シート➁!$A:$R,COLUMN(入力シート➁!F66),0)&lt;0,"("&amp;-VLOOKUP($A75,入力シート➁!$A:$R,COLUMN(入力シート➁!F66),0)&amp;VLOOKUP($A75,入力シート➁!$A:$R,COLUMN(入力シート➁!G66),0)&amp;")",VLOOKUP($A75,入力シート➁!$A:$R,COLUMN(入力シート➁!F66),0)))</f>
        <v/>
      </c>
      <c r="O75" s="218"/>
      <c r="P75" s="218"/>
      <c r="Q75" s="118" t="str">
        <f ca="1">IF(OR(N75="",COUNT(N75)=0),"",VLOOKUP(A75,入力シート➁!$A:$R,COLUMN(入力シート➁!G66),0))</f>
        <v/>
      </c>
      <c r="R75" s="217" t="str">
        <f ca="1">IF(VLOOKUP($A75,入力シート➁!$A:$R,COLUMN(入力シート➁!H66),0)=0,"",IF(VLOOKUP($A75,入力シート➁!$A:$R,COLUMN(入力シート➁!H66),0)&lt;0,"("&amp;-VLOOKUP($A75,入力シート➁!$A:$R,COLUMN(入力シート➁!H66),0)&amp;VLOOKUP($A75,入力シート➁!$A:$R,COLUMN(入力シート➁!I66),0)&amp;")",VLOOKUP($A75,入力シート➁!$A:$R,COLUMN(入力シート➁!H66),0)))</f>
        <v/>
      </c>
      <c r="S75" s="218"/>
      <c r="T75" s="218"/>
      <c r="U75" s="118" t="str">
        <f ca="1">IF(OR(R75="",COUNT(R75)=0),"",VLOOKUP($A75,入力シート➁!$A:$R,COLUMN(入力シート➁!G66),0))</f>
        <v/>
      </c>
      <c r="V75" s="217" t="str">
        <f ca="1">IF(VLOOKUP($A75,入力シート➁!$A:$R,COLUMN(入力シート➁!J66),0)=0,"",IF(VLOOKUP($A75,入力シート➁!$A:$R,COLUMN(入力シート➁!J66),0)&lt;0,"("&amp;-VLOOKUP($A75,入力シート➁!$A:$R,COLUMN(入力シート➁!J66),0)&amp;VLOOKUP($A75,入力シート➁!$A:$R,COLUMN(入力シート➁!K66),0)&amp;")",VLOOKUP($A75,入力シート➁!$A:$R,COLUMN(入力シート➁!J66),0)))</f>
        <v/>
      </c>
      <c r="W75" s="218"/>
      <c r="X75" s="218"/>
      <c r="Y75" s="118" t="str">
        <f ca="1">IF(OR(V75="",COUNT(V75)=0),"",VLOOKUP($A75,入力シート➁!$A:$R,COLUMN(入力シート➁!G66),0))</f>
        <v/>
      </c>
      <c r="Z75" s="217" t="str">
        <f ca="1">IF(AND(VLOOKUP($A75,入力シート➁!$A:$R,COLUMN(入力シート➁!L66),0)=0,VLOOKUP($A75,入力シート➁!$A:$R,COLUMN(入力シート➁!B66),0)=""),"",IF(VLOOKUP($A75,入力シート➁!$A:$R,COLUMN(入力シート➁!L66),0)&lt;0,"("&amp;-VLOOKUP($A75,入力シート➁!$A:$R,COLUMN(入力シート➁!L66),0)&amp;VLOOKUP($A75,入力シート➁!$A:$R,COLUMN(入力シート➁!M66),0)&amp;")",VLOOKUP($A75,入力シート➁!$A:$R,COLUMN(入力シート➁!L66),0)))</f>
        <v/>
      </c>
      <c r="AA75" s="218"/>
      <c r="AB75" s="218"/>
      <c r="AC75" s="118" t="str">
        <f ca="1">IF(OR(Z75="",COUNT(Z75)=0),"",VLOOKUP($A75,入力シート➁!$A:$R,COLUMN(入力シート➁!G66),0))</f>
        <v/>
      </c>
      <c r="AD75" s="219" t="str">
        <f ca="1">IF(VLOOKUP(A75,入力シート➁!$A:$R,COLUMN(入力シート➁!R66),0)=0,"",VLOOKUP(A75,入力シート➁!$A:$R,COLUMN(入力シート➁!R66),0))</f>
        <v/>
      </c>
      <c r="AE75" s="219"/>
      <c r="AF75" s="219"/>
      <c r="AG75" s="219"/>
      <c r="AH75" s="219"/>
      <c r="AI75" s="219"/>
      <c r="AJ75" s="219"/>
      <c r="AK75" s="219"/>
      <c r="AL75" s="219"/>
      <c r="AN75" s="15" t="str">
        <f ca="1">IF($B70="","非表示","表示")</f>
        <v>非表示</v>
      </c>
    </row>
    <row r="76" spans="1:40" ht="46.5" customHeight="1">
      <c r="A76" s="15">
        <f t="shared" ca="1" si="2"/>
        <v>25</v>
      </c>
      <c r="B76" s="214" t="str">
        <f ca="1">IF(AND(VLOOKUP(A76,入力シート➁!$A:$B,COLUMN(入力シート➁!$B$5),0)=0,AD76=""),"",IF(AND(VLOOKUP(A76,入力シート➁!$A:$B,COLUMN(入力シート➁!$B$5),0)=0,AD76&lt;&gt;""),IFERROR(IF(AND(OFFSET(B76,-2,0,1,1)=$B$14,OFFSET(B76,-19,0,1,1)="　　　　　　　〃"),OFFSET(B76,-20,0,1,1),IF(AND(OFFSET(B76,-2,0,1,1)=$B$14,OFFSET(B76,-19,0,1,1)&lt;&gt;"　　　　　　　〃"),OFFSET(B76,-19,0,1,1),"　　　　　　　〃")),"　　　　　　　〃"),(VLOOKUP(A76,入力シート➁!$A:$B,COLUMN(入力シート➁!$B$5),0))))</f>
        <v/>
      </c>
      <c r="C76" s="215"/>
      <c r="D76" s="215"/>
      <c r="E76" s="215"/>
      <c r="F76" s="215"/>
      <c r="G76" s="215"/>
      <c r="H76" s="215"/>
      <c r="I76" s="215"/>
      <c r="J76" s="216"/>
      <c r="K76" s="115" t="str">
        <f>IF(M76="","",IFERROR(VLOOKUP($A76,入力シート➁!$A:$R,COLUMN(入力シート➁!$C$7),0),""))</f>
        <v/>
      </c>
      <c r="L76" s="116" t="str">
        <f>IF(入力シート➁!D31=0,"",入力シート➁!D31)</f>
        <v/>
      </c>
      <c r="M76" s="117" t="str">
        <f>IF(L76="","",VLOOKUP($A76,入力シート➁!$A:$R,COLUMN(入力シート➁!$E$7),0))</f>
        <v/>
      </c>
      <c r="N76" s="217" t="str">
        <f ca="1">IF(VLOOKUP($A76,入力シート➁!$A:$R,COLUMN(入力シート➁!F67),0)=0,"",IF(VLOOKUP($A76,入力シート➁!$A:$R,COLUMN(入力シート➁!F67),0)&lt;0,"("&amp;-VLOOKUP($A76,入力シート➁!$A:$R,COLUMN(入力シート➁!F67),0)&amp;VLOOKUP($A76,入力シート➁!$A:$R,COLUMN(入力シート➁!G67),0)&amp;")",VLOOKUP($A76,入力シート➁!$A:$R,COLUMN(入力シート➁!F67),0)))</f>
        <v/>
      </c>
      <c r="O76" s="218"/>
      <c r="P76" s="218"/>
      <c r="Q76" s="118" t="str">
        <f ca="1">IF(OR(N76="",COUNT(N76)=0),"",VLOOKUP(A76,入力シート➁!$A:$R,COLUMN(入力シート➁!G67),0))</f>
        <v/>
      </c>
      <c r="R76" s="217" t="str">
        <f ca="1">IF(VLOOKUP($A76,入力シート➁!$A:$R,COLUMN(入力シート➁!H67),0)=0,"",IF(VLOOKUP($A76,入力シート➁!$A:$R,COLUMN(入力シート➁!H67),0)&lt;0,"("&amp;-VLOOKUP($A76,入力シート➁!$A:$R,COLUMN(入力シート➁!H67),0)&amp;VLOOKUP($A76,入力シート➁!$A:$R,COLUMN(入力シート➁!I67),0)&amp;")",VLOOKUP($A76,入力シート➁!$A:$R,COLUMN(入力シート➁!H67),0)))</f>
        <v/>
      </c>
      <c r="S76" s="218"/>
      <c r="T76" s="218"/>
      <c r="U76" s="118" t="str">
        <f ca="1">IF(OR(R76="",COUNT(R76)=0),"",VLOOKUP($A76,入力シート➁!$A:$R,COLUMN(入力シート➁!G67),0))</f>
        <v/>
      </c>
      <c r="V76" s="217" t="str">
        <f ca="1">IF(VLOOKUP($A76,入力シート➁!$A:$R,COLUMN(入力シート➁!J67),0)=0,"",IF(VLOOKUP($A76,入力シート➁!$A:$R,COLUMN(入力シート➁!J67),0)&lt;0,"("&amp;-VLOOKUP($A76,入力シート➁!$A:$R,COLUMN(入力シート➁!J67),0)&amp;VLOOKUP($A76,入力シート➁!$A:$R,COLUMN(入力シート➁!K67),0)&amp;")",VLOOKUP($A76,入力シート➁!$A:$R,COLUMN(入力シート➁!J67),0)))</f>
        <v/>
      </c>
      <c r="W76" s="218"/>
      <c r="X76" s="218"/>
      <c r="Y76" s="118" t="str">
        <f ca="1">IF(OR(V76="",COUNT(V76)=0),"",VLOOKUP($A76,入力シート➁!$A:$R,COLUMN(入力シート➁!G67),0))</f>
        <v/>
      </c>
      <c r="Z76" s="217" t="str">
        <f ca="1">IF(AND(VLOOKUP($A76,入力シート➁!$A:$R,COLUMN(入力シート➁!L67),0)=0,VLOOKUP($A76,入力シート➁!$A:$R,COLUMN(入力シート➁!B67),0)=""),"",IF(VLOOKUP($A76,入力シート➁!$A:$R,COLUMN(入力シート➁!L67),0)&lt;0,"("&amp;-VLOOKUP($A76,入力シート➁!$A:$R,COLUMN(入力シート➁!L67),0)&amp;VLOOKUP($A76,入力シート➁!$A:$R,COLUMN(入力シート➁!M67),0)&amp;")",VLOOKUP($A76,入力シート➁!$A:$R,COLUMN(入力シート➁!L67),0)))</f>
        <v/>
      </c>
      <c r="AA76" s="218"/>
      <c r="AB76" s="218"/>
      <c r="AC76" s="118" t="str">
        <f ca="1">IF(OR(Z76="",COUNT(Z76)=0),"",VLOOKUP($A76,入力シート➁!$A:$R,COLUMN(入力シート➁!G67),0))</f>
        <v/>
      </c>
      <c r="AD76" s="219" t="str">
        <f ca="1">IF(VLOOKUP(A76,入力シート➁!$A:$R,COLUMN(入力シート➁!R67),0)=0,"",VLOOKUP(A76,入力シート➁!$A:$R,COLUMN(入力シート➁!R67),0))</f>
        <v/>
      </c>
      <c r="AE76" s="219"/>
      <c r="AF76" s="219"/>
      <c r="AG76" s="219"/>
      <c r="AH76" s="219"/>
      <c r="AI76" s="219"/>
      <c r="AJ76" s="219"/>
      <c r="AK76" s="219"/>
      <c r="AL76" s="219"/>
      <c r="AN76" s="15" t="str">
        <f ca="1">IF($B70="","非表示","表示")</f>
        <v>非表示</v>
      </c>
    </row>
    <row r="77" spans="1:40" ht="46.5" customHeight="1">
      <c r="A77" s="15">
        <f t="shared" ca="1" si="2"/>
        <v>26</v>
      </c>
      <c r="B77" s="214" t="str">
        <f ca="1">IF(AND(VLOOKUP(A77,入力シート➁!$A:$B,COLUMN(入力シート➁!$B$5),0)=0,AD77=""),"",IF(AND(VLOOKUP(A77,入力シート➁!$A:$B,COLUMN(入力シート➁!$B$5),0)=0,AD77&lt;&gt;""),IFERROR(IF(AND(OFFSET(B77,-2,0,1,1)=$B$14,OFFSET(B77,-19,0,1,1)="　　　　　　　〃"),OFFSET(B77,-20,0,1,1),IF(AND(OFFSET(B77,-2,0,1,1)=$B$14,OFFSET(B77,-19,0,1,1)&lt;&gt;"　　　　　　　〃"),OFFSET(B77,-19,0,1,1),"　　　　　　　〃")),"　　　　　　　〃"),(VLOOKUP(A77,入力シート➁!$A:$B,COLUMN(入力シート➁!$B$5),0))))</f>
        <v/>
      </c>
      <c r="C77" s="215"/>
      <c r="D77" s="215"/>
      <c r="E77" s="215"/>
      <c r="F77" s="215"/>
      <c r="G77" s="215"/>
      <c r="H77" s="215"/>
      <c r="I77" s="215"/>
      <c r="J77" s="216"/>
      <c r="K77" s="115" t="str">
        <f>IF(M77="","",IFERROR(VLOOKUP($A77,入力シート➁!$A:$R,COLUMN(入力シート➁!$C$7),0),""))</f>
        <v/>
      </c>
      <c r="L77" s="116" t="str">
        <f>IF(入力シート➁!D32=0,"",入力シート➁!D32)</f>
        <v/>
      </c>
      <c r="M77" s="117" t="str">
        <f>IF(L77="","",VLOOKUP($A77,入力シート➁!$A:$R,COLUMN(入力シート➁!$E$7),0))</f>
        <v/>
      </c>
      <c r="N77" s="217" t="str">
        <f ca="1">IF(VLOOKUP($A77,入力シート➁!$A:$R,COLUMN(入力シート➁!F68),0)=0,"",IF(VLOOKUP($A77,入力シート➁!$A:$R,COLUMN(入力シート➁!F68),0)&lt;0,"("&amp;-VLOOKUP($A77,入力シート➁!$A:$R,COLUMN(入力シート➁!F68),0)&amp;VLOOKUP($A77,入力シート➁!$A:$R,COLUMN(入力シート➁!G68),0)&amp;")",VLOOKUP($A77,入力シート➁!$A:$R,COLUMN(入力シート➁!F68),0)))</f>
        <v/>
      </c>
      <c r="O77" s="218"/>
      <c r="P77" s="218"/>
      <c r="Q77" s="118" t="str">
        <f ca="1">IF(OR(N77="",COUNT(N77)=0),"",VLOOKUP(A77,入力シート➁!$A:$R,COLUMN(入力シート➁!G68),0))</f>
        <v/>
      </c>
      <c r="R77" s="217" t="str">
        <f ca="1">IF(VLOOKUP($A77,入力シート➁!$A:$R,COLUMN(入力シート➁!H68),0)=0,"",IF(VLOOKUP($A77,入力シート➁!$A:$R,COLUMN(入力シート➁!H68),0)&lt;0,"("&amp;-VLOOKUP($A77,入力シート➁!$A:$R,COLUMN(入力シート➁!H68),0)&amp;VLOOKUP($A77,入力シート➁!$A:$R,COLUMN(入力シート➁!I68),0)&amp;")",VLOOKUP($A77,入力シート➁!$A:$R,COLUMN(入力シート➁!H68),0)))</f>
        <v/>
      </c>
      <c r="S77" s="218"/>
      <c r="T77" s="218"/>
      <c r="U77" s="118" t="str">
        <f ca="1">IF(OR(R77="",COUNT(R77)=0),"",VLOOKUP($A77,入力シート➁!$A:$R,COLUMN(入力シート➁!G68),0))</f>
        <v/>
      </c>
      <c r="V77" s="217" t="str">
        <f ca="1">IF(VLOOKUP($A77,入力シート➁!$A:$R,COLUMN(入力シート➁!J68),0)=0,"",IF(VLOOKUP($A77,入力シート➁!$A:$R,COLUMN(入力シート➁!J68),0)&lt;0,"("&amp;-VLOOKUP($A77,入力シート➁!$A:$R,COLUMN(入力シート➁!J68),0)&amp;VLOOKUP($A77,入力シート➁!$A:$R,COLUMN(入力シート➁!K68),0)&amp;")",VLOOKUP($A77,入力シート➁!$A:$R,COLUMN(入力シート➁!J68),0)))</f>
        <v/>
      </c>
      <c r="W77" s="218"/>
      <c r="X77" s="218"/>
      <c r="Y77" s="118" t="str">
        <f ca="1">IF(OR(V77="",COUNT(V77)=0),"",VLOOKUP($A77,入力シート➁!$A:$R,COLUMN(入力シート➁!G68),0))</f>
        <v/>
      </c>
      <c r="Z77" s="217" t="str">
        <f ca="1">IF(AND(VLOOKUP($A77,入力シート➁!$A:$R,COLUMN(入力シート➁!L68),0)=0,VLOOKUP($A77,入力シート➁!$A:$R,COLUMN(入力シート➁!B68),0)=""),"",IF(VLOOKUP($A77,入力シート➁!$A:$R,COLUMN(入力シート➁!L68),0)&lt;0,"("&amp;-VLOOKUP($A77,入力シート➁!$A:$R,COLUMN(入力シート➁!L68),0)&amp;VLOOKUP($A77,入力シート➁!$A:$R,COLUMN(入力シート➁!M68),0)&amp;")",VLOOKUP($A77,入力シート➁!$A:$R,COLUMN(入力シート➁!L68),0)))</f>
        <v/>
      </c>
      <c r="AA77" s="218"/>
      <c r="AB77" s="218"/>
      <c r="AC77" s="118" t="str">
        <f ca="1">IF(OR(Z77="",COUNT(Z77)=0),"",VLOOKUP($A77,入力シート➁!$A:$R,COLUMN(入力シート➁!G68),0))</f>
        <v/>
      </c>
      <c r="AD77" s="219" t="str">
        <f ca="1">IF(VLOOKUP(A77,入力シート➁!$A:$R,COLUMN(入力シート➁!R68),0)=0,"",VLOOKUP(A77,入力シート➁!$A:$R,COLUMN(入力シート➁!R68),0))</f>
        <v/>
      </c>
      <c r="AE77" s="219"/>
      <c r="AF77" s="219"/>
      <c r="AG77" s="219"/>
      <c r="AH77" s="219"/>
      <c r="AI77" s="219"/>
      <c r="AJ77" s="219"/>
      <c r="AK77" s="219"/>
      <c r="AL77" s="219"/>
      <c r="AN77" s="15" t="str">
        <f ca="1">IF($B70="","非表示","表示")</f>
        <v>非表示</v>
      </c>
    </row>
    <row r="78" spans="1:40" ht="46.5" customHeight="1">
      <c r="A78" s="15">
        <f t="shared" ca="1" si="2"/>
        <v>27</v>
      </c>
      <c r="B78" s="214" t="str">
        <f ca="1">IF(AND(VLOOKUP(A78,入力シート➁!$A:$B,COLUMN(入力シート➁!$B$5),0)=0,AD78=""),"",IF(AND(VLOOKUP(A78,入力シート➁!$A:$B,COLUMN(入力シート➁!$B$5),0)=0,AD78&lt;&gt;""),IFERROR(IF(AND(OFFSET(B78,-2,0,1,1)=$B$14,OFFSET(B78,-19,0,1,1)="　　　　　　　〃"),OFFSET(B78,-20,0,1,1),IF(AND(OFFSET(B78,-2,0,1,1)=$B$14,OFFSET(B78,-19,0,1,1)&lt;&gt;"　　　　　　　〃"),OFFSET(B78,-19,0,1,1),"　　　　　　　〃")),"　　　　　　　〃"),(VLOOKUP(A78,入力シート➁!$A:$B,COLUMN(入力シート➁!$B$5),0))))</f>
        <v/>
      </c>
      <c r="C78" s="215"/>
      <c r="D78" s="215"/>
      <c r="E78" s="215"/>
      <c r="F78" s="215"/>
      <c r="G78" s="215"/>
      <c r="H78" s="215"/>
      <c r="I78" s="215"/>
      <c r="J78" s="216"/>
      <c r="K78" s="115" t="str">
        <f>IF(M78="","",IFERROR(VLOOKUP($A78,入力シート➁!$A:$R,COLUMN(入力シート➁!$C$7),0),""))</f>
        <v/>
      </c>
      <c r="L78" s="116" t="str">
        <f>IF(入力シート➁!D33=0,"",入力シート➁!D33)</f>
        <v/>
      </c>
      <c r="M78" s="117" t="str">
        <f>IF(L78="","",VLOOKUP($A78,入力シート➁!$A:$R,COLUMN(入力シート➁!$E$7),0))</f>
        <v/>
      </c>
      <c r="N78" s="217" t="str">
        <f ca="1">IF(VLOOKUP($A78,入力シート➁!$A:$R,COLUMN(入力シート➁!F69),0)=0,"",IF(VLOOKUP($A78,入力シート➁!$A:$R,COLUMN(入力シート➁!F69),0)&lt;0,"("&amp;-VLOOKUP($A78,入力シート➁!$A:$R,COLUMN(入力シート➁!F69),0)&amp;VLOOKUP($A78,入力シート➁!$A:$R,COLUMN(入力シート➁!G69),0)&amp;")",VLOOKUP($A78,入力シート➁!$A:$R,COLUMN(入力シート➁!F69),0)))</f>
        <v/>
      </c>
      <c r="O78" s="218"/>
      <c r="P78" s="218"/>
      <c r="Q78" s="118" t="str">
        <f ca="1">IF(OR(N78="",COUNT(N78)=0),"",VLOOKUP(A78,入力シート➁!$A:$R,COLUMN(入力シート➁!G69),0))</f>
        <v/>
      </c>
      <c r="R78" s="217" t="str">
        <f ca="1">IF(VLOOKUP($A78,入力シート➁!$A:$R,COLUMN(入力シート➁!H69),0)=0,"",IF(VLOOKUP($A78,入力シート➁!$A:$R,COLUMN(入力シート➁!H69),0)&lt;0,"("&amp;-VLOOKUP($A78,入力シート➁!$A:$R,COLUMN(入力シート➁!H69),0)&amp;VLOOKUP($A78,入力シート➁!$A:$R,COLUMN(入力シート➁!I69),0)&amp;")",VLOOKUP($A78,入力シート➁!$A:$R,COLUMN(入力シート➁!H69),0)))</f>
        <v/>
      </c>
      <c r="S78" s="218"/>
      <c r="T78" s="218"/>
      <c r="U78" s="118" t="str">
        <f ca="1">IF(OR(R78="",COUNT(R78)=0),"",VLOOKUP($A78,入力シート➁!$A:$R,COLUMN(入力シート➁!G69),0))</f>
        <v/>
      </c>
      <c r="V78" s="217" t="str">
        <f ca="1">IF(VLOOKUP($A78,入力シート➁!$A:$R,COLUMN(入力シート➁!J69),0)=0,"",IF(VLOOKUP($A78,入力シート➁!$A:$R,COLUMN(入力シート➁!J69),0)&lt;0,"("&amp;-VLOOKUP($A78,入力シート➁!$A:$R,COLUMN(入力シート➁!J69),0)&amp;VLOOKUP($A78,入力シート➁!$A:$R,COLUMN(入力シート➁!K69),0)&amp;")",VLOOKUP($A78,入力シート➁!$A:$R,COLUMN(入力シート➁!J69),0)))</f>
        <v/>
      </c>
      <c r="W78" s="218"/>
      <c r="X78" s="218"/>
      <c r="Y78" s="118" t="str">
        <f ca="1">IF(OR(V78="",COUNT(V78)=0),"",VLOOKUP($A78,入力シート➁!$A:$R,COLUMN(入力シート➁!G69),0))</f>
        <v/>
      </c>
      <c r="Z78" s="217" t="str">
        <f ca="1">IF(AND(VLOOKUP($A78,入力シート➁!$A:$R,COLUMN(入力シート➁!L69),0)=0,VLOOKUP($A78,入力シート➁!$A:$R,COLUMN(入力シート➁!B69),0)=""),"",IF(VLOOKUP($A78,入力シート➁!$A:$R,COLUMN(入力シート➁!L69),0)&lt;0,"("&amp;-VLOOKUP($A78,入力シート➁!$A:$R,COLUMN(入力シート➁!L69),0)&amp;VLOOKUP($A78,入力シート➁!$A:$R,COLUMN(入力シート➁!M69),0)&amp;")",VLOOKUP($A78,入力シート➁!$A:$R,COLUMN(入力シート➁!L69),0)))</f>
        <v/>
      </c>
      <c r="AA78" s="218"/>
      <c r="AB78" s="218"/>
      <c r="AC78" s="118" t="str">
        <f ca="1">IF(OR(Z78="",COUNT(Z78)=0),"",VLOOKUP($A78,入力シート➁!$A:$R,COLUMN(入力シート➁!G69),0))</f>
        <v/>
      </c>
      <c r="AD78" s="219" t="str">
        <f ca="1">IF(VLOOKUP(A78,入力シート➁!$A:$R,COLUMN(入力シート➁!R69),0)=0,"",VLOOKUP(A78,入力シート➁!$A:$R,COLUMN(入力シート➁!R69),0))</f>
        <v/>
      </c>
      <c r="AE78" s="219"/>
      <c r="AF78" s="219"/>
      <c r="AG78" s="219"/>
      <c r="AH78" s="219"/>
      <c r="AI78" s="219"/>
      <c r="AJ78" s="219"/>
      <c r="AK78" s="219"/>
      <c r="AL78" s="219"/>
      <c r="AN78" s="15" t="str">
        <f ca="1">IF($B70="","非表示","表示")</f>
        <v>非表示</v>
      </c>
    </row>
    <row r="79" spans="1:40" ht="18.75" customHeight="1">
      <c r="B79" s="220" t="s">
        <v>58</v>
      </c>
      <c r="C79" s="220"/>
      <c r="D79" s="15" t="s">
        <v>59</v>
      </c>
      <c r="AN79" s="15" t="str">
        <f ca="1">IF($B70="","非表示","表示")</f>
        <v>非表示</v>
      </c>
    </row>
    <row r="80" spans="1:40" ht="18.75" customHeight="1">
      <c r="D80" s="15" t="s">
        <v>60</v>
      </c>
      <c r="AN80" s="15" t="str">
        <f ca="1">IF($B70="","非表示","表示")</f>
        <v>非表示</v>
      </c>
    </row>
    <row r="81" spans="2:40" ht="18.75" customHeight="1">
      <c r="D81" s="15" t="s">
        <v>61</v>
      </c>
      <c r="AN81" s="15" t="str">
        <f ca="1">IF($B70="","非表示","表示")</f>
        <v>非表示</v>
      </c>
    </row>
    <row r="82" spans="2:40" ht="18.75" customHeight="1">
      <c r="D82" s="15" t="s">
        <v>62</v>
      </c>
      <c r="AN82" s="15" t="str">
        <f ca="1">IF($B70="","非表示","表示")</f>
        <v>非表示</v>
      </c>
    </row>
    <row r="83" spans="2:40" ht="21" customHeight="1">
      <c r="B83" s="18" t="s">
        <v>54</v>
      </c>
      <c r="AA83" s="111"/>
      <c r="AB83" s="111"/>
      <c r="AC83" s="112"/>
      <c r="AD83" s="111"/>
      <c r="AE83" s="111"/>
      <c r="AF83" s="111"/>
      <c r="AG83" s="111"/>
      <c r="AH83" s="111"/>
      <c r="AI83" s="111"/>
      <c r="AJ83" s="111"/>
      <c r="AK83" s="111"/>
      <c r="AL83" s="113"/>
      <c r="AN83" s="15" t="str">
        <f ca="1">IF($B97="","非表示","表示")</f>
        <v>非表示</v>
      </c>
    </row>
    <row r="84" spans="2:40" ht="10.5" customHeight="1"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5"/>
      <c r="M84" s="126"/>
      <c r="N84" s="20"/>
      <c r="O84" s="20"/>
      <c r="P84" s="20"/>
      <c r="Q84" s="126"/>
      <c r="R84" s="31"/>
      <c r="S84" s="31"/>
      <c r="T84" s="31"/>
      <c r="U84" s="32"/>
      <c r="V84" s="20"/>
      <c r="W84" s="20"/>
      <c r="X84" s="20"/>
      <c r="Y84" s="126"/>
      <c r="Z84" s="20"/>
      <c r="AA84" s="20"/>
      <c r="AB84" s="20"/>
      <c r="AC84" s="126"/>
      <c r="AD84" s="20"/>
      <c r="AE84" s="31"/>
      <c r="AF84" s="31"/>
      <c r="AG84" s="31"/>
      <c r="AH84" s="31"/>
      <c r="AI84" s="31"/>
      <c r="AJ84" s="31"/>
      <c r="AK84" s="31"/>
      <c r="AL84" s="34">
        <f>AL57+1</f>
        <v>4</v>
      </c>
      <c r="AN84" s="15" t="str">
        <f ca="1">IF($B97="","非表示","表示")</f>
        <v>非表示</v>
      </c>
    </row>
    <row r="85" spans="2:40" ht="25.5" customHeight="1"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7"/>
      <c r="M85" s="28"/>
      <c r="N85" s="22"/>
      <c r="O85" s="22"/>
      <c r="P85" s="22"/>
      <c r="Q85" s="28"/>
      <c r="R85" s="127"/>
      <c r="S85" s="204" t="s">
        <v>825</v>
      </c>
      <c r="T85" s="204"/>
      <c r="U85" s="204"/>
      <c r="V85" s="204"/>
      <c r="W85" s="204"/>
      <c r="X85" s="204"/>
      <c r="Y85" s="204"/>
      <c r="Z85" s="22"/>
      <c r="AA85" s="22"/>
      <c r="AB85" s="22"/>
      <c r="AC85" s="28"/>
      <c r="AD85" s="22"/>
      <c r="AE85" s="24"/>
      <c r="AF85" s="24"/>
      <c r="AG85" s="24"/>
      <c r="AH85" s="24"/>
      <c r="AI85" s="24"/>
      <c r="AJ85" s="24"/>
      <c r="AK85" s="24"/>
      <c r="AL85" s="35"/>
      <c r="AN85" s="15" t="str">
        <f ca="1">IF($B97="","非表示","表示")</f>
        <v>非表示</v>
      </c>
    </row>
    <row r="86" spans="2:40" ht="35" customHeight="1">
      <c r="B86" s="21"/>
      <c r="C86" s="22"/>
      <c r="D86" s="22"/>
      <c r="E86" s="22"/>
      <c r="F86" s="22"/>
      <c r="G86" s="22"/>
      <c r="H86" s="22"/>
      <c r="I86" s="22"/>
      <c r="J86" s="22"/>
      <c r="K86" s="22"/>
      <c r="L86" s="27"/>
      <c r="M86" s="28"/>
      <c r="N86" s="22"/>
      <c r="O86" s="22"/>
      <c r="P86" s="22"/>
      <c r="Q86" s="28"/>
      <c r="T86" s="205" t="s">
        <v>821</v>
      </c>
      <c r="U86" s="205"/>
      <c r="V86" s="206" t="str">
        <f>IF(入力シート①!D$4&lt;&gt;"",入力シート①!D$4,"")</f>
        <v/>
      </c>
      <c r="W86" s="206"/>
      <c r="X86" s="128" t="s">
        <v>822</v>
      </c>
      <c r="Y86" s="15"/>
      <c r="Z86" s="22"/>
      <c r="AA86" s="22"/>
      <c r="AB86" s="22"/>
      <c r="AC86" s="207" t="str">
        <f>IF(入力シート①!C$5&lt;&gt;"",入力シート①!C$5,"　　年　　月　　日")</f>
        <v>　　年　　月　　日</v>
      </c>
      <c r="AD86" s="207"/>
      <c r="AE86" s="207"/>
      <c r="AF86" s="207"/>
      <c r="AG86" s="207"/>
      <c r="AH86" s="207"/>
      <c r="AI86" s="207"/>
      <c r="AJ86" s="207"/>
      <c r="AK86" s="207"/>
      <c r="AL86" s="35"/>
      <c r="AN86" s="15" t="str">
        <f ca="1">IF($B97="","非表示","表示")</f>
        <v>非表示</v>
      </c>
    </row>
    <row r="87" spans="2:40" ht="21" customHeight="1"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9"/>
      <c r="M87" s="124"/>
      <c r="N87" s="24"/>
      <c r="O87" s="24"/>
      <c r="P87" s="24"/>
      <c r="Q87" s="124"/>
      <c r="R87" s="24"/>
      <c r="S87" s="24"/>
      <c r="T87" s="24"/>
      <c r="U87" s="124"/>
      <c r="V87" s="24"/>
      <c r="W87" s="24"/>
      <c r="X87" s="24"/>
      <c r="Y87" s="124"/>
      <c r="Z87" s="24"/>
      <c r="AA87" s="24"/>
      <c r="AB87" s="24"/>
      <c r="AC87" s="124"/>
      <c r="AD87" s="24"/>
      <c r="AE87" s="208"/>
      <c r="AF87" s="208"/>
      <c r="AG87" s="208"/>
      <c r="AH87" s="208"/>
      <c r="AI87" s="208"/>
      <c r="AJ87" s="208"/>
      <c r="AK87" s="208"/>
      <c r="AL87" s="35"/>
      <c r="AN87" s="15" t="str">
        <f ca="1">IF($B97="","非表示","表示")</f>
        <v>非表示</v>
      </c>
    </row>
    <row r="88" spans="2:40" ht="20.25" customHeight="1">
      <c r="B88" s="23"/>
      <c r="C88" s="209" t="s">
        <v>55</v>
      </c>
      <c r="D88" s="209"/>
      <c r="E88" s="209"/>
      <c r="F88" s="209"/>
      <c r="G88" s="209"/>
      <c r="H88" s="209"/>
      <c r="I88" s="209"/>
      <c r="J88" s="209"/>
      <c r="K88" s="209"/>
      <c r="L88" s="209"/>
      <c r="M88" s="124"/>
      <c r="N88" s="24"/>
      <c r="O88" s="24"/>
      <c r="P88" s="24"/>
      <c r="Q88" s="124"/>
      <c r="U88" s="124"/>
      <c r="V88" s="24"/>
      <c r="W88" s="24"/>
      <c r="X88" s="24"/>
      <c r="Y88" s="124"/>
      <c r="Z88" s="24"/>
      <c r="AA88" s="24"/>
      <c r="AB88" s="24"/>
      <c r="AC88" s="124"/>
      <c r="AD88" s="24"/>
      <c r="AE88" s="24"/>
      <c r="AF88" s="24"/>
      <c r="AG88" s="24"/>
      <c r="AH88" s="24"/>
      <c r="AI88" s="24"/>
      <c r="AJ88" s="24"/>
      <c r="AK88" s="24"/>
      <c r="AL88" s="35"/>
      <c r="AN88" s="15" t="str">
        <f ca="1">IF($B97="","非表示","表示")</f>
        <v>非表示</v>
      </c>
    </row>
    <row r="89" spans="2:40" ht="20.25" customHeight="1"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9"/>
      <c r="M89" s="124"/>
      <c r="N89" s="24"/>
      <c r="O89" s="24"/>
      <c r="P89" s="24"/>
      <c r="Q89" s="124"/>
      <c r="R89" s="24"/>
      <c r="S89" s="24"/>
      <c r="T89" s="24"/>
      <c r="U89" s="124"/>
      <c r="V89" s="24"/>
      <c r="W89" s="24"/>
      <c r="X89" s="24"/>
      <c r="Y89" s="210" t="s">
        <v>823</v>
      </c>
      <c r="Z89" s="210"/>
      <c r="AA89" s="210"/>
      <c r="AB89" s="210"/>
      <c r="AC89" s="212" t="str">
        <f>AC62</f>
        <v/>
      </c>
      <c r="AD89" s="212"/>
      <c r="AE89" s="212"/>
      <c r="AF89" s="212"/>
      <c r="AG89" s="212"/>
      <c r="AH89" s="212"/>
      <c r="AI89" s="212"/>
      <c r="AJ89" s="212"/>
      <c r="AK89" s="212"/>
      <c r="AL89" s="35"/>
      <c r="AN89" s="15" t="str">
        <f ca="1">IF($B97="","非表示","表示")</f>
        <v>非表示</v>
      </c>
    </row>
    <row r="90" spans="2:40" ht="20.25" customHeight="1"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9"/>
      <c r="M90" s="124"/>
      <c r="N90" s="24"/>
      <c r="O90" s="24"/>
      <c r="P90" s="24"/>
      <c r="Q90" s="124"/>
      <c r="R90" s="24"/>
      <c r="S90" s="24"/>
      <c r="T90" s="24"/>
      <c r="U90" s="124"/>
      <c r="V90" s="24"/>
      <c r="W90" s="24"/>
      <c r="X90" s="24"/>
      <c r="Y90" s="211"/>
      <c r="Z90" s="211"/>
      <c r="AA90" s="211"/>
      <c r="AB90" s="211"/>
      <c r="AC90" s="213" t="str">
        <f>AC63</f>
        <v/>
      </c>
      <c r="AD90" s="213"/>
      <c r="AE90" s="213"/>
      <c r="AF90" s="213"/>
      <c r="AG90" s="213"/>
      <c r="AH90" s="213"/>
      <c r="AI90" s="213"/>
      <c r="AJ90" s="213"/>
      <c r="AK90" s="213"/>
      <c r="AL90" s="35"/>
      <c r="AN90" s="15" t="str">
        <f ca="1">IF($B97="","非表示","表示")</f>
        <v>非表示</v>
      </c>
    </row>
    <row r="91" spans="2:40" ht="7.5" customHeight="1"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9"/>
      <c r="M91" s="124"/>
      <c r="N91" s="24"/>
      <c r="O91" s="24"/>
      <c r="P91" s="24"/>
      <c r="Q91" s="124"/>
      <c r="R91" s="24"/>
      <c r="S91" s="24"/>
      <c r="T91" s="24"/>
      <c r="U91" s="124"/>
      <c r="V91" s="24"/>
      <c r="W91" s="24"/>
      <c r="X91" s="24"/>
      <c r="Y91" s="124"/>
      <c r="Z91" s="24"/>
      <c r="AA91" s="24"/>
      <c r="AB91" s="24"/>
      <c r="AC91" s="124"/>
      <c r="AD91" s="24"/>
      <c r="AE91" s="24"/>
      <c r="AF91" s="24"/>
      <c r="AG91" s="24"/>
      <c r="AH91" s="24"/>
      <c r="AI91" s="24"/>
      <c r="AJ91" s="24"/>
      <c r="AK91" s="24"/>
      <c r="AL91" s="35"/>
      <c r="AN91" s="15" t="str">
        <f ca="1">IF($B97="","非表示","表示")</f>
        <v>非表示</v>
      </c>
    </row>
    <row r="92" spans="2:40" ht="20.25" customHeight="1"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9"/>
      <c r="M92" s="124"/>
      <c r="N92" s="24"/>
      <c r="O92" s="24"/>
      <c r="V92" s="24"/>
      <c r="W92" s="24"/>
      <c r="X92" s="24"/>
      <c r="Y92" s="186" t="s">
        <v>56</v>
      </c>
      <c r="Z92" s="186"/>
      <c r="AA92" s="186"/>
      <c r="AB92" s="186"/>
      <c r="AC92" s="188" t="str">
        <f>AC65</f>
        <v/>
      </c>
      <c r="AD92" s="188"/>
      <c r="AE92" s="188"/>
      <c r="AF92" s="188"/>
      <c r="AG92" s="188"/>
      <c r="AH92" s="188"/>
      <c r="AI92" s="188"/>
      <c r="AJ92" s="188"/>
      <c r="AK92" s="188"/>
      <c r="AL92" s="35"/>
      <c r="AN92" s="15" t="str">
        <f ca="1">IF($B97="","非表示","表示")</f>
        <v>非表示</v>
      </c>
    </row>
    <row r="93" spans="2:40" ht="20.25" customHeight="1">
      <c r="B93" s="23"/>
      <c r="D93" s="129" t="s">
        <v>11</v>
      </c>
      <c r="E93" s="130"/>
      <c r="F93" s="130"/>
      <c r="G93" s="131"/>
      <c r="H93" s="187" t="str">
        <f>H12</f>
        <v/>
      </c>
      <c r="I93" s="187"/>
      <c r="J93" s="187"/>
      <c r="K93" s="187"/>
      <c r="L93" s="187"/>
      <c r="M93" s="124"/>
      <c r="N93" s="24"/>
      <c r="R93" s="119" t="str">
        <f>IF(入力シート①!C$7&lt;&gt;"",入力シート①!C$7,"")</f>
        <v/>
      </c>
      <c r="S93" s="125" t="s">
        <v>16</v>
      </c>
      <c r="T93" s="190" t="str">
        <f>IF(入力シート①!E$7&lt;&gt;"",入力シート①!E$7,"")</f>
        <v/>
      </c>
      <c r="U93" s="190"/>
      <c r="V93" s="129" t="s">
        <v>824</v>
      </c>
      <c r="W93" s="24"/>
      <c r="X93" s="24"/>
      <c r="Y93" s="187"/>
      <c r="Z93" s="187"/>
      <c r="AA93" s="187"/>
      <c r="AB93" s="187"/>
      <c r="AC93" s="189"/>
      <c r="AD93" s="189"/>
      <c r="AE93" s="189"/>
      <c r="AF93" s="189"/>
      <c r="AG93" s="189"/>
      <c r="AH93" s="189"/>
      <c r="AI93" s="189"/>
      <c r="AJ93" s="189"/>
      <c r="AK93" s="189"/>
      <c r="AL93" s="35"/>
      <c r="AN93" s="15" t="str">
        <f ca="1">IF($B97="","非表示","表示")</f>
        <v>非表示</v>
      </c>
    </row>
    <row r="94" spans="2:40" ht="12.75" customHeight="1"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9"/>
      <c r="M94" s="124"/>
      <c r="N94" s="24"/>
      <c r="O94" s="24"/>
      <c r="P94" s="24"/>
      <c r="Q94" s="124"/>
      <c r="R94" s="24"/>
      <c r="S94" s="24"/>
      <c r="T94" s="24"/>
      <c r="U94" s="124"/>
      <c r="V94" s="24"/>
      <c r="W94" s="24"/>
      <c r="X94" s="24"/>
      <c r="Y94" s="124"/>
      <c r="Z94" s="24"/>
      <c r="AA94" s="24"/>
      <c r="AB94" s="24"/>
      <c r="AC94" s="124"/>
      <c r="AD94" s="24"/>
      <c r="AE94" s="24"/>
      <c r="AF94" s="24"/>
      <c r="AG94" s="24"/>
      <c r="AH94" s="24"/>
      <c r="AI94" s="24"/>
      <c r="AJ94" s="24"/>
      <c r="AK94" s="24"/>
      <c r="AL94" s="35"/>
      <c r="AN94" s="15" t="str">
        <f ca="1">IF($B97="","非表示","表示")</f>
        <v>非表示</v>
      </c>
    </row>
    <row r="95" spans="2:40" ht="23.25" customHeight="1">
      <c r="B95" s="191" t="s">
        <v>57</v>
      </c>
      <c r="C95" s="191"/>
      <c r="D95" s="191"/>
      <c r="E95" s="191"/>
      <c r="F95" s="191"/>
      <c r="G95" s="191"/>
      <c r="H95" s="191"/>
      <c r="I95" s="191"/>
      <c r="J95" s="191"/>
      <c r="K95" s="192" t="s">
        <v>37</v>
      </c>
      <c r="L95" s="193"/>
      <c r="M95" s="194"/>
      <c r="N95" s="198" t="s">
        <v>817</v>
      </c>
      <c r="O95" s="199"/>
      <c r="P95" s="199"/>
      <c r="Q95" s="200"/>
      <c r="R95" s="192" t="s">
        <v>818</v>
      </c>
      <c r="S95" s="193"/>
      <c r="T95" s="193"/>
      <c r="U95" s="194"/>
      <c r="V95" s="192" t="s">
        <v>819</v>
      </c>
      <c r="W95" s="193"/>
      <c r="X95" s="193"/>
      <c r="Y95" s="194"/>
      <c r="Z95" s="198" t="s">
        <v>820</v>
      </c>
      <c r="AA95" s="199"/>
      <c r="AB95" s="199"/>
      <c r="AC95" s="200"/>
      <c r="AD95" s="191" t="s">
        <v>46</v>
      </c>
      <c r="AE95" s="191"/>
      <c r="AF95" s="191"/>
      <c r="AG95" s="191"/>
      <c r="AH95" s="191"/>
      <c r="AI95" s="191"/>
      <c r="AJ95" s="191"/>
      <c r="AK95" s="191"/>
      <c r="AL95" s="191"/>
      <c r="AN95" s="15" t="str">
        <f ca="1">IF($B97="","非表示","表示")</f>
        <v>非表示</v>
      </c>
    </row>
    <row r="96" spans="2:40" ht="23.25" customHeight="1">
      <c r="B96" s="191"/>
      <c r="C96" s="191"/>
      <c r="D96" s="191"/>
      <c r="E96" s="191"/>
      <c r="F96" s="191"/>
      <c r="G96" s="191"/>
      <c r="H96" s="191"/>
      <c r="I96" s="191"/>
      <c r="J96" s="191"/>
      <c r="K96" s="195"/>
      <c r="L96" s="196"/>
      <c r="M96" s="197"/>
      <c r="N96" s="201"/>
      <c r="O96" s="202"/>
      <c r="P96" s="202"/>
      <c r="Q96" s="203"/>
      <c r="R96" s="195"/>
      <c r="S96" s="196"/>
      <c r="T96" s="196"/>
      <c r="U96" s="197"/>
      <c r="V96" s="195"/>
      <c r="W96" s="196"/>
      <c r="X96" s="196"/>
      <c r="Y96" s="197"/>
      <c r="Z96" s="201"/>
      <c r="AA96" s="202"/>
      <c r="AB96" s="202"/>
      <c r="AC96" s="203"/>
      <c r="AD96" s="191"/>
      <c r="AE96" s="191"/>
      <c r="AF96" s="191"/>
      <c r="AG96" s="191"/>
      <c r="AH96" s="191"/>
      <c r="AI96" s="191"/>
      <c r="AJ96" s="191"/>
      <c r="AK96" s="191"/>
      <c r="AL96" s="191"/>
      <c r="AN96" s="15" t="str">
        <f ca="1">IF($B97="","非表示","表示")</f>
        <v>非表示</v>
      </c>
    </row>
    <row r="97" spans="1:40" ht="46.5" customHeight="1">
      <c r="A97" s="15">
        <f ca="1">$A78+1</f>
        <v>28</v>
      </c>
      <c r="B97" s="214" t="str">
        <f ca="1">IF(AND(VLOOKUP(A97,入力シート➁!$A:$B,COLUMN(入力シート➁!$B$5),0)=0,AD97=""),"",IF(AND(VLOOKUP(A97,入力シート➁!$A:$B,COLUMN(入力シート➁!$B$5),0)=0,AD97&lt;&gt;""),IFERROR(IF(AND(OFFSET(B97,-2,0,1,1)=$B$14,OFFSET(B97,-19,0,1,1)="　　　　　　　〃"),OFFSET(B97,-20,0,1,1),IF(AND(OFFSET(B97,-2,0,1,1)=$B$14,OFFSET(B97,-19,0,1,1)&lt;&gt;"　　　　　　　〃"),OFFSET(B97,-19,0,1,1),"　　　　　　　〃")),"　　　　　　　〃"),(VLOOKUP(A97,入力シート➁!$A:$B,COLUMN(入力シート➁!$B$5),0))))</f>
        <v/>
      </c>
      <c r="C97" s="215"/>
      <c r="D97" s="215"/>
      <c r="E97" s="215"/>
      <c r="F97" s="215"/>
      <c r="G97" s="215"/>
      <c r="H97" s="215"/>
      <c r="I97" s="215"/>
      <c r="J97" s="216"/>
      <c r="K97" s="115" t="str">
        <f>IF(M97="","",IFERROR(VLOOKUP($A97,入力シート➁!$A:$R,COLUMN(入力シート➁!$C$7),0),""))</f>
        <v/>
      </c>
      <c r="L97" s="116" t="str">
        <f>IF(入力シート➁!D34=0,"",入力シート➁!D34)</f>
        <v/>
      </c>
      <c r="M97" s="117" t="str">
        <f>IF(L97="","",VLOOKUP($A97,入力シート➁!$A:$R,COLUMN(入力シート➁!$E$7),0))</f>
        <v/>
      </c>
      <c r="N97" s="217" t="str">
        <f ca="1">IF(VLOOKUP($A97,入力シート➁!$A:$R,COLUMN(入力シート➁!F88),0)=0,"",IF(VLOOKUP($A97,入力シート➁!$A:$R,COLUMN(入力シート➁!F88),0)&lt;0,"("&amp;-VLOOKUP($A97,入力シート➁!$A:$R,COLUMN(入力シート➁!F88),0)&amp;VLOOKUP($A97,入力シート➁!$A:$R,COLUMN(入力シート➁!G88),0)&amp;")",VLOOKUP($A97,入力シート➁!$A:$R,COLUMN(入力シート➁!F88),0)))</f>
        <v/>
      </c>
      <c r="O97" s="218"/>
      <c r="P97" s="218"/>
      <c r="Q97" s="118" t="str">
        <f ca="1">IF(OR(N97="",COUNT(N97)=0),"",VLOOKUP($A97,入力シート➁!$A:$R,COLUMN(入力シート➁!G88),0))</f>
        <v/>
      </c>
      <c r="R97" s="217" t="str">
        <f ca="1">IF(VLOOKUP($A97,入力シート➁!$A:$R,COLUMN(入力シート➁!H88),0)=0,"",IF(VLOOKUP($A97,入力シート➁!$A:$R,COLUMN(入力シート➁!H88),0)&lt;0,"("&amp;-VLOOKUP($A97,入力シート➁!$A:$R,COLUMN(入力シート➁!H88),0)&amp;VLOOKUP($A97,入力シート➁!$A:$R,COLUMN(入力シート➁!I88),0)&amp;")",VLOOKUP($A97,入力シート➁!$A:$R,COLUMN(入力シート➁!H88),0)))</f>
        <v/>
      </c>
      <c r="S97" s="218"/>
      <c r="T97" s="218"/>
      <c r="U97" s="118" t="str">
        <f ca="1">IF(OR(R97="",COUNT(R97)=0),"",VLOOKUP($A97,入力シート➁!$A:$R,COLUMN(入力シート➁!G88),0))</f>
        <v/>
      </c>
      <c r="V97" s="217" t="str">
        <f ca="1">IF(VLOOKUP($A97,入力シート➁!$A:$R,COLUMN(入力シート➁!J88),0)=0,"",IF(VLOOKUP($A97,入力シート➁!$A:$R,COLUMN(入力シート➁!J88),0)&lt;0,"("&amp;-VLOOKUP($A97,入力シート➁!$A:$R,COLUMN(入力シート➁!J88),0)&amp;VLOOKUP($A97,入力シート➁!$A:$R,COLUMN(入力シート➁!K88),0)&amp;")",VLOOKUP($A97,入力シート➁!$A:$R,COLUMN(入力シート➁!J88),0)))</f>
        <v/>
      </c>
      <c r="W97" s="218"/>
      <c r="X97" s="218"/>
      <c r="Y97" s="118" t="str">
        <f ca="1">IF(OR(V97="",COUNT(V97)=0),"",VLOOKUP($A97,入力シート➁!$A:$R,COLUMN(入力シート➁!G88),0))</f>
        <v/>
      </c>
      <c r="Z97" s="217" t="str">
        <f ca="1">IF(AND(VLOOKUP($A97,入力シート➁!$A:$R,COLUMN(入力シート➁!L88),0)=0,VLOOKUP($A97,入力シート➁!$A:$R,COLUMN(入力シート➁!B88),0)=""),"",IF(VLOOKUP($A97,入力シート➁!$A:$R,COLUMN(入力シート➁!L88),0)&lt;0,"("&amp;-VLOOKUP($A97,入力シート➁!$A:$R,COLUMN(入力シート➁!L88),0)&amp;VLOOKUP($A97,入力シート➁!$A:$R,COLUMN(入力シート➁!M88),0)&amp;")",VLOOKUP($A97,入力シート➁!$A:$R,COLUMN(入力シート➁!L88),0)))</f>
        <v/>
      </c>
      <c r="AA97" s="218"/>
      <c r="AB97" s="218"/>
      <c r="AC97" s="118" t="str">
        <f ca="1">IF(OR(Z97="",COUNT(Z97)=0),"",VLOOKUP($A97,入力シート➁!$A:$R,COLUMN(入力シート➁!G88),0))</f>
        <v/>
      </c>
      <c r="AD97" s="219" t="str">
        <f ca="1">IF(VLOOKUP(A97,入力シート➁!$A:$R,COLUMN(入力シート➁!R88),0)=0,"",VLOOKUP(A97,入力シート➁!$A:$R,COLUMN(入力シート➁!R88),0))</f>
        <v/>
      </c>
      <c r="AE97" s="219"/>
      <c r="AF97" s="219"/>
      <c r="AG97" s="219"/>
      <c r="AH97" s="219"/>
      <c r="AI97" s="219"/>
      <c r="AJ97" s="219"/>
      <c r="AK97" s="219"/>
      <c r="AL97" s="219"/>
      <c r="AN97" s="15" t="str">
        <f ca="1">IF($B97="","非表示","表示")</f>
        <v>非表示</v>
      </c>
    </row>
    <row r="98" spans="1:40" ht="46.5" customHeight="1">
      <c r="A98" s="15">
        <f t="shared" ref="A98:A105" ca="1" si="3">OFFSET(A98,-1,0,1,1)+1</f>
        <v>29</v>
      </c>
      <c r="B98" s="214" t="str">
        <f ca="1">IF(AND(VLOOKUP(A98,入力シート➁!$A:$B,COLUMN(入力シート➁!$B$5),0)=0,AD98=""),"",IF(AND(VLOOKUP(A98,入力シート➁!$A:$B,COLUMN(入力シート➁!$B$5),0)=0,AD98&lt;&gt;""),IFERROR(IF(AND(OFFSET(B98,-2,0,1,1)=$B$14,OFFSET(B98,-19,0,1,1)="　　　　　　　〃"),OFFSET(B98,-20,0,1,1),IF(AND(OFFSET(B98,-2,0,1,1)=$B$14,OFFSET(B98,-19,0,1,1)&lt;&gt;"　　　　　　　〃"),OFFSET(B98,-19,0,1,1),"　　　　　　　〃")),"　　　　　　　〃"),(VLOOKUP(A98,入力シート➁!$A:$B,COLUMN(入力シート➁!$B$5),0))))</f>
        <v/>
      </c>
      <c r="C98" s="215"/>
      <c r="D98" s="215"/>
      <c r="E98" s="215"/>
      <c r="F98" s="215"/>
      <c r="G98" s="215"/>
      <c r="H98" s="215"/>
      <c r="I98" s="215"/>
      <c r="J98" s="216"/>
      <c r="K98" s="115" t="str">
        <f>IF(M98="","",IFERROR(VLOOKUP($A98,入力シート➁!$A:$R,COLUMN(入力シート➁!$C$7),0),""))</f>
        <v/>
      </c>
      <c r="L98" s="116" t="str">
        <f>IF(入力シート➁!D35=0,"",入力シート➁!D35)</f>
        <v/>
      </c>
      <c r="M98" s="117" t="str">
        <f>IF(L98="","",VLOOKUP($A98,入力シート➁!$A:$R,COLUMN(入力シート➁!$E$7),0))</f>
        <v/>
      </c>
      <c r="N98" s="217" t="str">
        <f ca="1">IF(VLOOKUP($A98,入力シート➁!$A:$R,COLUMN(入力シート➁!F89),0)=0,"",IF(VLOOKUP($A98,入力シート➁!$A:$R,COLUMN(入力シート➁!F89),0)&lt;0,"("&amp;-VLOOKUP($A98,入力シート➁!$A:$R,COLUMN(入力シート➁!F89),0)&amp;VLOOKUP($A98,入力シート➁!$A:$R,COLUMN(入力シート➁!G89),0)&amp;")",VLOOKUP($A98,入力シート➁!$A:$R,COLUMN(入力シート➁!F89),0)))</f>
        <v/>
      </c>
      <c r="O98" s="218"/>
      <c r="P98" s="218"/>
      <c r="Q98" s="118" t="str">
        <f ca="1">IF(OR(N98="",COUNT(N98)=0),"",VLOOKUP(A98,入力シート➁!$A:$R,COLUMN(入力シート➁!G89),0))</f>
        <v/>
      </c>
      <c r="R98" s="217" t="str">
        <f ca="1">IF(VLOOKUP($A98,入力シート➁!$A:$R,COLUMN(入力シート➁!H89),0)=0,"",IF(VLOOKUP($A98,入力シート➁!$A:$R,COLUMN(入力シート➁!H89),0)&lt;0,"("&amp;-VLOOKUP($A98,入力シート➁!$A:$R,COLUMN(入力シート➁!H89),0)&amp;VLOOKUP($A98,入力シート➁!$A:$R,COLUMN(入力シート➁!I89),0)&amp;")",VLOOKUP($A98,入力シート➁!$A:$R,COLUMN(入力シート➁!H89),0)))</f>
        <v/>
      </c>
      <c r="S98" s="218"/>
      <c r="T98" s="218"/>
      <c r="U98" s="118" t="str">
        <f ca="1">IF(OR(R98="",COUNT(R98)=0),"",VLOOKUP($A98,入力シート➁!$A:$R,COLUMN(入力シート➁!G89),0))</f>
        <v/>
      </c>
      <c r="V98" s="217" t="str">
        <f ca="1">IF(VLOOKUP($A98,入力シート➁!$A:$R,COLUMN(入力シート➁!J89),0)=0,"",IF(VLOOKUP($A98,入力シート➁!$A:$R,COLUMN(入力シート➁!J89),0)&lt;0,"("&amp;-VLOOKUP($A98,入力シート➁!$A:$R,COLUMN(入力シート➁!J89),0)&amp;VLOOKUP($A98,入力シート➁!$A:$R,COLUMN(入力シート➁!K89),0)&amp;")",VLOOKUP($A98,入力シート➁!$A:$R,COLUMN(入力シート➁!J89),0)))</f>
        <v/>
      </c>
      <c r="W98" s="218"/>
      <c r="X98" s="218"/>
      <c r="Y98" s="118" t="str">
        <f ca="1">IF(OR(V98="",COUNT(V98)=0),"",VLOOKUP($A98,入力シート➁!$A:$R,COLUMN(入力シート➁!G89),0))</f>
        <v/>
      </c>
      <c r="Z98" s="217" t="str">
        <f ca="1">IF(AND(VLOOKUP($A98,入力シート➁!$A:$R,COLUMN(入力シート➁!L89),0)=0,VLOOKUP($A98,入力シート➁!$A:$R,COLUMN(入力シート➁!B89),0)=""),"",IF(VLOOKUP($A98,入力シート➁!$A:$R,COLUMN(入力シート➁!L89),0)&lt;0,"("&amp;-VLOOKUP($A98,入力シート➁!$A:$R,COLUMN(入力シート➁!L89),0)&amp;VLOOKUP($A98,入力シート➁!$A:$R,COLUMN(入力シート➁!M89),0)&amp;")",VLOOKUP($A98,入力シート➁!$A:$R,COLUMN(入力シート➁!L89),0)))</f>
        <v/>
      </c>
      <c r="AA98" s="218"/>
      <c r="AB98" s="218"/>
      <c r="AC98" s="118" t="str">
        <f ca="1">IF(OR(Z98="",COUNT(Z98)=0),"",VLOOKUP($A98,入力シート➁!$A:$R,COLUMN(入力シート➁!G89),0))</f>
        <v/>
      </c>
      <c r="AD98" s="219" t="str">
        <f ca="1">IF(VLOOKUP(A98,入力シート➁!$A:$R,COLUMN(入力シート➁!R89),0)=0,"",VLOOKUP(A98,入力シート➁!$A:$R,COLUMN(入力シート➁!R89),0))</f>
        <v/>
      </c>
      <c r="AE98" s="219"/>
      <c r="AF98" s="219"/>
      <c r="AG98" s="219"/>
      <c r="AH98" s="219"/>
      <c r="AI98" s="219"/>
      <c r="AJ98" s="219"/>
      <c r="AK98" s="219"/>
      <c r="AL98" s="219"/>
      <c r="AN98" s="15" t="str">
        <f ca="1">IF($B97="","非表示","表示")</f>
        <v>非表示</v>
      </c>
    </row>
    <row r="99" spans="1:40" ht="46.5" customHeight="1">
      <c r="A99" s="15">
        <f t="shared" ca="1" si="3"/>
        <v>30</v>
      </c>
      <c r="B99" s="214" t="str">
        <f ca="1">IF(AND(VLOOKUP(A99,入力シート➁!$A:$B,COLUMN(入力シート➁!$B$5),0)=0,AD99=""),"",IF(AND(VLOOKUP(A99,入力シート➁!$A:$B,COLUMN(入力シート➁!$B$5),0)=0,AD99&lt;&gt;""),IFERROR(IF(AND(OFFSET(B99,-2,0,1,1)=$B$14,OFFSET(B99,-19,0,1,1)="　　　　　　　〃"),OFFSET(B99,-20,0,1,1),IF(AND(OFFSET(B99,-2,0,1,1)=$B$14,OFFSET(B99,-19,0,1,1)&lt;&gt;"　　　　　　　〃"),OFFSET(B99,-19,0,1,1),"　　　　　　　〃")),"　　　　　　　〃"),(VLOOKUP(A99,入力シート➁!$A:$B,COLUMN(入力シート➁!$B$5),0))))</f>
        <v/>
      </c>
      <c r="C99" s="215"/>
      <c r="D99" s="215"/>
      <c r="E99" s="215"/>
      <c r="F99" s="215"/>
      <c r="G99" s="215"/>
      <c r="H99" s="215"/>
      <c r="I99" s="215"/>
      <c r="J99" s="216"/>
      <c r="K99" s="115" t="str">
        <f>IF(M99="","",IFERROR(VLOOKUP($A99,入力シート➁!$A:$R,COLUMN(入力シート➁!$C$7),0),""))</f>
        <v/>
      </c>
      <c r="L99" s="116" t="str">
        <f>IF(入力シート➁!D36=0,"",入力シート➁!D36)</f>
        <v/>
      </c>
      <c r="M99" s="117" t="str">
        <f>IF(L99="","",VLOOKUP($A99,入力シート➁!$A:$R,COLUMN(入力シート➁!$E$7),0))</f>
        <v/>
      </c>
      <c r="N99" s="217" t="str">
        <f ca="1">IF(VLOOKUP($A99,入力シート➁!$A:$R,COLUMN(入力シート➁!F90),0)=0,"",IF(VLOOKUP($A99,入力シート➁!$A:$R,COLUMN(入力シート➁!F90),0)&lt;0,"("&amp;-VLOOKUP($A99,入力シート➁!$A:$R,COLUMN(入力シート➁!F90),0)&amp;VLOOKUP($A99,入力シート➁!$A:$R,COLUMN(入力シート➁!G90),0)&amp;")",VLOOKUP($A99,入力シート➁!$A:$R,COLUMN(入力シート➁!F90),0)))</f>
        <v/>
      </c>
      <c r="O99" s="218"/>
      <c r="P99" s="218"/>
      <c r="Q99" s="118" t="str">
        <f ca="1">IF(OR(N99="",COUNT(N99)=0),"",VLOOKUP(A99,入力シート➁!$A:$R,COLUMN(入力シート➁!G90),0))</f>
        <v/>
      </c>
      <c r="R99" s="217" t="str">
        <f ca="1">IF(VLOOKUP($A99,入力シート➁!$A:$R,COLUMN(入力シート➁!H90),0)=0,"",IF(VLOOKUP($A99,入力シート➁!$A:$R,COLUMN(入力シート➁!H90),0)&lt;0,"("&amp;-VLOOKUP($A99,入力シート➁!$A:$R,COLUMN(入力シート➁!H90),0)&amp;VLOOKUP($A99,入力シート➁!$A:$R,COLUMN(入力シート➁!I90),0)&amp;")",VLOOKUP($A99,入力シート➁!$A:$R,COLUMN(入力シート➁!H90),0)))</f>
        <v/>
      </c>
      <c r="S99" s="218"/>
      <c r="T99" s="218"/>
      <c r="U99" s="118" t="str">
        <f ca="1">IF(OR(R99="",COUNT(R99)=0),"",VLOOKUP($A99,入力シート➁!$A:$R,COLUMN(入力シート➁!G90),0))</f>
        <v/>
      </c>
      <c r="V99" s="217" t="str">
        <f ca="1">IF(VLOOKUP($A99,入力シート➁!$A:$R,COLUMN(入力シート➁!J90),0)=0,"",IF(VLOOKUP($A99,入力シート➁!$A:$R,COLUMN(入力シート➁!J90),0)&lt;0,"("&amp;-VLOOKUP($A99,入力シート➁!$A:$R,COLUMN(入力シート➁!J90),0)&amp;VLOOKUP($A99,入力シート➁!$A:$R,COLUMN(入力シート➁!K90),0)&amp;")",VLOOKUP($A99,入力シート➁!$A:$R,COLUMN(入力シート➁!J90),0)))</f>
        <v/>
      </c>
      <c r="W99" s="218"/>
      <c r="X99" s="218"/>
      <c r="Y99" s="118" t="str">
        <f ca="1">IF(OR(V99="",COUNT(V99)=0),"",VLOOKUP($A99,入力シート➁!$A:$R,COLUMN(入力シート➁!G90),0))</f>
        <v/>
      </c>
      <c r="Z99" s="217" t="str">
        <f ca="1">IF(AND(VLOOKUP($A99,入力シート➁!$A:$R,COLUMN(入力シート➁!L90),0)=0,VLOOKUP($A99,入力シート➁!$A:$R,COLUMN(入力シート➁!B90),0)=""),"",IF(VLOOKUP($A99,入力シート➁!$A:$R,COLUMN(入力シート➁!L90),0)&lt;0,"("&amp;-VLOOKUP($A99,入力シート➁!$A:$R,COLUMN(入力シート➁!L90),0)&amp;VLOOKUP($A99,入力シート➁!$A:$R,COLUMN(入力シート➁!M90),0)&amp;")",VLOOKUP($A99,入力シート➁!$A:$R,COLUMN(入力シート➁!L90),0)))</f>
        <v/>
      </c>
      <c r="AA99" s="218"/>
      <c r="AB99" s="218"/>
      <c r="AC99" s="118" t="str">
        <f ca="1">IF(OR(Z99="",COUNT(Z99)=0),"",VLOOKUP($A99,入力シート➁!$A:$R,COLUMN(入力シート➁!G90),0))</f>
        <v/>
      </c>
      <c r="AD99" s="219" t="str">
        <f ca="1">IF(VLOOKUP(A99,入力シート➁!$A:$R,COLUMN(入力シート➁!R90),0)=0,"",VLOOKUP(A99,入力シート➁!$A:$R,COLUMN(入力シート➁!R90),0))</f>
        <v/>
      </c>
      <c r="AE99" s="219"/>
      <c r="AF99" s="219"/>
      <c r="AG99" s="219"/>
      <c r="AH99" s="219"/>
      <c r="AI99" s="219"/>
      <c r="AJ99" s="219"/>
      <c r="AK99" s="219"/>
      <c r="AL99" s="219"/>
      <c r="AN99" s="15" t="str">
        <f ca="1">IF($B97="","非表示","表示")</f>
        <v>非表示</v>
      </c>
    </row>
    <row r="100" spans="1:40" ht="46.5" customHeight="1">
      <c r="A100" s="15">
        <f t="shared" ca="1" si="3"/>
        <v>31</v>
      </c>
      <c r="B100" s="214" t="str">
        <f ca="1">IF(AND(VLOOKUP(A100,入力シート➁!$A:$B,COLUMN(入力シート➁!$B$5),0)=0,AD100=""),"",IF(AND(VLOOKUP(A100,入力シート➁!$A:$B,COLUMN(入力シート➁!$B$5),0)=0,AD100&lt;&gt;""),IFERROR(IF(AND(OFFSET(B100,-2,0,1,1)=$B$14,OFFSET(B100,-19,0,1,1)="　　　　　　　〃"),OFFSET(B100,-20,0,1,1),IF(AND(OFFSET(B100,-2,0,1,1)=$B$14,OFFSET(B100,-19,0,1,1)&lt;&gt;"　　　　　　　〃"),OFFSET(B100,-19,0,1,1),"　　　　　　　〃")),"　　　　　　　〃"),(VLOOKUP(A100,入力シート➁!$A:$B,COLUMN(入力シート➁!$B$5),0))))</f>
        <v/>
      </c>
      <c r="C100" s="215"/>
      <c r="D100" s="215"/>
      <c r="E100" s="215"/>
      <c r="F100" s="215"/>
      <c r="G100" s="215"/>
      <c r="H100" s="215"/>
      <c r="I100" s="215"/>
      <c r="J100" s="216"/>
      <c r="K100" s="115" t="str">
        <f>IF(M100="","",IFERROR(VLOOKUP($A100,入力シート➁!$A:$R,COLUMN(入力シート➁!$C$7),0),""))</f>
        <v/>
      </c>
      <c r="L100" s="116" t="str">
        <f>IF(入力シート➁!D37=0,"",入力シート➁!D37)</f>
        <v/>
      </c>
      <c r="M100" s="117" t="str">
        <f>IF(L100="","",VLOOKUP($A100,入力シート➁!$A:$R,COLUMN(入力シート➁!$E$7),0))</f>
        <v/>
      </c>
      <c r="N100" s="217" t="str">
        <f ca="1">IF(VLOOKUP($A100,入力シート➁!$A:$R,COLUMN(入力シート➁!F91),0)=0,"",IF(VLOOKUP($A100,入力シート➁!$A:$R,COLUMN(入力シート➁!F91),0)&lt;0,"("&amp;-VLOOKUP($A100,入力シート➁!$A:$R,COLUMN(入力シート➁!F91),0)&amp;VLOOKUP($A100,入力シート➁!$A:$R,COLUMN(入力シート➁!G91),0)&amp;")",VLOOKUP($A100,入力シート➁!$A:$R,COLUMN(入力シート➁!F91),0)))</f>
        <v/>
      </c>
      <c r="O100" s="218"/>
      <c r="P100" s="218"/>
      <c r="Q100" s="118" t="str">
        <f ca="1">IF(OR(N100="",COUNT(N100)=0),"",VLOOKUP(A100,入力シート➁!$A:$R,COLUMN(入力シート➁!G91),0))</f>
        <v/>
      </c>
      <c r="R100" s="217" t="str">
        <f ca="1">IF(VLOOKUP($A100,入力シート➁!$A:$R,COLUMN(入力シート➁!H91),0)=0,"",IF(VLOOKUP($A100,入力シート➁!$A:$R,COLUMN(入力シート➁!H91),0)&lt;0,"("&amp;-VLOOKUP($A100,入力シート➁!$A:$R,COLUMN(入力シート➁!H91),0)&amp;VLOOKUP($A100,入力シート➁!$A:$R,COLUMN(入力シート➁!I91),0)&amp;")",VLOOKUP($A100,入力シート➁!$A:$R,COLUMN(入力シート➁!H91),0)))</f>
        <v/>
      </c>
      <c r="S100" s="218"/>
      <c r="T100" s="218"/>
      <c r="U100" s="118" t="str">
        <f ca="1">IF(OR(R100="",COUNT(R100)=0),"",VLOOKUP($A100,入力シート➁!$A:$R,COLUMN(入力シート➁!G91),0))</f>
        <v/>
      </c>
      <c r="V100" s="217" t="str">
        <f ca="1">IF(VLOOKUP($A100,入力シート➁!$A:$R,COLUMN(入力シート➁!J91),0)=0,"",IF(VLOOKUP($A100,入力シート➁!$A:$R,COLUMN(入力シート➁!J91),0)&lt;0,"("&amp;-VLOOKUP($A100,入力シート➁!$A:$R,COLUMN(入力シート➁!J91),0)&amp;VLOOKUP($A100,入力シート➁!$A:$R,COLUMN(入力シート➁!K91),0)&amp;")",VLOOKUP($A100,入力シート➁!$A:$R,COLUMN(入力シート➁!J91),0)))</f>
        <v/>
      </c>
      <c r="W100" s="218"/>
      <c r="X100" s="218"/>
      <c r="Y100" s="118" t="str">
        <f ca="1">IF(OR(V100="",COUNT(V100)=0),"",VLOOKUP($A100,入力シート➁!$A:$R,COLUMN(入力シート➁!G91),0))</f>
        <v/>
      </c>
      <c r="Z100" s="217" t="str">
        <f ca="1">IF(AND(VLOOKUP($A100,入力シート➁!$A:$R,COLUMN(入力シート➁!L91),0)=0,VLOOKUP($A100,入力シート➁!$A:$R,COLUMN(入力シート➁!B91),0)=""),"",IF(VLOOKUP($A100,入力シート➁!$A:$R,COLUMN(入力シート➁!L91),0)&lt;0,"("&amp;-VLOOKUP($A100,入力シート➁!$A:$R,COLUMN(入力シート➁!L91),0)&amp;VLOOKUP($A100,入力シート➁!$A:$R,COLUMN(入力シート➁!M91),0)&amp;")",VLOOKUP($A100,入力シート➁!$A:$R,COLUMN(入力シート➁!L91),0)))</f>
        <v/>
      </c>
      <c r="AA100" s="218"/>
      <c r="AB100" s="218"/>
      <c r="AC100" s="118" t="str">
        <f ca="1">IF(OR(Z100="",COUNT(Z100)=0),"",VLOOKUP($A100,入力シート➁!$A:$R,COLUMN(入力シート➁!G91),0))</f>
        <v/>
      </c>
      <c r="AD100" s="219" t="str">
        <f ca="1">IF(VLOOKUP(A100,入力シート➁!$A:$R,COLUMN(入力シート➁!R91),0)=0,"",VLOOKUP(A100,入力シート➁!$A:$R,COLUMN(入力シート➁!R91),0))</f>
        <v/>
      </c>
      <c r="AE100" s="219"/>
      <c r="AF100" s="219"/>
      <c r="AG100" s="219"/>
      <c r="AH100" s="219"/>
      <c r="AI100" s="219"/>
      <c r="AJ100" s="219"/>
      <c r="AK100" s="219"/>
      <c r="AL100" s="219"/>
      <c r="AN100" s="15" t="str">
        <f ca="1">IF($B97="","非表示","表示")</f>
        <v>非表示</v>
      </c>
    </row>
    <row r="101" spans="1:40" ht="46.5" customHeight="1">
      <c r="A101" s="15">
        <f t="shared" ca="1" si="3"/>
        <v>32</v>
      </c>
      <c r="B101" s="214" t="str">
        <f ca="1">IF(AND(VLOOKUP(A101,入力シート➁!$A:$B,COLUMN(入力シート➁!$B$5),0)=0,AD101=""),"",IF(AND(VLOOKUP(A101,入力シート➁!$A:$B,COLUMN(入力シート➁!$B$5),0)=0,AD101&lt;&gt;""),IFERROR(IF(AND(OFFSET(B101,-2,0,1,1)=$B$14,OFFSET(B101,-19,0,1,1)="　　　　　　　〃"),OFFSET(B101,-20,0,1,1),IF(AND(OFFSET(B101,-2,0,1,1)=$B$14,OFFSET(B101,-19,0,1,1)&lt;&gt;"　　　　　　　〃"),OFFSET(B101,-19,0,1,1),"　　　　　　　〃")),"　　　　　　　〃"),(VLOOKUP(A101,入力シート➁!$A:$B,COLUMN(入力シート➁!$B$5),0))))</f>
        <v/>
      </c>
      <c r="C101" s="215"/>
      <c r="D101" s="215"/>
      <c r="E101" s="215"/>
      <c r="F101" s="215"/>
      <c r="G101" s="215"/>
      <c r="H101" s="215"/>
      <c r="I101" s="215"/>
      <c r="J101" s="216"/>
      <c r="K101" s="115" t="str">
        <f>IF(M101="","",IFERROR(VLOOKUP($A101,入力シート➁!$A:$R,COLUMN(入力シート➁!$C$7),0),""))</f>
        <v/>
      </c>
      <c r="L101" s="116" t="str">
        <f>IF(入力シート➁!D38=0,"",入力シート➁!D38)</f>
        <v/>
      </c>
      <c r="M101" s="117" t="str">
        <f>IF(L101="","",VLOOKUP($A101,入力シート➁!$A:$R,COLUMN(入力シート➁!$E$7),0))</f>
        <v/>
      </c>
      <c r="N101" s="217" t="str">
        <f ca="1">IF(VLOOKUP($A101,入力シート➁!$A:$R,COLUMN(入力シート➁!F92),0)=0,"",IF(VLOOKUP($A101,入力シート➁!$A:$R,COLUMN(入力シート➁!F92),0)&lt;0,"("&amp;-VLOOKUP($A101,入力シート➁!$A:$R,COLUMN(入力シート➁!F92),0)&amp;VLOOKUP($A101,入力シート➁!$A:$R,COLUMN(入力シート➁!G92),0)&amp;")",VLOOKUP($A101,入力シート➁!$A:$R,COLUMN(入力シート➁!F92),0)))</f>
        <v/>
      </c>
      <c r="O101" s="218"/>
      <c r="P101" s="218"/>
      <c r="Q101" s="118" t="str">
        <f ca="1">IF(OR(N101="",COUNT(N101)=0),"",VLOOKUP(A101,入力シート➁!$A:$R,COLUMN(入力シート➁!G92),0))</f>
        <v/>
      </c>
      <c r="R101" s="217" t="str">
        <f ca="1">IF(VLOOKUP($A101,入力シート➁!$A:$R,COLUMN(入力シート➁!H92),0)=0,"",IF(VLOOKUP($A101,入力シート➁!$A:$R,COLUMN(入力シート➁!H92),0)&lt;0,"("&amp;-VLOOKUP($A101,入力シート➁!$A:$R,COLUMN(入力シート➁!H92),0)&amp;VLOOKUP($A101,入力シート➁!$A:$R,COLUMN(入力シート➁!I92),0)&amp;")",VLOOKUP($A101,入力シート➁!$A:$R,COLUMN(入力シート➁!H92),0)))</f>
        <v/>
      </c>
      <c r="S101" s="218"/>
      <c r="T101" s="218"/>
      <c r="U101" s="118" t="str">
        <f ca="1">IF(OR(R101="",COUNT(R101)=0),"",VLOOKUP($A101,入力シート➁!$A:$R,COLUMN(入力シート➁!G92),0))</f>
        <v/>
      </c>
      <c r="V101" s="217" t="str">
        <f ca="1">IF(VLOOKUP($A101,入力シート➁!$A:$R,COLUMN(入力シート➁!J92),0)=0,"",IF(VLOOKUP($A101,入力シート➁!$A:$R,COLUMN(入力シート➁!J92),0)&lt;0,"("&amp;-VLOOKUP($A101,入力シート➁!$A:$R,COLUMN(入力シート➁!J92),0)&amp;VLOOKUP($A101,入力シート➁!$A:$R,COLUMN(入力シート➁!K92),0)&amp;")",VLOOKUP($A101,入力シート➁!$A:$R,COLUMN(入力シート➁!J92),0)))</f>
        <v/>
      </c>
      <c r="W101" s="218"/>
      <c r="X101" s="218"/>
      <c r="Y101" s="118" t="str">
        <f ca="1">IF(OR(V101="",COUNT(V101)=0),"",VLOOKUP($A101,入力シート➁!$A:$R,COLUMN(入力シート➁!G92),0))</f>
        <v/>
      </c>
      <c r="Z101" s="217" t="str">
        <f ca="1">IF(AND(VLOOKUP($A101,入力シート➁!$A:$R,COLUMN(入力シート➁!L92),0)=0,VLOOKUP($A101,入力シート➁!$A:$R,COLUMN(入力シート➁!B92),0)=""),"",IF(VLOOKUP($A101,入力シート➁!$A:$R,COLUMN(入力シート➁!L92),0)&lt;0,"("&amp;-VLOOKUP($A101,入力シート➁!$A:$R,COLUMN(入力シート➁!L92),0)&amp;VLOOKUP($A101,入力シート➁!$A:$R,COLUMN(入力シート➁!M92),0)&amp;")",VLOOKUP($A101,入力シート➁!$A:$R,COLUMN(入力シート➁!L92),0)))</f>
        <v/>
      </c>
      <c r="AA101" s="218"/>
      <c r="AB101" s="218"/>
      <c r="AC101" s="118" t="str">
        <f ca="1">IF(OR(Z101="",COUNT(Z101)=0),"",VLOOKUP($A101,入力シート➁!$A:$R,COLUMN(入力シート➁!G92),0))</f>
        <v/>
      </c>
      <c r="AD101" s="219" t="str">
        <f ca="1">IF(VLOOKUP(A101,入力シート➁!$A:$R,COLUMN(入力シート➁!R92),0)=0,"",VLOOKUP(A101,入力シート➁!$A:$R,COLUMN(入力シート➁!R92),0))</f>
        <v/>
      </c>
      <c r="AE101" s="219"/>
      <c r="AF101" s="219"/>
      <c r="AG101" s="219"/>
      <c r="AH101" s="219"/>
      <c r="AI101" s="219"/>
      <c r="AJ101" s="219"/>
      <c r="AK101" s="219"/>
      <c r="AL101" s="219"/>
      <c r="AN101" s="15" t="str">
        <f ca="1">IF($B97="","非表示","表示")</f>
        <v>非表示</v>
      </c>
    </row>
    <row r="102" spans="1:40" ht="46.5" customHeight="1">
      <c r="A102" s="15">
        <f t="shared" ca="1" si="3"/>
        <v>33</v>
      </c>
      <c r="B102" s="214" t="str">
        <f ca="1">IF(AND(VLOOKUP(A102,入力シート➁!$A:$B,COLUMN(入力シート➁!$B$5),0)=0,AD102=""),"",IF(AND(VLOOKUP(A102,入力シート➁!$A:$B,COLUMN(入力シート➁!$B$5),0)=0,AD102&lt;&gt;""),IFERROR(IF(AND(OFFSET(B102,-2,0,1,1)=$B$14,OFFSET(B102,-19,0,1,1)="　　　　　　　〃"),OFFSET(B102,-20,0,1,1),IF(AND(OFFSET(B102,-2,0,1,1)=$B$14,OFFSET(B102,-19,0,1,1)&lt;&gt;"　　　　　　　〃"),OFFSET(B102,-19,0,1,1),"　　　　　　　〃")),"　　　　　　　〃"),(VLOOKUP(A102,入力シート➁!$A:$B,COLUMN(入力シート➁!$B$5),0))))</f>
        <v/>
      </c>
      <c r="C102" s="215"/>
      <c r="D102" s="215"/>
      <c r="E102" s="215"/>
      <c r="F102" s="215"/>
      <c r="G102" s="215"/>
      <c r="H102" s="215"/>
      <c r="I102" s="215"/>
      <c r="J102" s="216"/>
      <c r="K102" s="115" t="str">
        <f>IF(M102="","",IFERROR(VLOOKUP($A102,入力シート➁!$A:$R,COLUMN(入力シート➁!$C$7),0),""))</f>
        <v/>
      </c>
      <c r="L102" s="116" t="str">
        <f>IF(入力シート➁!D39=0,"",入力シート➁!D39)</f>
        <v/>
      </c>
      <c r="M102" s="117" t="str">
        <f>IF(L102="","",VLOOKUP($A102,入力シート➁!$A:$R,COLUMN(入力シート➁!$E$7),0))</f>
        <v/>
      </c>
      <c r="N102" s="217" t="str">
        <f ca="1">IF(VLOOKUP($A102,入力シート➁!$A:$R,COLUMN(入力シート➁!F93),0)=0,"",IF(VLOOKUP($A102,入力シート➁!$A:$R,COLUMN(入力シート➁!F93),0)&lt;0,"("&amp;-VLOOKUP($A102,入力シート➁!$A:$R,COLUMN(入力シート➁!F93),0)&amp;VLOOKUP($A102,入力シート➁!$A:$R,COLUMN(入力シート➁!G93),0)&amp;")",VLOOKUP($A102,入力シート➁!$A:$R,COLUMN(入力シート➁!F93),0)))</f>
        <v/>
      </c>
      <c r="O102" s="218"/>
      <c r="P102" s="218"/>
      <c r="Q102" s="118" t="str">
        <f ca="1">IF(OR(N102="",COUNT(N102)=0),"",VLOOKUP(A102,入力シート➁!$A:$R,COLUMN(入力シート➁!G93),0))</f>
        <v/>
      </c>
      <c r="R102" s="217" t="str">
        <f ca="1">IF(VLOOKUP($A102,入力シート➁!$A:$R,COLUMN(入力シート➁!H93),0)=0,"",IF(VLOOKUP($A102,入力シート➁!$A:$R,COLUMN(入力シート➁!H93),0)&lt;0,"("&amp;-VLOOKUP($A102,入力シート➁!$A:$R,COLUMN(入力シート➁!H93),0)&amp;VLOOKUP($A102,入力シート➁!$A:$R,COLUMN(入力シート➁!I93),0)&amp;")",VLOOKUP($A102,入力シート➁!$A:$R,COLUMN(入力シート➁!H93),0)))</f>
        <v/>
      </c>
      <c r="S102" s="218"/>
      <c r="T102" s="218"/>
      <c r="U102" s="118" t="str">
        <f ca="1">IF(OR(R102="",COUNT(R102)=0),"",VLOOKUP($A102,入力シート➁!$A:$R,COLUMN(入力シート➁!G93),0))</f>
        <v/>
      </c>
      <c r="V102" s="217" t="str">
        <f ca="1">IF(VLOOKUP($A102,入力シート➁!$A:$R,COLUMN(入力シート➁!J93),0)=0,"",IF(VLOOKUP($A102,入力シート➁!$A:$R,COLUMN(入力シート➁!J93),0)&lt;0,"("&amp;-VLOOKUP($A102,入力シート➁!$A:$R,COLUMN(入力シート➁!J93),0)&amp;VLOOKUP($A102,入力シート➁!$A:$R,COLUMN(入力シート➁!K93),0)&amp;")",VLOOKUP($A102,入力シート➁!$A:$R,COLUMN(入力シート➁!J93),0)))</f>
        <v/>
      </c>
      <c r="W102" s="218"/>
      <c r="X102" s="218"/>
      <c r="Y102" s="118" t="str">
        <f ca="1">IF(OR(V102="",COUNT(V102)=0),"",VLOOKUP($A102,入力シート➁!$A:$R,COLUMN(入力シート➁!G93),0))</f>
        <v/>
      </c>
      <c r="Z102" s="217" t="str">
        <f ca="1">IF(AND(VLOOKUP($A102,入力シート➁!$A:$R,COLUMN(入力シート➁!L93),0)=0,VLOOKUP($A102,入力シート➁!$A:$R,COLUMN(入力シート➁!B93),0)=""),"",IF(VLOOKUP($A102,入力シート➁!$A:$R,COLUMN(入力シート➁!L93),0)&lt;0,"("&amp;-VLOOKUP($A102,入力シート➁!$A:$R,COLUMN(入力シート➁!L93),0)&amp;VLOOKUP($A102,入力シート➁!$A:$R,COLUMN(入力シート➁!M93),0)&amp;")",VLOOKUP($A102,入力シート➁!$A:$R,COLUMN(入力シート➁!L93),0)))</f>
        <v/>
      </c>
      <c r="AA102" s="218"/>
      <c r="AB102" s="218"/>
      <c r="AC102" s="118" t="str">
        <f ca="1">IF(OR(Z102="",COUNT(Z102)=0),"",VLOOKUP($A102,入力シート➁!$A:$R,COLUMN(入力シート➁!G93),0))</f>
        <v/>
      </c>
      <c r="AD102" s="219" t="str">
        <f ca="1">IF(VLOOKUP(A102,入力シート➁!$A:$R,COLUMN(入力シート➁!R93),0)=0,"",VLOOKUP(A102,入力シート➁!$A:$R,COLUMN(入力シート➁!R93),0))</f>
        <v/>
      </c>
      <c r="AE102" s="219"/>
      <c r="AF102" s="219"/>
      <c r="AG102" s="219"/>
      <c r="AH102" s="219"/>
      <c r="AI102" s="219"/>
      <c r="AJ102" s="219"/>
      <c r="AK102" s="219"/>
      <c r="AL102" s="219"/>
      <c r="AN102" s="15" t="str">
        <f ca="1">IF($B97="","非表示","表示")</f>
        <v>非表示</v>
      </c>
    </row>
    <row r="103" spans="1:40" ht="46.5" customHeight="1">
      <c r="A103" s="15">
        <f t="shared" ca="1" si="3"/>
        <v>34</v>
      </c>
      <c r="B103" s="214" t="str">
        <f ca="1">IF(AND(VLOOKUP(A103,入力シート➁!$A:$B,COLUMN(入力シート➁!$B$5),0)=0,AD103=""),"",IF(AND(VLOOKUP(A103,入力シート➁!$A:$B,COLUMN(入力シート➁!$B$5),0)=0,AD103&lt;&gt;""),IFERROR(IF(AND(OFFSET(B103,-2,0,1,1)=$B$14,OFFSET(B103,-19,0,1,1)="　　　　　　　〃"),OFFSET(B103,-20,0,1,1),IF(AND(OFFSET(B103,-2,0,1,1)=$B$14,OFFSET(B103,-19,0,1,1)&lt;&gt;"　　　　　　　〃"),OFFSET(B103,-19,0,1,1),"　　　　　　　〃")),"　　　　　　　〃"),(VLOOKUP(A103,入力シート➁!$A:$B,COLUMN(入力シート➁!$B$5),0))))</f>
        <v/>
      </c>
      <c r="C103" s="215"/>
      <c r="D103" s="215"/>
      <c r="E103" s="215"/>
      <c r="F103" s="215"/>
      <c r="G103" s="215"/>
      <c r="H103" s="215"/>
      <c r="I103" s="215"/>
      <c r="J103" s="216"/>
      <c r="K103" s="115" t="str">
        <f>IF(M103="","",IFERROR(VLOOKUP($A103,入力シート➁!$A:$R,COLUMN(入力シート➁!$C$7),0),""))</f>
        <v/>
      </c>
      <c r="L103" s="116" t="str">
        <f>IF(入力シート➁!D40=0,"",入力シート➁!D40)</f>
        <v/>
      </c>
      <c r="M103" s="117" t="str">
        <f>IF(L103="","",VLOOKUP($A103,入力シート➁!$A:$R,COLUMN(入力シート➁!$E$7),0))</f>
        <v/>
      </c>
      <c r="N103" s="217" t="str">
        <f ca="1">IF(VLOOKUP($A103,入力シート➁!$A:$R,COLUMN(入力シート➁!F94),0)=0,"",IF(VLOOKUP($A103,入力シート➁!$A:$R,COLUMN(入力シート➁!F94),0)&lt;0,"("&amp;-VLOOKUP($A103,入力シート➁!$A:$R,COLUMN(入力シート➁!F94),0)&amp;VLOOKUP($A103,入力シート➁!$A:$R,COLUMN(入力シート➁!G94),0)&amp;")",VLOOKUP($A103,入力シート➁!$A:$R,COLUMN(入力シート➁!F94),0)))</f>
        <v/>
      </c>
      <c r="O103" s="218"/>
      <c r="P103" s="218"/>
      <c r="Q103" s="118" t="str">
        <f ca="1">IF(OR(N103="",COUNT(N103)=0),"",VLOOKUP(A103,入力シート➁!$A:$R,COLUMN(入力シート➁!G94),0))</f>
        <v/>
      </c>
      <c r="R103" s="217" t="str">
        <f ca="1">IF(VLOOKUP($A103,入力シート➁!$A:$R,COLUMN(入力シート➁!H94),0)=0,"",IF(VLOOKUP($A103,入力シート➁!$A:$R,COLUMN(入力シート➁!H94),0)&lt;0,"("&amp;-VLOOKUP($A103,入力シート➁!$A:$R,COLUMN(入力シート➁!H94),0)&amp;VLOOKUP($A103,入力シート➁!$A:$R,COLUMN(入力シート➁!I94),0)&amp;")",VLOOKUP($A103,入力シート➁!$A:$R,COLUMN(入力シート➁!H94),0)))</f>
        <v/>
      </c>
      <c r="S103" s="218"/>
      <c r="T103" s="218"/>
      <c r="U103" s="118" t="str">
        <f ca="1">IF(OR(R103="",COUNT(R103)=0),"",VLOOKUP($A103,入力シート➁!$A:$R,COLUMN(入力シート➁!G94),0))</f>
        <v/>
      </c>
      <c r="V103" s="217" t="str">
        <f ca="1">IF(VLOOKUP($A103,入力シート➁!$A:$R,COLUMN(入力シート➁!J94),0)=0,"",IF(VLOOKUP($A103,入力シート➁!$A:$R,COLUMN(入力シート➁!J94),0)&lt;0,"("&amp;-VLOOKUP($A103,入力シート➁!$A:$R,COLUMN(入力シート➁!J94),0)&amp;VLOOKUP($A103,入力シート➁!$A:$R,COLUMN(入力シート➁!K94),0)&amp;")",VLOOKUP($A103,入力シート➁!$A:$R,COLUMN(入力シート➁!J94),0)))</f>
        <v/>
      </c>
      <c r="W103" s="218"/>
      <c r="X103" s="218"/>
      <c r="Y103" s="118" t="str">
        <f ca="1">IF(OR(V103="",COUNT(V103)=0),"",VLOOKUP($A103,入力シート➁!$A:$R,COLUMN(入力シート➁!G94),0))</f>
        <v/>
      </c>
      <c r="Z103" s="217" t="str">
        <f ca="1">IF(AND(VLOOKUP($A103,入力シート➁!$A:$R,COLUMN(入力シート➁!L94),0)=0,VLOOKUP($A103,入力シート➁!$A:$R,COLUMN(入力シート➁!B94),0)=""),"",IF(VLOOKUP($A103,入力シート➁!$A:$R,COLUMN(入力シート➁!L94),0)&lt;0,"("&amp;-VLOOKUP($A103,入力シート➁!$A:$R,COLUMN(入力シート➁!L94),0)&amp;VLOOKUP($A103,入力シート➁!$A:$R,COLUMN(入力シート➁!M94),0)&amp;")",VLOOKUP($A103,入力シート➁!$A:$R,COLUMN(入力シート➁!L94),0)))</f>
        <v/>
      </c>
      <c r="AA103" s="218"/>
      <c r="AB103" s="218"/>
      <c r="AC103" s="118" t="str">
        <f ca="1">IF(OR(Z103="",COUNT(Z103)=0),"",VLOOKUP($A103,入力シート➁!$A:$R,COLUMN(入力シート➁!G94),0))</f>
        <v/>
      </c>
      <c r="AD103" s="219" t="str">
        <f ca="1">IF(VLOOKUP(A103,入力シート➁!$A:$R,COLUMN(入力シート➁!R94),0)=0,"",VLOOKUP(A103,入力シート➁!$A:$R,COLUMN(入力シート➁!R94),0))</f>
        <v/>
      </c>
      <c r="AE103" s="219"/>
      <c r="AF103" s="219"/>
      <c r="AG103" s="219"/>
      <c r="AH103" s="219"/>
      <c r="AI103" s="219"/>
      <c r="AJ103" s="219"/>
      <c r="AK103" s="219"/>
      <c r="AL103" s="219"/>
      <c r="AN103" s="15" t="str">
        <f ca="1">IF($B97="","非表示","表示")</f>
        <v>非表示</v>
      </c>
    </row>
    <row r="104" spans="1:40" ht="46.5" customHeight="1">
      <c r="A104" s="15">
        <f t="shared" ca="1" si="3"/>
        <v>35</v>
      </c>
      <c r="B104" s="214" t="str">
        <f ca="1">IF(AND(VLOOKUP(A104,入力シート➁!$A:$B,COLUMN(入力シート➁!$B$5),0)=0,AD104=""),"",IF(AND(VLOOKUP(A104,入力シート➁!$A:$B,COLUMN(入力シート➁!$B$5),0)=0,AD104&lt;&gt;""),IFERROR(IF(AND(OFFSET(B104,-2,0,1,1)=$B$14,OFFSET(B104,-19,0,1,1)="　　　　　　　〃"),OFFSET(B104,-20,0,1,1),IF(AND(OFFSET(B104,-2,0,1,1)=$B$14,OFFSET(B104,-19,0,1,1)&lt;&gt;"　　　　　　　〃"),OFFSET(B104,-19,0,1,1),"　　　　　　　〃")),"　　　　　　　〃"),(VLOOKUP(A104,入力シート➁!$A:$B,COLUMN(入力シート➁!$B$5),0))))</f>
        <v/>
      </c>
      <c r="C104" s="215"/>
      <c r="D104" s="215"/>
      <c r="E104" s="215"/>
      <c r="F104" s="215"/>
      <c r="G104" s="215"/>
      <c r="H104" s="215"/>
      <c r="I104" s="215"/>
      <c r="J104" s="216"/>
      <c r="K104" s="115" t="str">
        <f>IF(M104="","",IFERROR(VLOOKUP($A104,入力シート➁!$A:$R,COLUMN(入力シート➁!$C$7),0),""))</f>
        <v/>
      </c>
      <c r="L104" s="116" t="str">
        <f>IF(入力シート➁!D41=0,"",入力シート➁!D41)</f>
        <v/>
      </c>
      <c r="M104" s="117" t="str">
        <f>IF(L104="","",VLOOKUP($A104,入力シート➁!$A:$R,COLUMN(入力シート➁!$E$7),0))</f>
        <v/>
      </c>
      <c r="N104" s="217" t="str">
        <f ca="1">IF(VLOOKUP($A104,入力シート➁!$A:$R,COLUMN(入力シート➁!F95),0)=0,"",IF(VLOOKUP($A104,入力シート➁!$A:$R,COLUMN(入力シート➁!F95),0)&lt;0,"("&amp;-VLOOKUP($A104,入力シート➁!$A:$R,COLUMN(入力シート➁!F95),0)&amp;VLOOKUP($A104,入力シート➁!$A:$R,COLUMN(入力シート➁!G95),0)&amp;")",VLOOKUP($A104,入力シート➁!$A:$R,COLUMN(入力シート➁!F95),0)))</f>
        <v/>
      </c>
      <c r="O104" s="218"/>
      <c r="P104" s="218"/>
      <c r="Q104" s="118" t="str">
        <f ca="1">IF(OR(N104="",COUNT(N104)=0),"",VLOOKUP(A104,入力シート➁!$A:$R,COLUMN(入力シート➁!G95),0))</f>
        <v/>
      </c>
      <c r="R104" s="217" t="str">
        <f ca="1">IF(VLOOKUP($A104,入力シート➁!$A:$R,COLUMN(入力シート➁!H95),0)=0,"",IF(VLOOKUP($A104,入力シート➁!$A:$R,COLUMN(入力シート➁!H95),0)&lt;0,"("&amp;-VLOOKUP($A104,入力シート➁!$A:$R,COLUMN(入力シート➁!H95),0)&amp;VLOOKUP($A104,入力シート➁!$A:$R,COLUMN(入力シート➁!I95),0)&amp;")",VLOOKUP($A104,入力シート➁!$A:$R,COLUMN(入力シート➁!H95),0)))</f>
        <v/>
      </c>
      <c r="S104" s="218"/>
      <c r="T104" s="218"/>
      <c r="U104" s="118" t="str">
        <f ca="1">IF(OR(R104="",COUNT(R104)=0),"",VLOOKUP($A104,入力シート➁!$A:$R,COLUMN(入力シート➁!G95),0))</f>
        <v/>
      </c>
      <c r="V104" s="217" t="str">
        <f ca="1">IF(VLOOKUP($A104,入力シート➁!$A:$R,COLUMN(入力シート➁!J95),0)=0,"",IF(VLOOKUP($A104,入力シート➁!$A:$R,COLUMN(入力シート➁!J95),0)&lt;0,"("&amp;-VLOOKUP($A104,入力シート➁!$A:$R,COLUMN(入力シート➁!J95),0)&amp;VLOOKUP($A104,入力シート➁!$A:$R,COLUMN(入力シート➁!K95),0)&amp;")",VLOOKUP($A104,入力シート➁!$A:$R,COLUMN(入力シート➁!J95),0)))</f>
        <v/>
      </c>
      <c r="W104" s="218"/>
      <c r="X104" s="218"/>
      <c r="Y104" s="118" t="str">
        <f ca="1">IF(OR(V104="",COUNT(V104)=0),"",VLOOKUP($A104,入力シート➁!$A:$R,COLUMN(入力シート➁!G95),0))</f>
        <v/>
      </c>
      <c r="Z104" s="217" t="str">
        <f ca="1">IF(AND(VLOOKUP($A104,入力シート➁!$A:$R,COLUMN(入力シート➁!L95),0)=0,VLOOKUP($A104,入力シート➁!$A:$R,COLUMN(入力シート➁!B95),0)=""),"",IF(VLOOKUP($A104,入力シート➁!$A:$R,COLUMN(入力シート➁!L95),0)&lt;0,"("&amp;-VLOOKUP($A104,入力シート➁!$A:$R,COLUMN(入力シート➁!L95),0)&amp;VLOOKUP($A104,入力シート➁!$A:$R,COLUMN(入力シート➁!M95),0)&amp;")",VLOOKUP($A104,入力シート➁!$A:$R,COLUMN(入力シート➁!L95),0)))</f>
        <v/>
      </c>
      <c r="AA104" s="218"/>
      <c r="AB104" s="218"/>
      <c r="AC104" s="118" t="str">
        <f ca="1">IF(OR(Z104="",COUNT(Z104)=0),"",VLOOKUP($A104,入力シート➁!$A:$R,COLUMN(入力シート➁!G95),0))</f>
        <v/>
      </c>
      <c r="AD104" s="219" t="str">
        <f ca="1">IF(VLOOKUP(A104,入力シート➁!$A:$R,COLUMN(入力シート➁!R95),0)=0,"",VLOOKUP(A104,入力シート➁!$A:$R,COLUMN(入力シート➁!R95),0))</f>
        <v/>
      </c>
      <c r="AE104" s="219"/>
      <c r="AF104" s="219"/>
      <c r="AG104" s="219"/>
      <c r="AH104" s="219"/>
      <c r="AI104" s="219"/>
      <c r="AJ104" s="219"/>
      <c r="AK104" s="219"/>
      <c r="AL104" s="219"/>
      <c r="AN104" s="15" t="str">
        <f ca="1">IF($B97="","非表示","表示")</f>
        <v>非表示</v>
      </c>
    </row>
    <row r="105" spans="1:40" ht="46.5" customHeight="1">
      <c r="A105" s="15">
        <f t="shared" ca="1" si="3"/>
        <v>36</v>
      </c>
      <c r="B105" s="214" t="str">
        <f ca="1">IF(AND(VLOOKUP(A105,入力シート➁!$A:$B,COLUMN(入力シート➁!$B$5),0)=0,AD105=""),"",IF(AND(VLOOKUP(A105,入力シート➁!$A:$B,COLUMN(入力シート➁!$B$5),0)=0,AD105&lt;&gt;""),IFERROR(IF(AND(OFFSET(B105,-2,0,1,1)=$B$14,OFFSET(B105,-19,0,1,1)="　　　　　　　〃"),OFFSET(B105,-20,0,1,1),IF(AND(OFFSET(B105,-2,0,1,1)=$B$14,OFFSET(B105,-19,0,1,1)&lt;&gt;"　　　　　　　〃"),OFFSET(B105,-19,0,1,1),"　　　　　　　〃")),"　　　　　　　〃"),(VLOOKUP(A105,入力シート➁!$A:$B,COLUMN(入力シート➁!$B$5),0))))</f>
        <v/>
      </c>
      <c r="C105" s="215"/>
      <c r="D105" s="215"/>
      <c r="E105" s="215"/>
      <c r="F105" s="215"/>
      <c r="G105" s="215"/>
      <c r="H105" s="215"/>
      <c r="I105" s="215"/>
      <c r="J105" s="216"/>
      <c r="K105" s="115" t="str">
        <f>IF(M105="","",IFERROR(VLOOKUP($A105,入力シート➁!$A:$R,COLUMN(入力シート➁!$C$7),0),""))</f>
        <v/>
      </c>
      <c r="L105" s="116" t="str">
        <f>IF(入力シート➁!D42=0,"",入力シート➁!D42)</f>
        <v/>
      </c>
      <c r="M105" s="117" t="str">
        <f>IF(L105="","",VLOOKUP($A105,入力シート➁!$A:$R,COLUMN(入力シート➁!$E$7),0))</f>
        <v/>
      </c>
      <c r="N105" s="217" t="str">
        <f ca="1">IF(VLOOKUP($A105,入力シート➁!$A:$R,COLUMN(入力シート➁!F96),0)=0,"",IF(VLOOKUP($A105,入力シート➁!$A:$R,COLUMN(入力シート➁!F96),0)&lt;0,"("&amp;-VLOOKUP($A105,入力シート➁!$A:$R,COLUMN(入力シート➁!F96),0)&amp;VLOOKUP($A105,入力シート➁!$A:$R,COLUMN(入力シート➁!G96),0)&amp;")",VLOOKUP($A105,入力シート➁!$A:$R,COLUMN(入力シート➁!F96),0)))</f>
        <v/>
      </c>
      <c r="O105" s="218"/>
      <c r="P105" s="218"/>
      <c r="Q105" s="118" t="str">
        <f ca="1">IF(OR(N105="",COUNT(N105)=0),"",VLOOKUP(A105,入力シート➁!$A:$R,COLUMN(入力シート➁!G96),0))</f>
        <v/>
      </c>
      <c r="R105" s="217" t="str">
        <f ca="1">IF(VLOOKUP($A105,入力シート➁!$A:$R,COLUMN(入力シート➁!H96),0)=0,"",IF(VLOOKUP($A105,入力シート➁!$A:$R,COLUMN(入力シート➁!H96),0)&lt;0,"("&amp;-VLOOKUP($A105,入力シート➁!$A:$R,COLUMN(入力シート➁!H96),0)&amp;VLOOKUP($A105,入力シート➁!$A:$R,COLUMN(入力シート➁!I96),0)&amp;")",VLOOKUP($A105,入力シート➁!$A:$R,COLUMN(入力シート➁!H96),0)))</f>
        <v/>
      </c>
      <c r="S105" s="218"/>
      <c r="T105" s="218"/>
      <c r="U105" s="118" t="str">
        <f ca="1">IF(OR(R105="",COUNT(R105)=0),"",VLOOKUP($A105,入力シート➁!$A:$R,COLUMN(入力シート➁!G96),0))</f>
        <v/>
      </c>
      <c r="V105" s="217" t="str">
        <f ca="1">IF(VLOOKUP($A105,入力シート➁!$A:$R,COLUMN(入力シート➁!J96),0)=0,"",IF(VLOOKUP($A105,入力シート➁!$A:$R,COLUMN(入力シート➁!J96),0)&lt;0,"("&amp;-VLOOKUP($A105,入力シート➁!$A:$R,COLUMN(入力シート➁!J96),0)&amp;VLOOKUP($A105,入力シート➁!$A:$R,COLUMN(入力シート➁!K96),0)&amp;")",VLOOKUP($A105,入力シート➁!$A:$R,COLUMN(入力シート➁!J96),0)))</f>
        <v/>
      </c>
      <c r="W105" s="218"/>
      <c r="X105" s="218"/>
      <c r="Y105" s="118" t="str">
        <f ca="1">IF(OR(V105="",COUNT(V105)=0),"",VLOOKUP($A105,入力シート➁!$A:$R,COLUMN(入力シート➁!G96),0))</f>
        <v/>
      </c>
      <c r="Z105" s="217" t="str">
        <f ca="1">IF(AND(VLOOKUP($A105,入力シート➁!$A:$R,COLUMN(入力シート➁!L96),0)=0,VLOOKUP($A105,入力シート➁!$A:$R,COLUMN(入力シート➁!B96),0)=""),"",IF(VLOOKUP($A105,入力シート➁!$A:$R,COLUMN(入力シート➁!L96),0)&lt;0,"("&amp;-VLOOKUP($A105,入力シート➁!$A:$R,COLUMN(入力シート➁!L96),0)&amp;VLOOKUP($A105,入力シート➁!$A:$R,COLUMN(入力シート➁!M96),0)&amp;")",VLOOKUP($A105,入力シート➁!$A:$R,COLUMN(入力シート➁!L96),0)))</f>
        <v/>
      </c>
      <c r="AA105" s="218"/>
      <c r="AB105" s="218"/>
      <c r="AC105" s="118" t="str">
        <f ca="1">IF(OR(Z105="",COUNT(Z105)=0),"",VLOOKUP($A105,入力シート➁!$A:$R,COLUMN(入力シート➁!G96),0))</f>
        <v/>
      </c>
      <c r="AD105" s="219" t="str">
        <f ca="1">IF(VLOOKUP(A105,入力シート➁!$A:$R,COLUMN(入力シート➁!R96),0)=0,"",VLOOKUP(A105,入力シート➁!$A:$R,COLUMN(入力シート➁!R96),0))</f>
        <v/>
      </c>
      <c r="AE105" s="219"/>
      <c r="AF105" s="219"/>
      <c r="AG105" s="219"/>
      <c r="AH105" s="219"/>
      <c r="AI105" s="219"/>
      <c r="AJ105" s="219"/>
      <c r="AK105" s="219"/>
      <c r="AL105" s="219"/>
      <c r="AN105" s="15" t="str">
        <f ca="1">IF($B97="","非表示","表示")</f>
        <v>非表示</v>
      </c>
    </row>
    <row r="106" spans="1:40" ht="18.75" customHeight="1">
      <c r="B106" s="220" t="s">
        <v>58</v>
      </c>
      <c r="C106" s="220"/>
      <c r="D106" s="15" t="s">
        <v>59</v>
      </c>
      <c r="AN106" s="15" t="str">
        <f ca="1">IF($B97="","非表示","表示")</f>
        <v>非表示</v>
      </c>
    </row>
    <row r="107" spans="1:40" ht="18.75" customHeight="1">
      <c r="D107" s="15" t="s">
        <v>60</v>
      </c>
      <c r="AN107" s="15" t="str">
        <f ca="1">IF($B97="","非表示","表示")</f>
        <v>非表示</v>
      </c>
    </row>
    <row r="108" spans="1:40" ht="18.75" customHeight="1">
      <c r="D108" s="15" t="s">
        <v>61</v>
      </c>
      <c r="AN108" s="15" t="str">
        <f ca="1">IF($B97="","非表示","表示")</f>
        <v>非表示</v>
      </c>
    </row>
    <row r="109" spans="1:40" ht="18.75" customHeight="1">
      <c r="D109" s="15" t="s">
        <v>62</v>
      </c>
      <c r="AN109" s="15" t="str">
        <f ca="1">IF($B97="","非表示","表示")</f>
        <v>非表示</v>
      </c>
    </row>
    <row r="110" spans="1:40" ht="21" customHeight="1">
      <c r="B110" s="18" t="s">
        <v>54</v>
      </c>
      <c r="AA110" s="111"/>
      <c r="AB110" s="111"/>
      <c r="AC110" s="112"/>
      <c r="AD110" s="111"/>
      <c r="AE110" s="111"/>
      <c r="AF110" s="111"/>
      <c r="AG110" s="111"/>
      <c r="AH110" s="111"/>
      <c r="AI110" s="111"/>
      <c r="AJ110" s="111"/>
      <c r="AK110" s="111"/>
      <c r="AL110" s="113"/>
      <c r="AN110" s="15" t="str">
        <f ca="1">IF($B124="","非表示","表示")</f>
        <v>非表示</v>
      </c>
    </row>
    <row r="111" spans="1:40" ht="10.5" customHeight="1"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5"/>
      <c r="M111" s="126"/>
      <c r="N111" s="20"/>
      <c r="O111" s="20"/>
      <c r="P111" s="20"/>
      <c r="Q111" s="126"/>
      <c r="R111" s="31"/>
      <c r="S111" s="31"/>
      <c r="T111" s="31"/>
      <c r="U111" s="32"/>
      <c r="V111" s="20"/>
      <c r="W111" s="20"/>
      <c r="X111" s="20"/>
      <c r="Y111" s="126"/>
      <c r="Z111" s="20"/>
      <c r="AA111" s="20"/>
      <c r="AB111" s="20"/>
      <c r="AC111" s="126"/>
      <c r="AD111" s="20"/>
      <c r="AE111" s="31"/>
      <c r="AF111" s="31"/>
      <c r="AG111" s="31"/>
      <c r="AH111" s="31"/>
      <c r="AI111" s="31"/>
      <c r="AJ111" s="31"/>
      <c r="AK111" s="31"/>
      <c r="AL111" s="34">
        <f>AL84+1</f>
        <v>5</v>
      </c>
      <c r="AN111" s="15" t="str">
        <f ca="1">IF($B124="","非表示","表示")</f>
        <v>非表示</v>
      </c>
    </row>
    <row r="112" spans="1:40" ht="25.5" customHeight="1">
      <c r="B112" s="21"/>
      <c r="C112" s="22"/>
      <c r="D112" s="22"/>
      <c r="E112" s="22"/>
      <c r="F112" s="22"/>
      <c r="G112" s="22"/>
      <c r="H112" s="22"/>
      <c r="I112" s="22"/>
      <c r="J112" s="22"/>
      <c r="K112" s="22"/>
      <c r="L112" s="27"/>
      <c r="M112" s="28"/>
      <c r="N112" s="22"/>
      <c r="O112" s="22"/>
      <c r="P112" s="22"/>
      <c r="Q112" s="28"/>
      <c r="R112" s="127"/>
      <c r="S112" s="204" t="s">
        <v>825</v>
      </c>
      <c r="T112" s="204"/>
      <c r="U112" s="204"/>
      <c r="V112" s="204"/>
      <c r="W112" s="204"/>
      <c r="X112" s="204"/>
      <c r="Y112" s="204"/>
      <c r="Z112" s="22"/>
      <c r="AA112" s="22"/>
      <c r="AB112" s="22"/>
      <c r="AC112" s="28"/>
      <c r="AD112" s="22"/>
      <c r="AE112" s="24"/>
      <c r="AF112" s="24"/>
      <c r="AG112" s="24"/>
      <c r="AH112" s="24"/>
      <c r="AI112" s="24"/>
      <c r="AJ112" s="24"/>
      <c r="AK112" s="24"/>
      <c r="AL112" s="35"/>
      <c r="AN112" s="15" t="str">
        <f ca="1">IF($B124="","非表示","表示")</f>
        <v>非表示</v>
      </c>
    </row>
    <row r="113" spans="1:40" ht="35" customHeight="1"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7"/>
      <c r="M113" s="28"/>
      <c r="N113" s="22"/>
      <c r="O113" s="22"/>
      <c r="P113" s="22"/>
      <c r="Q113" s="28"/>
      <c r="T113" s="205" t="s">
        <v>821</v>
      </c>
      <c r="U113" s="205"/>
      <c r="V113" s="206" t="str">
        <f>IF(入力シート①!D$4&lt;&gt;"",入力シート①!D$4,"")</f>
        <v/>
      </c>
      <c r="W113" s="206"/>
      <c r="X113" s="128" t="s">
        <v>822</v>
      </c>
      <c r="Y113" s="15"/>
      <c r="Z113" s="22"/>
      <c r="AA113" s="22"/>
      <c r="AB113" s="22"/>
      <c r="AC113" s="207" t="str">
        <f>IF(入力シート①!C$5&lt;&gt;"",入力シート①!C$5,"　　年　　月　　日")</f>
        <v>　　年　　月　　日</v>
      </c>
      <c r="AD113" s="207"/>
      <c r="AE113" s="207"/>
      <c r="AF113" s="207"/>
      <c r="AG113" s="207"/>
      <c r="AH113" s="207"/>
      <c r="AI113" s="207"/>
      <c r="AJ113" s="207"/>
      <c r="AK113" s="207"/>
      <c r="AL113" s="35"/>
      <c r="AN113" s="15" t="str">
        <f ca="1">IF($B124="","非表示","表示")</f>
        <v>非表示</v>
      </c>
    </row>
    <row r="114" spans="1:40" ht="21" customHeight="1">
      <c r="B114" s="23"/>
      <c r="C114" s="24"/>
      <c r="D114" s="24"/>
      <c r="E114" s="24"/>
      <c r="F114" s="24"/>
      <c r="G114" s="24"/>
      <c r="H114" s="24"/>
      <c r="I114" s="24"/>
      <c r="J114" s="24"/>
      <c r="K114" s="24"/>
      <c r="L114" s="29"/>
      <c r="M114" s="124"/>
      <c r="N114" s="24"/>
      <c r="O114" s="24"/>
      <c r="P114" s="24"/>
      <c r="Q114" s="124"/>
      <c r="R114" s="24"/>
      <c r="S114" s="24"/>
      <c r="T114" s="24"/>
      <c r="U114" s="124"/>
      <c r="V114" s="24"/>
      <c r="W114" s="24"/>
      <c r="X114" s="24"/>
      <c r="Y114" s="124"/>
      <c r="Z114" s="24"/>
      <c r="AA114" s="24"/>
      <c r="AB114" s="24"/>
      <c r="AC114" s="124"/>
      <c r="AD114" s="24"/>
      <c r="AE114" s="208"/>
      <c r="AF114" s="208"/>
      <c r="AG114" s="208"/>
      <c r="AH114" s="208"/>
      <c r="AI114" s="208"/>
      <c r="AJ114" s="208"/>
      <c r="AK114" s="208"/>
      <c r="AL114" s="35"/>
      <c r="AN114" s="15" t="str">
        <f ca="1">IF($B124="","非表示","表示")</f>
        <v>非表示</v>
      </c>
    </row>
    <row r="115" spans="1:40" ht="20.25" customHeight="1">
      <c r="B115" s="23"/>
      <c r="C115" s="209" t="s">
        <v>55</v>
      </c>
      <c r="D115" s="209"/>
      <c r="E115" s="209"/>
      <c r="F115" s="209"/>
      <c r="G115" s="209"/>
      <c r="H115" s="209"/>
      <c r="I115" s="209"/>
      <c r="J115" s="209"/>
      <c r="K115" s="209"/>
      <c r="L115" s="209"/>
      <c r="M115" s="124"/>
      <c r="N115" s="24"/>
      <c r="O115" s="24"/>
      <c r="P115" s="24"/>
      <c r="Q115" s="124"/>
      <c r="U115" s="124"/>
      <c r="V115" s="24"/>
      <c r="W115" s="24"/>
      <c r="X115" s="24"/>
      <c r="Y115" s="124"/>
      <c r="Z115" s="24"/>
      <c r="AA115" s="24"/>
      <c r="AB115" s="24"/>
      <c r="AC115" s="124"/>
      <c r="AD115" s="24"/>
      <c r="AE115" s="24"/>
      <c r="AF115" s="24"/>
      <c r="AG115" s="24"/>
      <c r="AH115" s="24"/>
      <c r="AI115" s="24"/>
      <c r="AJ115" s="24"/>
      <c r="AK115" s="24"/>
      <c r="AL115" s="35"/>
      <c r="AN115" s="15" t="str">
        <f ca="1">IF($B124="","非表示","表示")</f>
        <v>非表示</v>
      </c>
    </row>
    <row r="116" spans="1:40" ht="20.25" customHeight="1">
      <c r="B116" s="23"/>
      <c r="C116" s="24"/>
      <c r="D116" s="24"/>
      <c r="E116" s="24"/>
      <c r="F116" s="24"/>
      <c r="G116" s="24"/>
      <c r="H116" s="24"/>
      <c r="I116" s="24"/>
      <c r="J116" s="24"/>
      <c r="K116" s="24"/>
      <c r="L116" s="29"/>
      <c r="M116" s="124"/>
      <c r="N116" s="24"/>
      <c r="O116" s="24"/>
      <c r="P116" s="24"/>
      <c r="Q116" s="124"/>
      <c r="R116" s="24"/>
      <c r="S116" s="24"/>
      <c r="T116" s="24"/>
      <c r="U116" s="124"/>
      <c r="V116" s="24"/>
      <c r="W116" s="24"/>
      <c r="X116" s="24"/>
      <c r="Y116" s="210" t="s">
        <v>823</v>
      </c>
      <c r="Z116" s="210"/>
      <c r="AA116" s="210"/>
      <c r="AB116" s="210"/>
      <c r="AC116" s="212" t="str">
        <f>AC89</f>
        <v/>
      </c>
      <c r="AD116" s="212"/>
      <c r="AE116" s="212"/>
      <c r="AF116" s="212"/>
      <c r="AG116" s="212"/>
      <c r="AH116" s="212"/>
      <c r="AI116" s="212"/>
      <c r="AJ116" s="212"/>
      <c r="AK116" s="212"/>
      <c r="AL116" s="35"/>
      <c r="AN116" s="15" t="str">
        <f ca="1">IF($B124="","非表示","表示")</f>
        <v>非表示</v>
      </c>
    </row>
    <row r="117" spans="1:40" ht="20.25" customHeight="1">
      <c r="B117" s="23"/>
      <c r="C117" s="24"/>
      <c r="D117" s="24"/>
      <c r="E117" s="24"/>
      <c r="F117" s="24"/>
      <c r="G117" s="24"/>
      <c r="H117" s="24"/>
      <c r="I117" s="24"/>
      <c r="J117" s="24"/>
      <c r="K117" s="24"/>
      <c r="L117" s="29"/>
      <c r="M117" s="124"/>
      <c r="N117" s="24"/>
      <c r="O117" s="24"/>
      <c r="P117" s="24"/>
      <c r="Q117" s="124"/>
      <c r="R117" s="24"/>
      <c r="S117" s="24"/>
      <c r="T117" s="24"/>
      <c r="U117" s="124"/>
      <c r="V117" s="24"/>
      <c r="W117" s="24"/>
      <c r="X117" s="24"/>
      <c r="Y117" s="211"/>
      <c r="Z117" s="211"/>
      <c r="AA117" s="211"/>
      <c r="AB117" s="211"/>
      <c r="AC117" s="213" t="str">
        <f>AC90</f>
        <v/>
      </c>
      <c r="AD117" s="213"/>
      <c r="AE117" s="213"/>
      <c r="AF117" s="213"/>
      <c r="AG117" s="213"/>
      <c r="AH117" s="213"/>
      <c r="AI117" s="213"/>
      <c r="AJ117" s="213"/>
      <c r="AK117" s="213"/>
      <c r="AL117" s="35"/>
      <c r="AN117" s="15" t="str">
        <f ca="1">IF($B124="","非表示","表示")</f>
        <v>非表示</v>
      </c>
    </row>
    <row r="118" spans="1:40" ht="7.5" customHeight="1">
      <c r="B118" s="23"/>
      <c r="C118" s="24"/>
      <c r="D118" s="24"/>
      <c r="E118" s="24"/>
      <c r="F118" s="24"/>
      <c r="G118" s="24"/>
      <c r="H118" s="24"/>
      <c r="I118" s="24"/>
      <c r="J118" s="24"/>
      <c r="K118" s="24"/>
      <c r="L118" s="29"/>
      <c r="M118" s="124"/>
      <c r="N118" s="24"/>
      <c r="O118" s="24"/>
      <c r="P118" s="24"/>
      <c r="Q118" s="124"/>
      <c r="R118" s="24"/>
      <c r="S118" s="24"/>
      <c r="T118" s="24"/>
      <c r="U118" s="124"/>
      <c r="V118" s="24"/>
      <c r="W118" s="24"/>
      <c r="X118" s="24"/>
      <c r="Y118" s="124"/>
      <c r="Z118" s="24"/>
      <c r="AA118" s="24"/>
      <c r="AB118" s="24"/>
      <c r="AC118" s="124"/>
      <c r="AD118" s="24"/>
      <c r="AE118" s="24"/>
      <c r="AF118" s="24"/>
      <c r="AG118" s="24"/>
      <c r="AH118" s="24"/>
      <c r="AI118" s="24"/>
      <c r="AJ118" s="24"/>
      <c r="AK118" s="24"/>
      <c r="AL118" s="35"/>
      <c r="AN118" s="15" t="str">
        <f ca="1">IF($B124="","非表示","表示")</f>
        <v>非表示</v>
      </c>
    </row>
    <row r="119" spans="1:40" ht="20.25" customHeight="1">
      <c r="B119" s="23"/>
      <c r="C119" s="24"/>
      <c r="D119" s="24"/>
      <c r="E119" s="24"/>
      <c r="F119" s="24"/>
      <c r="G119" s="24"/>
      <c r="H119" s="24"/>
      <c r="I119" s="24"/>
      <c r="J119" s="24"/>
      <c r="K119" s="24"/>
      <c r="L119" s="29"/>
      <c r="M119" s="124"/>
      <c r="N119" s="24"/>
      <c r="O119" s="24"/>
      <c r="V119" s="24"/>
      <c r="W119" s="24"/>
      <c r="X119" s="24"/>
      <c r="Y119" s="186" t="s">
        <v>56</v>
      </c>
      <c r="Z119" s="186"/>
      <c r="AA119" s="186"/>
      <c r="AB119" s="186"/>
      <c r="AC119" s="188" t="str">
        <f>AC92</f>
        <v/>
      </c>
      <c r="AD119" s="188"/>
      <c r="AE119" s="188"/>
      <c r="AF119" s="188"/>
      <c r="AG119" s="188"/>
      <c r="AH119" s="188"/>
      <c r="AI119" s="188"/>
      <c r="AJ119" s="188"/>
      <c r="AK119" s="188"/>
      <c r="AL119" s="35"/>
      <c r="AN119" s="15" t="str">
        <f ca="1">IF($B124="","非表示","表示")</f>
        <v>非表示</v>
      </c>
    </row>
    <row r="120" spans="1:40" ht="20.25" customHeight="1">
      <c r="B120" s="23"/>
      <c r="D120" s="129" t="s">
        <v>11</v>
      </c>
      <c r="E120" s="130"/>
      <c r="F120" s="130"/>
      <c r="G120" s="131"/>
      <c r="H120" s="187" t="str">
        <f>H12</f>
        <v/>
      </c>
      <c r="I120" s="187"/>
      <c r="J120" s="187"/>
      <c r="K120" s="187"/>
      <c r="L120" s="187"/>
      <c r="M120" s="124"/>
      <c r="N120" s="24"/>
      <c r="R120" s="119" t="str">
        <f>IF(入力シート①!C$7&lt;&gt;"",入力シート①!C$7,"")</f>
        <v/>
      </c>
      <c r="S120" s="125" t="s">
        <v>16</v>
      </c>
      <c r="T120" s="190" t="str">
        <f>IF(入力シート①!E$7&lt;&gt;"",入力シート①!E$7,"")</f>
        <v/>
      </c>
      <c r="U120" s="190"/>
      <c r="V120" s="129" t="s">
        <v>824</v>
      </c>
      <c r="W120" s="24"/>
      <c r="X120" s="24"/>
      <c r="Y120" s="187"/>
      <c r="Z120" s="187"/>
      <c r="AA120" s="187"/>
      <c r="AB120" s="187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35"/>
      <c r="AN120" s="15" t="str">
        <f ca="1">IF($B124="","非表示","表示")</f>
        <v>非表示</v>
      </c>
    </row>
    <row r="121" spans="1:40" ht="12.75" customHeight="1">
      <c r="B121" s="23"/>
      <c r="C121" s="24"/>
      <c r="D121" s="24"/>
      <c r="E121" s="24"/>
      <c r="F121" s="24"/>
      <c r="G121" s="24"/>
      <c r="H121" s="24"/>
      <c r="I121" s="24"/>
      <c r="J121" s="24"/>
      <c r="K121" s="24"/>
      <c r="L121" s="29"/>
      <c r="M121" s="124"/>
      <c r="N121" s="24"/>
      <c r="O121" s="24"/>
      <c r="P121" s="24"/>
      <c r="Q121" s="124"/>
      <c r="R121" s="24"/>
      <c r="S121" s="24"/>
      <c r="T121" s="24"/>
      <c r="U121" s="124"/>
      <c r="V121" s="24"/>
      <c r="W121" s="24"/>
      <c r="X121" s="24"/>
      <c r="Y121" s="124"/>
      <c r="Z121" s="24"/>
      <c r="AA121" s="24"/>
      <c r="AB121" s="24"/>
      <c r="AC121" s="124"/>
      <c r="AD121" s="24"/>
      <c r="AE121" s="24"/>
      <c r="AF121" s="24"/>
      <c r="AG121" s="24"/>
      <c r="AH121" s="24"/>
      <c r="AI121" s="24"/>
      <c r="AJ121" s="24"/>
      <c r="AK121" s="24"/>
      <c r="AL121" s="35"/>
      <c r="AN121" s="15" t="str">
        <f ca="1">IF($B124="","非表示","表示")</f>
        <v>非表示</v>
      </c>
    </row>
    <row r="122" spans="1:40" ht="23.25" customHeight="1">
      <c r="B122" s="191" t="s">
        <v>57</v>
      </c>
      <c r="C122" s="191"/>
      <c r="D122" s="191"/>
      <c r="E122" s="191"/>
      <c r="F122" s="191"/>
      <c r="G122" s="191"/>
      <c r="H122" s="191"/>
      <c r="I122" s="191"/>
      <c r="J122" s="191"/>
      <c r="K122" s="192" t="s">
        <v>37</v>
      </c>
      <c r="L122" s="193"/>
      <c r="M122" s="194"/>
      <c r="N122" s="198" t="s">
        <v>817</v>
      </c>
      <c r="O122" s="199"/>
      <c r="P122" s="199"/>
      <c r="Q122" s="200"/>
      <c r="R122" s="192" t="s">
        <v>818</v>
      </c>
      <c r="S122" s="193"/>
      <c r="T122" s="193"/>
      <c r="U122" s="194"/>
      <c r="V122" s="192" t="s">
        <v>819</v>
      </c>
      <c r="W122" s="193"/>
      <c r="X122" s="193"/>
      <c r="Y122" s="194"/>
      <c r="Z122" s="198" t="s">
        <v>820</v>
      </c>
      <c r="AA122" s="199"/>
      <c r="AB122" s="199"/>
      <c r="AC122" s="200"/>
      <c r="AD122" s="191" t="s">
        <v>46</v>
      </c>
      <c r="AE122" s="191"/>
      <c r="AF122" s="191"/>
      <c r="AG122" s="191"/>
      <c r="AH122" s="191"/>
      <c r="AI122" s="191"/>
      <c r="AJ122" s="191"/>
      <c r="AK122" s="191"/>
      <c r="AL122" s="191"/>
      <c r="AN122" s="15" t="str">
        <f ca="1">IF($B124="","非表示","表示")</f>
        <v>非表示</v>
      </c>
    </row>
    <row r="123" spans="1:40" ht="23.25" customHeight="1">
      <c r="B123" s="191"/>
      <c r="C123" s="191"/>
      <c r="D123" s="191"/>
      <c r="E123" s="191"/>
      <c r="F123" s="191"/>
      <c r="G123" s="191"/>
      <c r="H123" s="191"/>
      <c r="I123" s="191"/>
      <c r="J123" s="191"/>
      <c r="K123" s="195"/>
      <c r="L123" s="196"/>
      <c r="M123" s="197"/>
      <c r="N123" s="201"/>
      <c r="O123" s="202"/>
      <c r="P123" s="202"/>
      <c r="Q123" s="203"/>
      <c r="R123" s="195"/>
      <c r="S123" s="196"/>
      <c r="T123" s="196"/>
      <c r="U123" s="197"/>
      <c r="V123" s="195"/>
      <c r="W123" s="196"/>
      <c r="X123" s="196"/>
      <c r="Y123" s="197"/>
      <c r="Z123" s="201"/>
      <c r="AA123" s="202"/>
      <c r="AB123" s="202"/>
      <c r="AC123" s="203"/>
      <c r="AD123" s="191"/>
      <c r="AE123" s="191"/>
      <c r="AF123" s="191"/>
      <c r="AG123" s="191"/>
      <c r="AH123" s="191"/>
      <c r="AI123" s="191"/>
      <c r="AJ123" s="191"/>
      <c r="AK123" s="191"/>
      <c r="AL123" s="191"/>
      <c r="AN123" s="15" t="str">
        <f ca="1">IF($B124="","非表示","表示")</f>
        <v>非表示</v>
      </c>
    </row>
    <row r="124" spans="1:40" ht="46.5" customHeight="1">
      <c r="A124" s="15">
        <f ca="1">$A105+1</f>
        <v>37</v>
      </c>
      <c r="B124" s="214" t="str">
        <f ca="1">IF(AND(VLOOKUP(A124,入力シート➁!$A:$B,COLUMN(入力シート➁!$B$5),0)=0,AD124=""),"",IF(AND(VLOOKUP(A124,入力シート➁!$A:$B,COLUMN(入力シート➁!$B$5),0)=0,AD124&lt;&gt;""),IFERROR(IF(AND(OFFSET(B124,-2,0,1,1)=$B$14,OFFSET(B124,-19,0,1,1)="　　　　　　　〃"),OFFSET(B124,-20,0,1,1),IF(AND(OFFSET(B124,-2,0,1,1)=$B$14,OFFSET(B124,-19,0,1,1)&lt;&gt;"　　　　　　　〃"),OFFSET(B124,-19,0,1,1),"　　　　　　　〃")),"　　　　　　　〃"),(VLOOKUP(A124,入力シート➁!$A:$B,COLUMN(入力シート➁!$B$5),0))))</f>
        <v/>
      </c>
      <c r="C124" s="215"/>
      <c r="D124" s="215"/>
      <c r="E124" s="215"/>
      <c r="F124" s="215"/>
      <c r="G124" s="215"/>
      <c r="H124" s="215"/>
      <c r="I124" s="215"/>
      <c r="J124" s="216"/>
      <c r="K124" s="115" t="str">
        <f>IF(M124="","",IFERROR(VLOOKUP($A124,入力シート➁!$A:$R,COLUMN(入力シート➁!$C$7),0),""))</f>
        <v/>
      </c>
      <c r="L124" s="116" t="str">
        <f>IF(入力シート➁!D43=0,"",入力シート➁!D43)</f>
        <v/>
      </c>
      <c r="M124" s="117" t="str">
        <f>IF(L124="","",VLOOKUP($A124,入力シート➁!$A:$R,COLUMN(入力シート➁!$E$7),0))</f>
        <v/>
      </c>
      <c r="N124" s="217" t="str">
        <f ca="1">IF(VLOOKUP($A124,入力シート➁!$A:$R,COLUMN(入力シート➁!F115),0)=0,"",IF(VLOOKUP($A124,入力シート➁!$A:$R,COLUMN(入力シート➁!F115),0)&lt;0,"("&amp;-VLOOKUP($A124,入力シート➁!$A:$R,COLUMN(入力シート➁!F115),0)&amp;VLOOKUP($A124,入力シート➁!$A:$R,COLUMN(入力シート➁!G115),0)&amp;")",VLOOKUP($A124,入力シート➁!$A:$R,COLUMN(入力シート➁!F115),0)))</f>
        <v/>
      </c>
      <c r="O124" s="218"/>
      <c r="P124" s="218"/>
      <c r="Q124" s="118" t="str">
        <f ca="1">IF(OR(N124="",COUNT(N124)=0),"",VLOOKUP($A124,入力シート➁!$A:$R,COLUMN(入力シート➁!G115),0))</f>
        <v/>
      </c>
      <c r="R124" s="217" t="str">
        <f ca="1">IF(VLOOKUP($A124,入力シート➁!$A:$R,COLUMN(入力シート➁!H115),0)=0,"",IF(VLOOKUP($A124,入力シート➁!$A:$R,COLUMN(入力シート➁!H115),0)&lt;0,"("&amp;-VLOOKUP($A124,入力シート➁!$A:$R,COLUMN(入力シート➁!H115),0)&amp;VLOOKUP($A124,入力シート➁!$A:$R,COLUMN(入力シート➁!I115),0)&amp;")",VLOOKUP($A124,入力シート➁!$A:$R,COLUMN(入力シート➁!H115),0)))</f>
        <v/>
      </c>
      <c r="S124" s="218"/>
      <c r="T124" s="218"/>
      <c r="U124" s="118" t="str">
        <f ca="1">IF(OR(R124="",COUNT(R124)=0),"",VLOOKUP($A124,入力シート➁!$A:$R,COLUMN(入力シート➁!G115),0))</f>
        <v/>
      </c>
      <c r="V124" s="217" t="str">
        <f ca="1">IF(VLOOKUP($A124,入力シート➁!$A:$R,COLUMN(入力シート➁!J115),0)=0,"",IF(VLOOKUP($A124,入力シート➁!$A:$R,COLUMN(入力シート➁!J115),0)&lt;0,"("&amp;-VLOOKUP($A124,入力シート➁!$A:$R,COLUMN(入力シート➁!J115),0)&amp;VLOOKUP($A124,入力シート➁!$A:$R,COLUMN(入力シート➁!K115),0)&amp;")",VLOOKUP($A124,入力シート➁!$A:$R,COLUMN(入力シート➁!J115),0)))</f>
        <v/>
      </c>
      <c r="W124" s="218"/>
      <c r="X124" s="218"/>
      <c r="Y124" s="118" t="str">
        <f ca="1">IF(OR(V124="",COUNT(V124)=0),"",VLOOKUP($A124,入力シート➁!$A:$R,COLUMN(入力シート➁!G115),0))</f>
        <v/>
      </c>
      <c r="Z124" s="217" t="str">
        <f ca="1">IF(AND(VLOOKUP($A124,入力シート➁!$A:$R,COLUMN(入力シート➁!L115),0)=0,VLOOKUP($A124,入力シート➁!$A:$R,COLUMN(入力シート➁!B115),0)=""),"",IF(VLOOKUP($A124,入力シート➁!$A:$R,COLUMN(入力シート➁!L115),0)&lt;0,"("&amp;-VLOOKUP($A124,入力シート➁!$A:$R,COLUMN(入力シート➁!L115),0)&amp;VLOOKUP($A124,入力シート➁!$A:$R,COLUMN(入力シート➁!M115),0)&amp;")",VLOOKUP($A124,入力シート➁!$A:$R,COLUMN(入力シート➁!L115),0)))</f>
        <v/>
      </c>
      <c r="AA124" s="218"/>
      <c r="AB124" s="218"/>
      <c r="AC124" s="118" t="str">
        <f ca="1">IF(OR(Z124="",COUNT(Z124)=0),"",VLOOKUP($A124,入力シート➁!$A:$R,COLUMN(入力シート➁!G115),0))</f>
        <v/>
      </c>
      <c r="AD124" s="219" t="str">
        <f ca="1">IF(VLOOKUP(A124,入力シート➁!$A:$R,COLUMN(入力シート➁!R115),0)=0,"",VLOOKUP(A124,入力シート➁!$A:$R,COLUMN(入力シート➁!R115),0))</f>
        <v/>
      </c>
      <c r="AE124" s="219"/>
      <c r="AF124" s="219"/>
      <c r="AG124" s="219"/>
      <c r="AH124" s="219"/>
      <c r="AI124" s="219"/>
      <c r="AJ124" s="219"/>
      <c r="AK124" s="219"/>
      <c r="AL124" s="219"/>
      <c r="AN124" s="15" t="str">
        <f ca="1">IF($B124="","非表示","表示")</f>
        <v>非表示</v>
      </c>
    </row>
    <row r="125" spans="1:40" ht="46.5" customHeight="1">
      <c r="A125" s="15">
        <f t="shared" ref="A125:A132" ca="1" si="4">OFFSET(A125,-1,0,1,1)+1</f>
        <v>38</v>
      </c>
      <c r="B125" s="214" t="str">
        <f ca="1">IF(AND(VLOOKUP(A125,入力シート➁!$A:$B,COLUMN(入力シート➁!$B$5),0)=0,AD125=""),"",IF(AND(VLOOKUP(A125,入力シート➁!$A:$B,COLUMN(入力シート➁!$B$5),0)=0,AD125&lt;&gt;""),IFERROR(IF(AND(OFFSET(B125,-2,0,1,1)=$B$14,OFFSET(B125,-19,0,1,1)="　　　　　　　〃"),OFFSET(B125,-20,0,1,1),IF(AND(OFFSET(B125,-2,0,1,1)=$B$14,OFFSET(B125,-19,0,1,1)&lt;&gt;"　　　　　　　〃"),OFFSET(B125,-19,0,1,1),"　　　　　　　〃")),"　　　　　　　〃"),(VLOOKUP(A125,入力シート➁!$A:$B,COLUMN(入力シート➁!$B$5),0))))</f>
        <v/>
      </c>
      <c r="C125" s="215"/>
      <c r="D125" s="215"/>
      <c r="E125" s="215"/>
      <c r="F125" s="215"/>
      <c r="G125" s="215"/>
      <c r="H125" s="215"/>
      <c r="I125" s="215"/>
      <c r="J125" s="216"/>
      <c r="K125" s="115" t="str">
        <f>IF(M125="","",IFERROR(VLOOKUP($A125,入力シート➁!$A:$R,COLUMN(入力シート➁!$C$7),0),""))</f>
        <v/>
      </c>
      <c r="L125" s="116" t="str">
        <f>IF(入力シート➁!D44=0,"",入力シート➁!D44)</f>
        <v/>
      </c>
      <c r="M125" s="117" t="str">
        <f>IF(L125="","",VLOOKUP($A125,入力シート➁!$A:$R,COLUMN(入力シート➁!$E$7),0))</f>
        <v/>
      </c>
      <c r="N125" s="217" t="str">
        <f ca="1">IF(VLOOKUP($A125,入力シート➁!$A:$R,COLUMN(入力シート➁!F116),0)=0,"",IF(VLOOKUP($A125,入力シート➁!$A:$R,COLUMN(入力シート➁!F116),0)&lt;0,"("&amp;-VLOOKUP($A125,入力シート➁!$A:$R,COLUMN(入力シート➁!F116),0)&amp;VLOOKUP($A125,入力シート➁!$A:$R,COLUMN(入力シート➁!G116),0)&amp;")",VLOOKUP($A125,入力シート➁!$A:$R,COLUMN(入力シート➁!F116),0)))</f>
        <v/>
      </c>
      <c r="O125" s="218"/>
      <c r="P125" s="218"/>
      <c r="Q125" s="118" t="str">
        <f ca="1">IF(OR(N125="",COUNT(N125)=0),"",VLOOKUP(A125,入力シート➁!$A:$R,COLUMN(入力シート➁!G116),0))</f>
        <v/>
      </c>
      <c r="R125" s="217" t="str">
        <f ca="1">IF(VLOOKUP($A125,入力シート➁!$A:$R,COLUMN(入力シート➁!H116),0)=0,"",IF(VLOOKUP($A125,入力シート➁!$A:$R,COLUMN(入力シート➁!H116),0)&lt;0,"("&amp;-VLOOKUP($A125,入力シート➁!$A:$R,COLUMN(入力シート➁!H116),0)&amp;VLOOKUP($A125,入力シート➁!$A:$R,COLUMN(入力シート➁!I116),0)&amp;")",VLOOKUP($A125,入力シート➁!$A:$R,COLUMN(入力シート➁!H116),0)))</f>
        <v/>
      </c>
      <c r="S125" s="218"/>
      <c r="T125" s="218"/>
      <c r="U125" s="118" t="str">
        <f ca="1">IF(OR(R125="",COUNT(R125)=0),"",VLOOKUP($A125,入力シート➁!$A:$R,COLUMN(入力シート➁!G116),0))</f>
        <v/>
      </c>
      <c r="V125" s="217" t="str">
        <f ca="1">IF(VLOOKUP($A125,入力シート➁!$A:$R,COLUMN(入力シート➁!J116),0)=0,"",IF(VLOOKUP($A125,入力シート➁!$A:$R,COLUMN(入力シート➁!J116),0)&lt;0,"("&amp;-VLOOKUP($A125,入力シート➁!$A:$R,COLUMN(入力シート➁!J116),0)&amp;VLOOKUP($A125,入力シート➁!$A:$R,COLUMN(入力シート➁!K116),0)&amp;")",VLOOKUP($A125,入力シート➁!$A:$R,COLUMN(入力シート➁!J116),0)))</f>
        <v/>
      </c>
      <c r="W125" s="218"/>
      <c r="X125" s="218"/>
      <c r="Y125" s="118" t="str">
        <f ca="1">IF(OR(V125="",COUNT(V125)=0),"",VLOOKUP($A125,入力シート➁!$A:$R,COLUMN(入力シート➁!G116),0))</f>
        <v/>
      </c>
      <c r="Z125" s="217" t="str">
        <f ca="1">IF(AND(VLOOKUP($A125,入力シート➁!$A:$R,COLUMN(入力シート➁!L116),0)=0,VLOOKUP($A125,入力シート➁!$A:$R,COLUMN(入力シート➁!B116),0)=""),"",IF(VLOOKUP($A125,入力シート➁!$A:$R,COLUMN(入力シート➁!L116),0)&lt;0,"("&amp;-VLOOKUP($A125,入力シート➁!$A:$R,COLUMN(入力シート➁!L116),0)&amp;VLOOKUP($A125,入力シート➁!$A:$R,COLUMN(入力シート➁!M116),0)&amp;")",VLOOKUP($A125,入力シート➁!$A:$R,COLUMN(入力シート➁!L116),0)))</f>
        <v/>
      </c>
      <c r="AA125" s="218"/>
      <c r="AB125" s="218"/>
      <c r="AC125" s="118" t="str">
        <f ca="1">IF(OR(Z125="",COUNT(Z125)=0),"",VLOOKUP($A125,入力シート➁!$A:$R,COLUMN(入力シート➁!G116),0))</f>
        <v/>
      </c>
      <c r="AD125" s="219" t="str">
        <f ca="1">IF(VLOOKUP(A125,入力シート➁!$A:$R,COLUMN(入力シート➁!R116),0)=0,"",VLOOKUP(A125,入力シート➁!$A:$R,COLUMN(入力シート➁!R116),0))</f>
        <v/>
      </c>
      <c r="AE125" s="219"/>
      <c r="AF125" s="219"/>
      <c r="AG125" s="219"/>
      <c r="AH125" s="219"/>
      <c r="AI125" s="219"/>
      <c r="AJ125" s="219"/>
      <c r="AK125" s="219"/>
      <c r="AL125" s="219"/>
      <c r="AN125" s="15" t="str">
        <f ca="1">IF($B124="","非表示","表示")</f>
        <v>非表示</v>
      </c>
    </row>
    <row r="126" spans="1:40" ht="46.5" customHeight="1">
      <c r="A126" s="15">
        <f t="shared" ca="1" si="4"/>
        <v>39</v>
      </c>
      <c r="B126" s="214" t="str">
        <f ca="1">IF(AND(VLOOKUP(A126,入力シート➁!$A:$B,COLUMN(入力シート➁!$B$5),0)=0,AD126=""),"",IF(AND(VLOOKUP(A126,入力シート➁!$A:$B,COLUMN(入力シート➁!$B$5),0)=0,AD126&lt;&gt;""),IFERROR(IF(AND(OFFSET(B126,-2,0,1,1)=$B$14,OFFSET(B126,-19,0,1,1)="　　　　　　　〃"),OFFSET(B126,-20,0,1,1),IF(AND(OFFSET(B126,-2,0,1,1)=$B$14,OFFSET(B126,-19,0,1,1)&lt;&gt;"　　　　　　　〃"),OFFSET(B126,-19,0,1,1),"　　　　　　　〃")),"　　　　　　　〃"),(VLOOKUP(A126,入力シート➁!$A:$B,COLUMN(入力シート➁!$B$5),0))))</f>
        <v/>
      </c>
      <c r="C126" s="215"/>
      <c r="D126" s="215"/>
      <c r="E126" s="215"/>
      <c r="F126" s="215"/>
      <c r="G126" s="215"/>
      <c r="H126" s="215"/>
      <c r="I126" s="215"/>
      <c r="J126" s="216"/>
      <c r="K126" s="115" t="str">
        <f>IF(M126="","",IFERROR(VLOOKUP($A126,入力シート➁!$A:$R,COLUMN(入力シート➁!$C$7),0),""))</f>
        <v/>
      </c>
      <c r="L126" s="116" t="str">
        <f>IF(入力シート➁!D45=0,"",入力シート➁!D45)</f>
        <v/>
      </c>
      <c r="M126" s="117" t="str">
        <f>IF(L126="","",VLOOKUP($A126,入力シート➁!$A:$R,COLUMN(入力シート➁!$E$7),0))</f>
        <v/>
      </c>
      <c r="N126" s="217" t="str">
        <f ca="1">IF(VLOOKUP($A126,入力シート➁!$A:$R,COLUMN(入力シート➁!F117),0)=0,"",IF(VLOOKUP($A126,入力シート➁!$A:$R,COLUMN(入力シート➁!F117),0)&lt;0,"("&amp;-VLOOKUP($A126,入力シート➁!$A:$R,COLUMN(入力シート➁!F117),0)&amp;VLOOKUP($A126,入力シート➁!$A:$R,COLUMN(入力シート➁!G117),0)&amp;")",VLOOKUP($A126,入力シート➁!$A:$R,COLUMN(入力シート➁!F117),0)))</f>
        <v/>
      </c>
      <c r="O126" s="218"/>
      <c r="P126" s="218"/>
      <c r="Q126" s="118" t="str">
        <f ca="1">IF(OR(N126="",COUNT(N126)=0),"",VLOOKUP(A126,入力シート➁!$A:$R,COLUMN(入力シート➁!G117),0))</f>
        <v/>
      </c>
      <c r="R126" s="217" t="str">
        <f ca="1">IF(VLOOKUP($A126,入力シート➁!$A:$R,COLUMN(入力シート➁!H117),0)=0,"",IF(VLOOKUP($A126,入力シート➁!$A:$R,COLUMN(入力シート➁!H117),0)&lt;0,"("&amp;-VLOOKUP($A126,入力シート➁!$A:$R,COLUMN(入力シート➁!H117),0)&amp;VLOOKUP($A126,入力シート➁!$A:$R,COLUMN(入力シート➁!I117),0)&amp;")",VLOOKUP($A126,入力シート➁!$A:$R,COLUMN(入力シート➁!H117),0)))</f>
        <v/>
      </c>
      <c r="S126" s="218"/>
      <c r="T126" s="218"/>
      <c r="U126" s="118" t="str">
        <f ca="1">IF(OR(R126="",COUNT(R126)=0),"",VLOOKUP($A126,入力シート➁!$A:$R,COLUMN(入力シート➁!G117),0))</f>
        <v/>
      </c>
      <c r="V126" s="217" t="str">
        <f ca="1">IF(VLOOKUP($A126,入力シート➁!$A:$R,COLUMN(入力シート➁!J117),0)=0,"",IF(VLOOKUP($A126,入力シート➁!$A:$R,COLUMN(入力シート➁!J117),0)&lt;0,"("&amp;-VLOOKUP($A126,入力シート➁!$A:$R,COLUMN(入力シート➁!J117),0)&amp;VLOOKUP($A126,入力シート➁!$A:$R,COLUMN(入力シート➁!K117),0)&amp;")",VLOOKUP($A126,入力シート➁!$A:$R,COLUMN(入力シート➁!J117),0)))</f>
        <v/>
      </c>
      <c r="W126" s="218"/>
      <c r="X126" s="218"/>
      <c r="Y126" s="118" t="str">
        <f ca="1">IF(OR(V126="",COUNT(V126)=0),"",VLOOKUP($A126,入力シート➁!$A:$R,COLUMN(入力シート➁!G117),0))</f>
        <v/>
      </c>
      <c r="Z126" s="217" t="str">
        <f ca="1">IF(AND(VLOOKUP($A126,入力シート➁!$A:$R,COLUMN(入力シート➁!L117),0)=0,VLOOKUP($A126,入力シート➁!$A:$R,COLUMN(入力シート➁!B117),0)=""),"",IF(VLOOKUP($A126,入力シート➁!$A:$R,COLUMN(入力シート➁!L117),0)&lt;0,"("&amp;-VLOOKUP($A126,入力シート➁!$A:$R,COLUMN(入力シート➁!L117),0)&amp;VLOOKUP($A126,入力シート➁!$A:$R,COLUMN(入力シート➁!M117),0)&amp;")",VLOOKUP($A126,入力シート➁!$A:$R,COLUMN(入力シート➁!L117),0)))</f>
        <v/>
      </c>
      <c r="AA126" s="218"/>
      <c r="AB126" s="218"/>
      <c r="AC126" s="118" t="str">
        <f ca="1">IF(OR(Z126="",COUNT(Z126)=0),"",VLOOKUP($A126,入力シート➁!$A:$R,COLUMN(入力シート➁!G117),0))</f>
        <v/>
      </c>
      <c r="AD126" s="219" t="str">
        <f ca="1">IF(VLOOKUP(A126,入力シート➁!$A:$R,COLUMN(入力シート➁!R117),0)=0,"",VLOOKUP(A126,入力シート➁!$A:$R,COLUMN(入力シート➁!R117),0))</f>
        <v/>
      </c>
      <c r="AE126" s="219"/>
      <c r="AF126" s="219"/>
      <c r="AG126" s="219"/>
      <c r="AH126" s="219"/>
      <c r="AI126" s="219"/>
      <c r="AJ126" s="219"/>
      <c r="AK126" s="219"/>
      <c r="AL126" s="219"/>
      <c r="AN126" s="15" t="str">
        <f ca="1">IF($B124="","非表示","表示")</f>
        <v>非表示</v>
      </c>
    </row>
    <row r="127" spans="1:40" ht="46.5" customHeight="1">
      <c r="A127" s="15">
        <f t="shared" ca="1" si="4"/>
        <v>40</v>
      </c>
      <c r="B127" s="214" t="str">
        <f ca="1">IF(AND(VLOOKUP(A127,入力シート➁!$A:$B,COLUMN(入力シート➁!$B$5),0)=0,AD127=""),"",IF(AND(VLOOKUP(A127,入力シート➁!$A:$B,COLUMN(入力シート➁!$B$5),0)=0,AD127&lt;&gt;""),IFERROR(IF(AND(OFFSET(B127,-2,0,1,1)=$B$14,OFFSET(B127,-19,0,1,1)="　　　　　　　〃"),OFFSET(B127,-20,0,1,1),IF(AND(OFFSET(B127,-2,0,1,1)=$B$14,OFFSET(B127,-19,0,1,1)&lt;&gt;"　　　　　　　〃"),OFFSET(B127,-19,0,1,1),"　　　　　　　〃")),"　　　　　　　〃"),(VLOOKUP(A127,入力シート➁!$A:$B,COLUMN(入力シート➁!$B$5),0))))</f>
        <v/>
      </c>
      <c r="C127" s="215"/>
      <c r="D127" s="215"/>
      <c r="E127" s="215"/>
      <c r="F127" s="215"/>
      <c r="G127" s="215"/>
      <c r="H127" s="215"/>
      <c r="I127" s="215"/>
      <c r="J127" s="216"/>
      <c r="K127" s="115" t="str">
        <f>IF(M127="","",IFERROR(VLOOKUP($A127,入力シート➁!$A:$R,COLUMN(入力シート➁!$C$7),0),""))</f>
        <v/>
      </c>
      <c r="L127" s="116" t="str">
        <f>IF(入力シート➁!D46=0,"",入力シート➁!D46)</f>
        <v/>
      </c>
      <c r="M127" s="117" t="str">
        <f>IF(L127="","",VLOOKUP($A127,入力シート➁!$A:$R,COLUMN(入力シート➁!$E$7),0))</f>
        <v/>
      </c>
      <c r="N127" s="217" t="str">
        <f ca="1">IF(VLOOKUP($A127,入力シート➁!$A:$R,COLUMN(入力シート➁!F118),0)=0,"",IF(VLOOKUP($A127,入力シート➁!$A:$R,COLUMN(入力シート➁!F118),0)&lt;0,"("&amp;-VLOOKUP($A127,入力シート➁!$A:$R,COLUMN(入力シート➁!F118),0)&amp;VLOOKUP($A127,入力シート➁!$A:$R,COLUMN(入力シート➁!G118),0)&amp;")",VLOOKUP($A127,入力シート➁!$A:$R,COLUMN(入力シート➁!F118),0)))</f>
        <v/>
      </c>
      <c r="O127" s="218"/>
      <c r="P127" s="218"/>
      <c r="Q127" s="118" t="str">
        <f ca="1">IF(OR(N127="",COUNT(N127)=0),"",VLOOKUP(A127,入力シート➁!$A:$R,COLUMN(入力シート➁!G118),0))</f>
        <v/>
      </c>
      <c r="R127" s="217" t="str">
        <f ca="1">IF(VLOOKUP($A127,入力シート➁!$A:$R,COLUMN(入力シート➁!H118),0)=0,"",IF(VLOOKUP($A127,入力シート➁!$A:$R,COLUMN(入力シート➁!H118),0)&lt;0,"("&amp;-VLOOKUP($A127,入力シート➁!$A:$R,COLUMN(入力シート➁!H118),0)&amp;VLOOKUP($A127,入力シート➁!$A:$R,COLUMN(入力シート➁!I118),0)&amp;")",VLOOKUP($A127,入力シート➁!$A:$R,COLUMN(入力シート➁!H118),0)))</f>
        <v/>
      </c>
      <c r="S127" s="218"/>
      <c r="T127" s="218"/>
      <c r="U127" s="118" t="str">
        <f ca="1">IF(OR(R127="",COUNT(R127)=0),"",VLOOKUP($A127,入力シート➁!$A:$R,COLUMN(入力シート➁!G118),0))</f>
        <v/>
      </c>
      <c r="V127" s="217" t="str">
        <f ca="1">IF(VLOOKUP($A127,入力シート➁!$A:$R,COLUMN(入力シート➁!J118),0)=0,"",IF(VLOOKUP($A127,入力シート➁!$A:$R,COLUMN(入力シート➁!J118),0)&lt;0,"("&amp;-VLOOKUP($A127,入力シート➁!$A:$R,COLUMN(入力シート➁!J118),0)&amp;VLOOKUP($A127,入力シート➁!$A:$R,COLUMN(入力シート➁!K118),0)&amp;")",VLOOKUP($A127,入力シート➁!$A:$R,COLUMN(入力シート➁!J118),0)))</f>
        <v/>
      </c>
      <c r="W127" s="218"/>
      <c r="X127" s="218"/>
      <c r="Y127" s="118" t="str">
        <f ca="1">IF(OR(V127="",COUNT(V127)=0),"",VLOOKUP($A127,入力シート➁!$A:$R,COLUMN(入力シート➁!G118),0))</f>
        <v/>
      </c>
      <c r="Z127" s="217" t="str">
        <f ca="1">IF(AND(VLOOKUP($A127,入力シート➁!$A:$R,COLUMN(入力シート➁!L118),0)=0,VLOOKUP($A127,入力シート➁!$A:$R,COLUMN(入力シート➁!B118),0)=""),"",IF(VLOOKUP($A127,入力シート➁!$A:$R,COLUMN(入力シート➁!L118),0)&lt;0,"("&amp;-VLOOKUP($A127,入力シート➁!$A:$R,COLUMN(入力シート➁!L118),0)&amp;VLOOKUP($A127,入力シート➁!$A:$R,COLUMN(入力シート➁!M118),0)&amp;")",VLOOKUP($A127,入力シート➁!$A:$R,COLUMN(入力シート➁!L118),0)))</f>
        <v/>
      </c>
      <c r="AA127" s="218"/>
      <c r="AB127" s="218"/>
      <c r="AC127" s="118" t="str">
        <f ca="1">IF(OR(Z127="",COUNT(Z127)=0),"",VLOOKUP($A127,入力シート➁!$A:$R,COLUMN(入力シート➁!G118),0))</f>
        <v/>
      </c>
      <c r="AD127" s="219" t="str">
        <f ca="1">IF(VLOOKUP(A127,入力シート➁!$A:$R,COLUMN(入力シート➁!R118),0)=0,"",VLOOKUP(A127,入力シート➁!$A:$R,COLUMN(入力シート➁!R118),0))</f>
        <v/>
      </c>
      <c r="AE127" s="219"/>
      <c r="AF127" s="219"/>
      <c r="AG127" s="219"/>
      <c r="AH127" s="219"/>
      <c r="AI127" s="219"/>
      <c r="AJ127" s="219"/>
      <c r="AK127" s="219"/>
      <c r="AL127" s="219"/>
      <c r="AN127" s="15" t="str">
        <f ca="1">IF($B124="","非表示","表示")</f>
        <v>非表示</v>
      </c>
    </row>
    <row r="128" spans="1:40" ht="46.5" customHeight="1">
      <c r="A128" s="15">
        <f t="shared" ca="1" si="4"/>
        <v>41</v>
      </c>
      <c r="B128" s="214" t="str">
        <f ca="1">IF(AND(VLOOKUP(A128,入力シート➁!$A:$B,COLUMN(入力シート➁!$B$5),0)=0,AD128=""),"",IF(AND(VLOOKUP(A128,入力シート➁!$A:$B,COLUMN(入力シート➁!$B$5),0)=0,AD128&lt;&gt;""),IFERROR(IF(AND(OFFSET(B128,-2,0,1,1)=$B$14,OFFSET(B128,-19,0,1,1)="　　　　　　　〃"),OFFSET(B128,-20,0,1,1),IF(AND(OFFSET(B128,-2,0,1,1)=$B$14,OFFSET(B128,-19,0,1,1)&lt;&gt;"　　　　　　　〃"),OFFSET(B128,-19,0,1,1),"　　　　　　　〃")),"　　　　　　　〃"),(VLOOKUP(A128,入力シート➁!$A:$B,COLUMN(入力シート➁!$B$5),0))))</f>
        <v/>
      </c>
      <c r="C128" s="215"/>
      <c r="D128" s="215"/>
      <c r="E128" s="215"/>
      <c r="F128" s="215"/>
      <c r="G128" s="215"/>
      <c r="H128" s="215"/>
      <c r="I128" s="215"/>
      <c r="J128" s="216"/>
      <c r="K128" s="115" t="str">
        <f>IF(M128="","",IFERROR(VLOOKUP($A128,入力シート➁!$A:$R,COLUMN(入力シート➁!$C$7),0),""))</f>
        <v/>
      </c>
      <c r="L128" s="116" t="str">
        <f>IF(入力シート➁!D47=0,"",入力シート➁!D47)</f>
        <v/>
      </c>
      <c r="M128" s="117" t="str">
        <f>IF(L128="","",VLOOKUP($A128,入力シート➁!$A:$R,COLUMN(入力シート➁!$E$7),0))</f>
        <v/>
      </c>
      <c r="N128" s="217" t="str">
        <f ca="1">IF(VLOOKUP($A128,入力シート➁!$A:$R,COLUMN(入力シート➁!F119),0)=0,"",IF(VLOOKUP($A128,入力シート➁!$A:$R,COLUMN(入力シート➁!F119),0)&lt;0,"("&amp;-VLOOKUP($A128,入力シート➁!$A:$R,COLUMN(入力シート➁!F119),0)&amp;VLOOKUP($A128,入力シート➁!$A:$R,COLUMN(入力シート➁!G119),0)&amp;")",VLOOKUP($A128,入力シート➁!$A:$R,COLUMN(入力シート➁!F119),0)))</f>
        <v/>
      </c>
      <c r="O128" s="218"/>
      <c r="P128" s="218"/>
      <c r="Q128" s="118" t="str">
        <f ca="1">IF(OR(N128="",COUNT(N128)=0),"",VLOOKUP(A128,入力シート➁!$A:$R,COLUMN(入力シート➁!G119),0))</f>
        <v/>
      </c>
      <c r="R128" s="217" t="str">
        <f ca="1">IF(VLOOKUP($A128,入力シート➁!$A:$R,COLUMN(入力シート➁!H119),0)=0,"",IF(VLOOKUP($A128,入力シート➁!$A:$R,COLUMN(入力シート➁!H119),0)&lt;0,"("&amp;-VLOOKUP($A128,入力シート➁!$A:$R,COLUMN(入力シート➁!H119),0)&amp;VLOOKUP($A128,入力シート➁!$A:$R,COLUMN(入力シート➁!I119),0)&amp;")",VLOOKUP($A128,入力シート➁!$A:$R,COLUMN(入力シート➁!H119),0)))</f>
        <v/>
      </c>
      <c r="S128" s="218"/>
      <c r="T128" s="218"/>
      <c r="U128" s="118" t="str">
        <f ca="1">IF(OR(R128="",COUNT(R128)=0),"",VLOOKUP($A128,入力シート➁!$A:$R,COLUMN(入力シート➁!G119),0))</f>
        <v/>
      </c>
      <c r="V128" s="217" t="str">
        <f ca="1">IF(VLOOKUP($A128,入力シート➁!$A:$R,COLUMN(入力シート➁!J119),0)=0,"",IF(VLOOKUP($A128,入力シート➁!$A:$R,COLUMN(入力シート➁!J119),0)&lt;0,"("&amp;-VLOOKUP($A128,入力シート➁!$A:$R,COLUMN(入力シート➁!J119),0)&amp;VLOOKUP($A128,入力シート➁!$A:$R,COLUMN(入力シート➁!K119),0)&amp;")",VLOOKUP($A128,入力シート➁!$A:$R,COLUMN(入力シート➁!J119),0)))</f>
        <v/>
      </c>
      <c r="W128" s="218"/>
      <c r="X128" s="218"/>
      <c r="Y128" s="118" t="str">
        <f ca="1">IF(OR(V128="",COUNT(V128)=0),"",VLOOKUP($A128,入力シート➁!$A:$R,COLUMN(入力シート➁!G119),0))</f>
        <v/>
      </c>
      <c r="Z128" s="217" t="str">
        <f ca="1">IF(AND(VLOOKUP($A128,入力シート➁!$A:$R,COLUMN(入力シート➁!L119),0)=0,VLOOKUP($A128,入力シート➁!$A:$R,COLUMN(入力シート➁!B119),0)=""),"",IF(VLOOKUP($A128,入力シート➁!$A:$R,COLUMN(入力シート➁!L119),0)&lt;0,"("&amp;-VLOOKUP($A128,入力シート➁!$A:$R,COLUMN(入力シート➁!L119),0)&amp;VLOOKUP($A128,入力シート➁!$A:$R,COLUMN(入力シート➁!M119),0)&amp;")",VLOOKUP($A128,入力シート➁!$A:$R,COLUMN(入力シート➁!L119),0)))</f>
        <v/>
      </c>
      <c r="AA128" s="218"/>
      <c r="AB128" s="218"/>
      <c r="AC128" s="118" t="str">
        <f ca="1">IF(OR(Z128="",COUNT(Z128)=0),"",VLOOKUP($A128,入力シート➁!$A:$R,COLUMN(入力シート➁!G119),0))</f>
        <v/>
      </c>
      <c r="AD128" s="219" t="str">
        <f ca="1">IF(VLOOKUP(A128,入力シート➁!$A:$R,COLUMN(入力シート➁!R119),0)=0,"",VLOOKUP(A128,入力シート➁!$A:$R,COLUMN(入力シート➁!R119),0))</f>
        <v/>
      </c>
      <c r="AE128" s="219"/>
      <c r="AF128" s="219"/>
      <c r="AG128" s="219"/>
      <c r="AH128" s="219"/>
      <c r="AI128" s="219"/>
      <c r="AJ128" s="219"/>
      <c r="AK128" s="219"/>
      <c r="AL128" s="219"/>
      <c r="AN128" s="15" t="str">
        <f ca="1">IF($B124="","非表示","表示")</f>
        <v>非表示</v>
      </c>
    </row>
    <row r="129" spans="1:40" ht="46.5" customHeight="1">
      <c r="A129" s="15">
        <f t="shared" ca="1" si="4"/>
        <v>42</v>
      </c>
      <c r="B129" s="214" t="str">
        <f ca="1">IF(AND(VLOOKUP(A129,入力シート➁!$A:$B,COLUMN(入力シート➁!$B$5),0)=0,AD129=""),"",IF(AND(VLOOKUP(A129,入力シート➁!$A:$B,COLUMN(入力シート➁!$B$5),0)=0,AD129&lt;&gt;""),IFERROR(IF(AND(OFFSET(B129,-2,0,1,1)=$B$14,OFFSET(B129,-19,0,1,1)="　　　　　　　〃"),OFFSET(B129,-20,0,1,1),IF(AND(OFFSET(B129,-2,0,1,1)=$B$14,OFFSET(B129,-19,0,1,1)&lt;&gt;"　　　　　　　〃"),OFFSET(B129,-19,0,1,1),"　　　　　　　〃")),"　　　　　　　〃"),(VLOOKUP(A129,入力シート➁!$A:$B,COLUMN(入力シート➁!$B$5),0))))</f>
        <v/>
      </c>
      <c r="C129" s="215"/>
      <c r="D129" s="215"/>
      <c r="E129" s="215"/>
      <c r="F129" s="215"/>
      <c r="G129" s="215"/>
      <c r="H129" s="215"/>
      <c r="I129" s="215"/>
      <c r="J129" s="216"/>
      <c r="K129" s="115" t="str">
        <f>IF(M129="","",IFERROR(VLOOKUP($A129,入力シート➁!$A:$R,COLUMN(入力シート➁!$C$7),0),""))</f>
        <v/>
      </c>
      <c r="L129" s="116" t="str">
        <f>IF(入力シート➁!D48=0,"",入力シート➁!D48)</f>
        <v/>
      </c>
      <c r="M129" s="117" t="str">
        <f>IF(L129="","",VLOOKUP($A129,入力シート➁!$A:$R,COLUMN(入力シート➁!$E$7),0))</f>
        <v/>
      </c>
      <c r="N129" s="217" t="str">
        <f ca="1">IF(VLOOKUP($A129,入力シート➁!$A:$R,COLUMN(入力シート➁!F120),0)=0,"",IF(VLOOKUP($A129,入力シート➁!$A:$R,COLUMN(入力シート➁!F120),0)&lt;0,"("&amp;-VLOOKUP($A129,入力シート➁!$A:$R,COLUMN(入力シート➁!F120),0)&amp;VLOOKUP($A129,入力シート➁!$A:$R,COLUMN(入力シート➁!G120),0)&amp;")",VLOOKUP($A129,入力シート➁!$A:$R,COLUMN(入力シート➁!F120),0)))</f>
        <v/>
      </c>
      <c r="O129" s="218"/>
      <c r="P129" s="218"/>
      <c r="Q129" s="118" t="str">
        <f ca="1">IF(OR(N129="",COUNT(N129)=0),"",VLOOKUP(A129,入力シート➁!$A:$R,COLUMN(入力シート➁!G120),0))</f>
        <v/>
      </c>
      <c r="R129" s="217" t="str">
        <f ca="1">IF(VLOOKUP($A129,入力シート➁!$A:$R,COLUMN(入力シート➁!H120),0)=0,"",IF(VLOOKUP($A129,入力シート➁!$A:$R,COLUMN(入力シート➁!H120),0)&lt;0,"("&amp;-VLOOKUP($A129,入力シート➁!$A:$R,COLUMN(入力シート➁!H120),0)&amp;VLOOKUP($A129,入力シート➁!$A:$R,COLUMN(入力シート➁!I120),0)&amp;")",VLOOKUP($A129,入力シート➁!$A:$R,COLUMN(入力シート➁!H120),0)))</f>
        <v/>
      </c>
      <c r="S129" s="218"/>
      <c r="T129" s="218"/>
      <c r="U129" s="118" t="str">
        <f ca="1">IF(OR(R129="",COUNT(R129)=0),"",VLOOKUP($A129,入力シート➁!$A:$R,COLUMN(入力シート➁!G120),0))</f>
        <v/>
      </c>
      <c r="V129" s="217" t="str">
        <f ca="1">IF(VLOOKUP($A129,入力シート➁!$A:$R,COLUMN(入力シート➁!J120),0)=0,"",IF(VLOOKUP($A129,入力シート➁!$A:$R,COLUMN(入力シート➁!J120),0)&lt;0,"("&amp;-VLOOKUP($A129,入力シート➁!$A:$R,COLUMN(入力シート➁!J120),0)&amp;VLOOKUP($A129,入力シート➁!$A:$R,COLUMN(入力シート➁!K120),0)&amp;")",VLOOKUP($A129,入力シート➁!$A:$R,COLUMN(入力シート➁!J120),0)))</f>
        <v/>
      </c>
      <c r="W129" s="218"/>
      <c r="X129" s="218"/>
      <c r="Y129" s="118" t="str">
        <f ca="1">IF(OR(V129="",COUNT(V129)=0),"",VLOOKUP($A129,入力シート➁!$A:$R,COLUMN(入力シート➁!G120),0))</f>
        <v/>
      </c>
      <c r="Z129" s="217" t="str">
        <f ca="1">IF(AND(VLOOKUP($A129,入力シート➁!$A:$R,COLUMN(入力シート➁!L120),0)=0,VLOOKUP($A129,入力シート➁!$A:$R,COLUMN(入力シート➁!B120),0)=""),"",IF(VLOOKUP($A129,入力シート➁!$A:$R,COLUMN(入力シート➁!L120),0)&lt;0,"("&amp;-VLOOKUP($A129,入力シート➁!$A:$R,COLUMN(入力シート➁!L120),0)&amp;VLOOKUP($A129,入力シート➁!$A:$R,COLUMN(入力シート➁!M120),0)&amp;")",VLOOKUP($A129,入力シート➁!$A:$R,COLUMN(入力シート➁!L120),0)))</f>
        <v/>
      </c>
      <c r="AA129" s="218"/>
      <c r="AB129" s="218"/>
      <c r="AC129" s="118" t="str">
        <f ca="1">IF(OR(Z129="",COUNT(Z129)=0),"",VLOOKUP($A129,入力シート➁!$A:$R,COLUMN(入力シート➁!G120),0))</f>
        <v/>
      </c>
      <c r="AD129" s="219" t="str">
        <f ca="1">IF(VLOOKUP(A129,入力シート➁!$A:$R,COLUMN(入力シート➁!R120),0)=0,"",VLOOKUP(A129,入力シート➁!$A:$R,COLUMN(入力シート➁!R120),0))</f>
        <v/>
      </c>
      <c r="AE129" s="219"/>
      <c r="AF129" s="219"/>
      <c r="AG129" s="219"/>
      <c r="AH129" s="219"/>
      <c r="AI129" s="219"/>
      <c r="AJ129" s="219"/>
      <c r="AK129" s="219"/>
      <c r="AL129" s="219"/>
      <c r="AN129" s="15" t="str">
        <f ca="1">IF($B124="","非表示","表示")</f>
        <v>非表示</v>
      </c>
    </row>
    <row r="130" spans="1:40" ht="46.5" customHeight="1">
      <c r="A130" s="15">
        <f t="shared" ca="1" si="4"/>
        <v>43</v>
      </c>
      <c r="B130" s="214" t="str">
        <f ca="1">IF(AND(VLOOKUP(A130,入力シート➁!$A:$B,COLUMN(入力シート➁!$B$5),0)=0,AD130=""),"",IF(AND(VLOOKUP(A130,入力シート➁!$A:$B,COLUMN(入力シート➁!$B$5),0)=0,AD130&lt;&gt;""),IFERROR(IF(AND(OFFSET(B130,-2,0,1,1)=$B$14,OFFSET(B130,-19,0,1,1)="　　　　　　　〃"),OFFSET(B130,-20,0,1,1),IF(AND(OFFSET(B130,-2,0,1,1)=$B$14,OFFSET(B130,-19,0,1,1)&lt;&gt;"　　　　　　　〃"),OFFSET(B130,-19,0,1,1),"　　　　　　　〃")),"　　　　　　　〃"),(VLOOKUP(A130,入力シート➁!$A:$B,COLUMN(入力シート➁!$B$5),0))))</f>
        <v/>
      </c>
      <c r="C130" s="215"/>
      <c r="D130" s="215"/>
      <c r="E130" s="215"/>
      <c r="F130" s="215"/>
      <c r="G130" s="215"/>
      <c r="H130" s="215"/>
      <c r="I130" s="215"/>
      <c r="J130" s="216"/>
      <c r="K130" s="115" t="str">
        <f>IF(M130="","",IFERROR(VLOOKUP($A130,入力シート➁!$A:$R,COLUMN(入力シート➁!$C$7),0),""))</f>
        <v/>
      </c>
      <c r="L130" s="116" t="str">
        <f>IF(入力シート➁!D49=0,"",入力シート➁!D49)</f>
        <v/>
      </c>
      <c r="M130" s="117" t="str">
        <f>IF(L130="","",VLOOKUP($A130,入力シート➁!$A:$R,COLUMN(入力シート➁!$E$7),0))</f>
        <v/>
      </c>
      <c r="N130" s="217" t="str">
        <f ca="1">IF(VLOOKUP($A130,入力シート➁!$A:$R,COLUMN(入力シート➁!F121),0)=0,"",IF(VLOOKUP($A130,入力シート➁!$A:$R,COLUMN(入力シート➁!F121),0)&lt;0,"("&amp;-VLOOKUP($A130,入力シート➁!$A:$R,COLUMN(入力シート➁!F121),0)&amp;VLOOKUP($A130,入力シート➁!$A:$R,COLUMN(入力シート➁!G121),0)&amp;")",VLOOKUP($A130,入力シート➁!$A:$R,COLUMN(入力シート➁!F121),0)))</f>
        <v/>
      </c>
      <c r="O130" s="218"/>
      <c r="P130" s="218"/>
      <c r="Q130" s="118" t="str">
        <f ca="1">IF(OR(N130="",COUNT(N130)=0),"",VLOOKUP(A130,入力シート➁!$A:$R,COLUMN(入力シート➁!G121),0))</f>
        <v/>
      </c>
      <c r="R130" s="217" t="str">
        <f ca="1">IF(VLOOKUP($A130,入力シート➁!$A:$R,COLUMN(入力シート➁!H121),0)=0,"",IF(VLOOKUP($A130,入力シート➁!$A:$R,COLUMN(入力シート➁!H121),0)&lt;0,"("&amp;-VLOOKUP($A130,入力シート➁!$A:$R,COLUMN(入力シート➁!H121),0)&amp;VLOOKUP($A130,入力シート➁!$A:$R,COLUMN(入力シート➁!I121),0)&amp;")",VLOOKUP($A130,入力シート➁!$A:$R,COLUMN(入力シート➁!H121),0)))</f>
        <v/>
      </c>
      <c r="S130" s="218"/>
      <c r="T130" s="218"/>
      <c r="U130" s="118" t="str">
        <f ca="1">IF(OR(R130="",COUNT(R130)=0),"",VLOOKUP($A130,入力シート➁!$A:$R,COLUMN(入力シート➁!G121),0))</f>
        <v/>
      </c>
      <c r="V130" s="217" t="str">
        <f ca="1">IF(VLOOKUP($A130,入力シート➁!$A:$R,COLUMN(入力シート➁!J121),0)=0,"",IF(VLOOKUP($A130,入力シート➁!$A:$R,COLUMN(入力シート➁!J121),0)&lt;0,"("&amp;-VLOOKUP($A130,入力シート➁!$A:$R,COLUMN(入力シート➁!J121),0)&amp;VLOOKUP($A130,入力シート➁!$A:$R,COLUMN(入力シート➁!K121),0)&amp;")",VLOOKUP($A130,入力シート➁!$A:$R,COLUMN(入力シート➁!J121),0)))</f>
        <v/>
      </c>
      <c r="W130" s="218"/>
      <c r="X130" s="218"/>
      <c r="Y130" s="118" t="str">
        <f ca="1">IF(OR(V130="",COUNT(V130)=0),"",VLOOKUP($A130,入力シート➁!$A:$R,COLUMN(入力シート➁!G121),0))</f>
        <v/>
      </c>
      <c r="Z130" s="217" t="str">
        <f ca="1">IF(AND(VLOOKUP($A130,入力シート➁!$A:$R,COLUMN(入力シート➁!L121),0)=0,VLOOKUP($A130,入力シート➁!$A:$R,COLUMN(入力シート➁!B121),0)=""),"",IF(VLOOKUP($A130,入力シート➁!$A:$R,COLUMN(入力シート➁!L121),0)&lt;0,"("&amp;-VLOOKUP($A130,入力シート➁!$A:$R,COLUMN(入力シート➁!L121),0)&amp;VLOOKUP($A130,入力シート➁!$A:$R,COLUMN(入力シート➁!M121),0)&amp;")",VLOOKUP($A130,入力シート➁!$A:$R,COLUMN(入力シート➁!L121),0)))</f>
        <v/>
      </c>
      <c r="AA130" s="218"/>
      <c r="AB130" s="218"/>
      <c r="AC130" s="118" t="str">
        <f ca="1">IF(OR(Z130="",COUNT(Z130)=0),"",VLOOKUP($A130,入力シート➁!$A:$R,COLUMN(入力シート➁!G121),0))</f>
        <v/>
      </c>
      <c r="AD130" s="219" t="str">
        <f ca="1">IF(VLOOKUP(A130,入力シート➁!$A:$R,COLUMN(入力シート➁!R121),0)=0,"",VLOOKUP(A130,入力シート➁!$A:$R,COLUMN(入力シート➁!R121),0))</f>
        <v/>
      </c>
      <c r="AE130" s="219"/>
      <c r="AF130" s="219"/>
      <c r="AG130" s="219"/>
      <c r="AH130" s="219"/>
      <c r="AI130" s="219"/>
      <c r="AJ130" s="219"/>
      <c r="AK130" s="219"/>
      <c r="AL130" s="219"/>
      <c r="AN130" s="15" t="str">
        <f ca="1">IF($B124="","非表示","表示")</f>
        <v>非表示</v>
      </c>
    </row>
    <row r="131" spans="1:40" ht="46.5" customHeight="1">
      <c r="A131" s="15">
        <f t="shared" ca="1" si="4"/>
        <v>44</v>
      </c>
      <c r="B131" s="214" t="str">
        <f ca="1">IF(AND(VLOOKUP(A131,入力シート➁!$A:$B,COLUMN(入力シート➁!$B$5),0)=0,AD131=""),"",IF(AND(VLOOKUP(A131,入力シート➁!$A:$B,COLUMN(入力シート➁!$B$5),0)=0,AD131&lt;&gt;""),IFERROR(IF(AND(OFFSET(B131,-2,0,1,1)=$B$14,OFFSET(B131,-19,0,1,1)="　　　　　　　〃"),OFFSET(B131,-20,0,1,1),IF(AND(OFFSET(B131,-2,0,1,1)=$B$14,OFFSET(B131,-19,0,1,1)&lt;&gt;"　　　　　　　〃"),OFFSET(B131,-19,0,1,1),"　　　　　　　〃")),"　　　　　　　〃"),(VLOOKUP(A131,入力シート➁!$A:$B,COLUMN(入力シート➁!$B$5),0))))</f>
        <v/>
      </c>
      <c r="C131" s="215"/>
      <c r="D131" s="215"/>
      <c r="E131" s="215"/>
      <c r="F131" s="215"/>
      <c r="G131" s="215"/>
      <c r="H131" s="215"/>
      <c r="I131" s="215"/>
      <c r="J131" s="216"/>
      <c r="K131" s="115" t="str">
        <f>IF(M131="","",IFERROR(VLOOKUP($A131,入力シート➁!$A:$R,COLUMN(入力シート➁!$C$7),0),""))</f>
        <v/>
      </c>
      <c r="L131" s="116" t="str">
        <f>IF(入力シート➁!D50=0,"",入力シート➁!D50)</f>
        <v/>
      </c>
      <c r="M131" s="117" t="str">
        <f>IF(L131="","",VLOOKUP($A131,入力シート➁!$A:$R,COLUMN(入力シート➁!$E$7),0))</f>
        <v/>
      </c>
      <c r="N131" s="217" t="str">
        <f ca="1">IF(VLOOKUP($A131,入力シート➁!$A:$R,COLUMN(入力シート➁!F122),0)=0,"",IF(VLOOKUP($A131,入力シート➁!$A:$R,COLUMN(入力シート➁!F122),0)&lt;0,"("&amp;-VLOOKUP($A131,入力シート➁!$A:$R,COLUMN(入力シート➁!F122),0)&amp;VLOOKUP($A131,入力シート➁!$A:$R,COLUMN(入力シート➁!G122),0)&amp;")",VLOOKUP($A131,入力シート➁!$A:$R,COLUMN(入力シート➁!F122),0)))</f>
        <v/>
      </c>
      <c r="O131" s="218"/>
      <c r="P131" s="218"/>
      <c r="Q131" s="118" t="str">
        <f ca="1">IF(OR(N131="",COUNT(N131)=0),"",VLOOKUP(A131,入力シート➁!$A:$R,COLUMN(入力シート➁!G122),0))</f>
        <v/>
      </c>
      <c r="R131" s="217" t="str">
        <f ca="1">IF(VLOOKUP($A131,入力シート➁!$A:$R,COLUMN(入力シート➁!H122),0)=0,"",IF(VLOOKUP($A131,入力シート➁!$A:$R,COLUMN(入力シート➁!H122),0)&lt;0,"("&amp;-VLOOKUP($A131,入力シート➁!$A:$R,COLUMN(入力シート➁!H122),0)&amp;VLOOKUP($A131,入力シート➁!$A:$R,COLUMN(入力シート➁!I122),0)&amp;")",VLOOKUP($A131,入力シート➁!$A:$R,COLUMN(入力シート➁!H122),0)))</f>
        <v/>
      </c>
      <c r="S131" s="218"/>
      <c r="T131" s="218"/>
      <c r="U131" s="118" t="str">
        <f ca="1">IF(OR(R131="",COUNT(R131)=0),"",VLOOKUP($A131,入力シート➁!$A:$R,COLUMN(入力シート➁!G122),0))</f>
        <v/>
      </c>
      <c r="V131" s="217" t="str">
        <f ca="1">IF(VLOOKUP($A131,入力シート➁!$A:$R,COLUMN(入力シート➁!J122),0)=0,"",IF(VLOOKUP($A131,入力シート➁!$A:$R,COLUMN(入力シート➁!J122),0)&lt;0,"("&amp;-VLOOKUP($A131,入力シート➁!$A:$R,COLUMN(入力シート➁!J122),0)&amp;VLOOKUP($A131,入力シート➁!$A:$R,COLUMN(入力シート➁!K122),0)&amp;")",VLOOKUP($A131,入力シート➁!$A:$R,COLUMN(入力シート➁!J122),0)))</f>
        <v/>
      </c>
      <c r="W131" s="218"/>
      <c r="X131" s="218"/>
      <c r="Y131" s="118" t="str">
        <f ca="1">IF(OR(V131="",COUNT(V131)=0),"",VLOOKUP($A131,入力シート➁!$A:$R,COLUMN(入力シート➁!G122),0))</f>
        <v/>
      </c>
      <c r="Z131" s="217" t="str">
        <f ca="1">IF(AND(VLOOKUP($A131,入力シート➁!$A:$R,COLUMN(入力シート➁!L122),0)=0,VLOOKUP($A131,入力シート➁!$A:$R,COLUMN(入力シート➁!B122),0)=""),"",IF(VLOOKUP($A131,入力シート➁!$A:$R,COLUMN(入力シート➁!L122),0)&lt;0,"("&amp;-VLOOKUP($A131,入力シート➁!$A:$R,COLUMN(入力シート➁!L122),0)&amp;VLOOKUP($A131,入力シート➁!$A:$R,COLUMN(入力シート➁!M122),0)&amp;")",VLOOKUP($A131,入力シート➁!$A:$R,COLUMN(入力シート➁!L122),0)))</f>
        <v/>
      </c>
      <c r="AA131" s="218"/>
      <c r="AB131" s="218"/>
      <c r="AC131" s="118" t="str">
        <f ca="1">IF(OR(Z131="",COUNT(Z131)=0),"",VLOOKUP($A131,入力シート➁!$A:$R,COLUMN(入力シート➁!G122),0))</f>
        <v/>
      </c>
      <c r="AD131" s="219" t="str">
        <f ca="1">IF(VLOOKUP(A131,入力シート➁!$A:$R,COLUMN(入力シート➁!R122),0)=0,"",VLOOKUP(A131,入力シート➁!$A:$R,COLUMN(入力シート➁!R122),0))</f>
        <v/>
      </c>
      <c r="AE131" s="219"/>
      <c r="AF131" s="219"/>
      <c r="AG131" s="219"/>
      <c r="AH131" s="219"/>
      <c r="AI131" s="219"/>
      <c r="AJ131" s="219"/>
      <c r="AK131" s="219"/>
      <c r="AL131" s="219"/>
      <c r="AN131" s="15" t="str">
        <f ca="1">IF($B124="","非表示","表示")</f>
        <v>非表示</v>
      </c>
    </row>
    <row r="132" spans="1:40" ht="46.5" customHeight="1">
      <c r="A132" s="15">
        <f t="shared" ca="1" si="4"/>
        <v>45</v>
      </c>
      <c r="B132" s="214" t="str">
        <f ca="1">IF(AND(VLOOKUP(A132,入力シート➁!$A:$B,COLUMN(入力シート➁!$B$5),0)=0,AD132=""),"",IF(AND(VLOOKUP(A132,入力シート➁!$A:$B,COLUMN(入力シート➁!$B$5),0)=0,AD132&lt;&gt;""),IFERROR(IF(AND(OFFSET(B132,-2,0,1,1)=$B$14,OFFSET(B132,-19,0,1,1)="　　　　　　　〃"),OFFSET(B132,-20,0,1,1),IF(AND(OFFSET(B132,-2,0,1,1)=$B$14,OFFSET(B132,-19,0,1,1)&lt;&gt;"　　　　　　　〃"),OFFSET(B132,-19,0,1,1),"　　　　　　　〃")),"　　　　　　　〃"),(VLOOKUP(A132,入力シート➁!$A:$B,COLUMN(入力シート➁!$B$5),0))))</f>
        <v/>
      </c>
      <c r="C132" s="215"/>
      <c r="D132" s="215"/>
      <c r="E132" s="215"/>
      <c r="F132" s="215"/>
      <c r="G132" s="215"/>
      <c r="H132" s="215"/>
      <c r="I132" s="215"/>
      <c r="J132" s="216"/>
      <c r="K132" s="115" t="str">
        <f>IF(M132="","",IFERROR(VLOOKUP($A132,入力シート➁!$A:$R,COLUMN(入力シート➁!$C$7),0),""))</f>
        <v/>
      </c>
      <c r="L132" s="116" t="str">
        <f>IF(入力シート➁!D51=0,"",入力シート➁!D51)</f>
        <v/>
      </c>
      <c r="M132" s="117" t="str">
        <f>IF(L132="","",VLOOKUP($A132,入力シート➁!$A:$R,COLUMN(入力シート➁!$E$7),0))</f>
        <v/>
      </c>
      <c r="N132" s="217" t="str">
        <f ca="1">IF(VLOOKUP($A132,入力シート➁!$A:$R,COLUMN(入力シート➁!F123),0)=0,"",IF(VLOOKUP($A132,入力シート➁!$A:$R,COLUMN(入力シート➁!F123),0)&lt;0,"("&amp;-VLOOKUP($A132,入力シート➁!$A:$R,COLUMN(入力シート➁!F123),0)&amp;VLOOKUP($A132,入力シート➁!$A:$R,COLUMN(入力シート➁!G123),0)&amp;")",VLOOKUP($A132,入力シート➁!$A:$R,COLUMN(入力シート➁!F123),0)))</f>
        <v/>
      </c>
      <c r="O132" s="218"/>
      <c r="P132" s="218"/>
      <c r="Q132" s="118" t="str">
        <f ca="1">IF(OR(N132="",COUNT(N132)=0),"",VLOOKUP(A132,入力シート➁!$A:$R,COLUMN(入力シート➁!G123),0))</f>
        <v/>
      </c>
      <c r="R132" s="217" t="str">
        <f ca="1">IF(VLOOKUP($A132,入力シート➁!$A:$R,COLUMN(入力シート➁!H123),0)=0,"",IF(VLOOKUP($A132,入力シート➁!$A:$R,COLUMN(入力シート➁!H123),0)&lt;0,"("&amp;-VLOOKUP($A132,入力シート➁!$A:$R,COLUMN(入力シート➁!H123),0)&amp;VLOOKUP($A132,入力シート➁!$A:$R,COLUMN(入力シート➁!I123),0)&amp;")",VLOOKUP($A132,入力シート➁!$A:$R,COLUMN(入力シート➁!H123),0)))</f>
        <v/>
      </c>
      <c r="S132" s="218"/>
      <c r="T132" s="218"/>
      <c r="U132" s="118" t="str">
        <f ca="1">IF(OR(R132="",COUNT(R132)=0),"",VLOOKUP($A132,入力シート➁!$A:$R,COLUMN(入力シート➁!G123),0))</f>
        <v/>
      </c>
      <c r="V132" s="217" t="str">
        <f ca="1">IF(VLOOKUP($A132,入力シート➁!$A:$R,COLUMN(入力シート➁!J123),0)=0,"",IF(VLOOKUP($A132,入力シート➁!$A:$R,COLUMN(入力シート➁!J123),0)&lt;0,"("&amp;-VLOOKUP($A132,入力シート➁!$A:$R,COLUMN(入力シート➁!J123),0)&amp;VLOOKUP($A132,入力シート➁!$A:$R,COLUMN(入力シート➁!K123),0)&amp;")",VLOOKUP($A132,入力シート➁!$A:$R,COLUMN(入力シート➁!J123),0)))</f>
        <v/>
      </c>
      <c r="W132" s="218"/>
      <c r="X132" s="218"/>
      <c r="Y132" s="118" t="str">
        <f ca="1">IF(OR(V132="",COUNT(V132)=0),"",VLOOKUP($A132,入力シート➁!$A:$R,COLUMN(入力シート➁!G123),0))</f>
        <v/>
      </c>
      <c r="Z132" s="217" t="str">
        <f ca="1">IF(AND(VLOOKUP($A132,入力シート➁!$A:$R,COLUMN(入力シート➁!L123),0)=0,VLOOKUP($A132,入力シート➁!$A:$R,COLUMN(入力シート➁!B123),0)=""),"",IF(VLOOKUP($A132,入力シート➁!$A:$R,COLUMN(入力シート➁!L123),0)&lt;0,"("&amp;-VLOOKUP($A132,入力シート➁!$A:$R,COLUMN(入力シート➁!L123),0)&amp;VLOOKUP($A132,入力シート➁!$A:$R,COLUMN(入力シート➁!M123),0)&amp;")",VLOOKUP($A132,入力シート➁!$A:$R,COLUMN(入力シート➁!L123),0)))</f>
        <v/>
      </c>
      <c r="AA132" s="218"/>
      <c r="AB132" s="218"/>
      <c r="AC132" s="118" t="str">
        <f ca="1">IF(OR(Z132="",COUNT(Z132)=0),"",VLOOKUP($A132,入力シート➁!$A:$R,COLUMN(入力シート➁!G123),0))</f>
        <v/>
      </c>
      <c r="AD132" s="219" t="str">
        <f ca="1">IF(VLOOKUP(A132,入力シート➁!$A:$R,COLUMN(入力シート➁!R123),0)=0,"",VLOOKUP(A132,入力シート➁!$A:$R,COLUMN(入力シート➁!R123),0))</f>
        <v/>
      </c>
      <c r="AE132" s="219"/>
      <c r="AF132" s="219"/>
      <c r="AG132" s="219"/>
      <c r="AH132" s="219"/>
      <c r="AI132" s="219"/>
      <c r="AJ132" s="219"/>
      <c r="AK132" s="219"/>
      <c r="AL132" s="219"/>
      <c r="AN132" s="15" t="str">
        <f ca="1">IF($B124="","非表示","表示")</f>
        <v>非表示</v>
      </c>
    </row>
    <row r="133" spans="1:40" ht="18.75" customHeight="1">
      <c r="B133" s="220" t="s">
        <v>58</v>
      </c>
      <c r="C133" s="220"/>
      <c r="D133" s="15" t="s">
        <v>59</v>
      </c>
      <c r="AN133" s="15" t="str">
        <f ca="1">IF($B124="","非表示","表示")</f>
        <v>非表示</v>
      </c>
    </row>
    <row r="134" spans="1:40" ht="18.75" customHeight="1">
      <c r="D134" s="15" t="s">
        <v>60</v>
      </c>
      <c r="AN134" s="15" t="str">
        <f ca="1">IF($B124="","非表示","表示")</f>
        <v>非表示</v>
      </c>
    </row>
    <row r="135" spans="1:40" ht="18.75" customHeight="1">
      <c r="D135" s="15" t="s">
        <v>61</v>
      </c>
      <c r="AN135" s="15" t="str">
        <f ca="1">IF($B124="","非表示","表示")</f>
        <v>非表示</v>
      </c>
    </row>
    <row r="136" spans="1:40" ht="18.75" customHeight="1">
      <c r="D136" s="15" t="s">
        <v>62</v>
      </c>
      <c r="AN136" s="15" t="str">
        <f ca="1">IF($B124="","非表示","表示")</f>
        <v>非表示</v>
      </c>
    </row>
    <row r="137" spans="1:40" ht="21" customHeight="1">
      <c r="B137" s="18" t="s">
        <v>54</v>
      </c>
      <c r="AA137" s="111"/>
      <c r="AB137" s="111"/>
      <c r="AC137" s="112"/>
      <c r="AD137" s="111"/>
      <c r="AE137" s="111"/>
      <c r="AF137" s="111"/>
      <c r="AG137" s="111"/>
      <c r="AH137" s="111"/>
      <c r="AI137" s="111"/>
      <c r="AJ137" s="111"/>
      <c r="AK137" s="111"/>
      <c r="AL137" s="113"/>
      <c r="AN137" s="15" t="str">
        <f ca="1">IF($B151="","非表示","表示")</f>
        <v>非表示</v>
      </c>
    </row>
    <row r="138" spans="1:40" ht="10.5" customHeight="1">
      <c r="B138" s="19"/>
      <c r="C138" s="20"/>
      <c r="D138" s="20"/>
      <c r="E138" s="20"/>
      <c r="F138" s="20"/>
      <c r="G138" s="20"/>
      <c r="H138" s="20"/>
      <c r="I138" s="20"/>
      <c r="J138" s="20"/>
      <c r="K138" s="20"/>
      <c r="L138" s="25"/>
      <c r="M138" s="126"/>
      <c r="N138" s="20"/>
      <c r="O138" s="20"/>
      <c r="P138" s="20"/>
      <c r="Q138" s="126"/>
      <c r="R138" s="31"/>
      <c r="S138" s="31"/>
      <c r="T138" s="31"/>
      <c r="U138" s="32"/>
      <c r="V138" s="20"/>
      <c r="W138" s="20"/>
      <c r="X138" s="20"/>
      <c r="Y138" s="126"/>
      <c r="Z138" s="20"/>
      <c r="AA138" s="20"/>
      <c r="AB138" s="20"/>
      <c r="AC138" s="126"/>
      <c r="AD138" s="20"/>
      <c r="AE138" s="31"/>
      <c r="AF138" s="31"/>
      <c r="AG138" s="31"/>
      <c r="AH138" s="31"/>
      <c r="AI138" s="31"/>
      <c r="AJ138" s="31"/>
      <c r="AK138" s="31"/>
      <c r="AL138" s="34">
        <f>AL111+1</f>
        <v>6</v>
      </c>
      <c r="AN138" s="15" t="str">
        <f ca="1">IF($B151="","非表示","表示")</f>
        <v>非表示</v>
      </c>
    </row>
    <row r="139" spans="1:40" ht="25.5" customHeight="1">
      <c r="B139" s="21"/>
      <c r="C139" s="22"/>
      <c r="D139" s="22"/>
      <c r="E139" s="22"/>
      <c r="F139" s="22"/>
      <c r="G139" s="22"/>
      <c r="H139" s="22"/>
      <c r="I139" s="22"/>
      <c r="J139" s="22"/>
      <c r="K139" s="22"/>
      <c r="L139" s="27"/>
      <c r="M139" s="28"/>
      <c r="N139" s="22"/>
      <c r="O139" s="22"/>
      <c r="P139" s="22"/>
      <c r="Q139" s="28"/>
      <c r="R139" s="127"/>
      <c r="S139" s="204" t="s">
        <v>825</v>
      </c>
      <c r="T139" s="204"/>
      <c r="U139" s="204"/>
      <c r="V139" s="204"/>
      <c r="W139" s="204"/>
      <c r="X139" s="204"/>
      <c r="Y139" s="204"/>
      <c r="Z139" s="22"/>
      <c r="AA139" s="22"/>
      <c r="AB139" s="22"/>
      <c r="AC139" s="28"/>
      <c r="AD139" s="22"/>
      <c r="AE139" s="24"/>
      <c r="AF139" s="24"/>
      <c r="AG139" s="24"/>
      <c r="AH139" s="24"/>
      <c r="AI139" s="24"/>
      <c r="AJ139" s="24"/>
      <c r="AK139" s="24"/>
      <c r="AL139" s="35"/>
      <c r="AN139" s="15" t="str">
        <f ca="1">IF($B151="","非表示","表示")</f>
        <v>非表示</v>
      </c>
    </row>
    <row r="140" spans="1:40" ht="35" customHeight="1">
      <c r="B140" s="21"/>
      <c r="C140" s="22"/>
      <c r="D140" s="22"/>
      <c r="E140" s="22"/>
      <c r="F140" s="22"/>
      <c r="G140" s="22"/>
      <c r="H140" s="22"/>
      <c r="I140" s="22"/>
      <c r="J140" s="22"/>
      <c r="K140" s="22"/>
      <c r="L140" s="27"/>
      <c r="M140" s="28"/>
      <c r="N140" s="22"/>
      <c r="O140" s="22"/>
      <c r="P140" s="22"/>
      <c r="Q140" s="28"/>
      <c r="T140" s="205" t="s">
        <v>821</v>
      </c>
      <c r="U140" s="205"/>
      <c r="V140" s="206" t="str">
        <f>IF(入力シート①!D$4&lt;&gt;"",入力シート①!D$4,"")</f>
        <v/>
      </c>
      <c r="W140" s="206"/>
      <c r="X140" s="128" t="s">
        <v>822</v>
      </c>
      <c r="Y140" s="15"/>
      <c r="Z140" s="22"/>
      <c r="AA140" s="22"/>
      <c r="AB140" s="22"/>
      <c r="AC140" s="207" t="str">
        <f>IF(入力シート①!C$5&lt;&gt;"",入力シート①!C$5,"　　年　　月　　日")</f>
        <v>　　年　　月　　日</v>
      </c>
      <c r="AD140" s="207"/>
      <c r="AE140" s="207"/>
      <c r="AF140" s="207"/>
      <c r="AG140" s="207"/>
      <c r="AH140" s="207"/>
      <c r="AI140" s="207"/>
      <c r="AJ140" s="207"/>
      <c r="AK140" s="207"/>
      <c r="AL140" s="35"/>
      <c r="AN140" s="15" t="str">
        <f ca="1">IF($B151="","非表示","表示")</f>
        <v>非表示</v>
      </c>
    </row>
    <row r="141" spans="1:40" ht="21" customHeight="1">
      <c r="B141" s="23"/>
      <c r="C141" s="24"/>
      <c r="D141" s="24"/>
      <c r="E141" s="24"/>
      <c r="F141" s="24"/>
      <c r="G141" s="24"/>
      <c r="H141" s="24"/>
      <c r="I141" s="24"/>
      <c r="J141" s="24"/>
      <c r="K141" s="24"/>
      <c r="L141" s="29"/>
      <c r="M141" s="124"/>
      <c r="N141" s="24"/>
      <c r="O141" s="24"/>
      <c r="P141" s="24"/>
      <c r="Q141" s="124"/>
      <c r="R141" s="24"/>
      <c r="S141" s="24"/>
      <c r="T141" s="24"/>
      <c r="U141" s="124"/>
      <c r="V141" s="24"/>
      <c r="W141" s="24"/>
      <c r="X141" s="24"/>
      <c r="Y141" s="124"/>
      <c r="Z141" s="24"/>
      <c r="AA141" s="24"/>
      <c r="AB141" s="24"/>
      <c r="AC141" s="124"/>
      <c r="AD141" s="24"/>
      <c r="AE141" s="208"/>
      <c r="AF141" s="208"/>
      <c r="AG141" s="208"/>
      <c r="AH141" s="208"/>
      <c r="AI141" s="208"/>
      <c r="AJ141" s="208"/>
      <c r="AK141" s="208"/>
      <c r="AL141" s="35"/>
      <c r="AN141" s="15" t="str">
        <f ca="1">IF($B151="","非表示","表示")</f>
        <v>非表示</v>
      </c>
    </row>
    <row r="142" spans="1:40" ht="20.25" customHeight="1">
      <c r="B142" s="23"/>
      <c r="C142" s="209" t="s">
        <v>55</v>
      </c>
      <c r="D142" s="209"/>
      <c r="E142" s="209"/>
      <c r="F142" s="209"/>
      <c r="G142" s="209"/>
      <c r="H142" s="209"/>
      <c r="I142" s="209"/>
      <c r="J142" s="209"/>
      <c r="K142" s="209"/>
      <c r="L142" s="209"/>
      <c r="M142" s="124"/>
      <c r="N142" s="24"/>
      <c r="O142" s="24"/>
      <c r="P142" s="24"/>
      <c r="Q142" s="124"/>
      <c r="U142" s="124"/>
      <c r="V142" s="24"/>
      <c r="W142" s="24"/>
      <c r="X142" s="24"/>
      <c r="Y142" s="124"/>
      <c r="Z142" s="24"/>
      <c r="AA142" s="24"/>
      <c r="AB142" s="24"/>
      <c r="AC142" s="124"/>
      <c r="AD142" s="24"/>
      <c r="AE142" s="24"/>
      <c r="AF142" s="24"/>
      <c r="AG142" s="24"/>
      <c r="AH142" s="24"/>
      <c r="AI142" s="24"/>
      <c r="AJ142" s="24"/>
      <c r="AK142" s="24"/>
      <c r="AL142" s="35"/>
      <c r="AN142" s="15" t="str">
        <f ca="1">IF($B151="","非表示","表示")</f>
        <v>非表示</v>
      </c>
    </row>
    <row r="143" spans="1:40" ht="20.25" customHeight="1">
      <c r="B143" s="23"/>
      <c r="C143" s="24"/>
      <c r="D143" s="24"/>
      <c r="E143" s="24"/>
      <c r="F143" s="24"/>
      <c r="G143" s="24"/>
      <c r="H143" s="24"/>
      <c r="I143" s="24"/>
      <c r="J143" s="24"/>
      <c r="K143" s="24"/>
      <c r="L143" s="29"/>
      <c r="M143" s="124"/>
      <c r="N143" s="24"/>
      <c r="O143" s="24"/>
      <c r="P143" s="24"/>
      <c r="Q143" s="124"/>
      <c r="R143" s="24"/>
      <c r="S143" s="24"/>
      <c r="T143" s="24"/>
      <c r="U143" s="124"/>
      <c r="V143" s="24"/>
      <c r="W143" s="24"/>
      <c r="X143" s="24"/>
      <c r="Y143" s="210" t="s">
        <v>823</v>
      </c>
      <c r="Z143" s="210"/>
      <c r="AA143" s="210"/>
      <c r="AB143" s="210"/>
      <c r="AC143" s="212" t="str">
        <f>AC116</f>
        <v/>
      </c>
      <c r="AD143" s="212"/>
      <c r="AE143" s="212"/>
      <c r="AF143" s="212"/>
      <c r="AG143" s="212"/>
      <c r="AH143" s="212"/>
      <c r="AI143" s="212"/>
      <c r="AJ143" s="212"/>
      <c r="AK143" s="212"/>
      <c r="AL143" s="35"/>
      <c r="AN143" s="15" t="str">
        <f ca="1">IF($B151="","非表示","表示")</f>
        <v>非表示</v>
      </c>
    </row>
    <row r="144" spans="1:40" ht="20.25" customHeight="1"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9"/>
      <c r="M144" s="124"/>
      <c r="N144" s="24"/>
      <c r="O144" s="24"/>
      <c r="P144" s="24"/>
      <c r="Q144" s="124"/>
      <c r="R144" s="24"/>
      <c r="S144" s="24"/>
      <c r="T144" s="24"/>
      <c r="U144" s="124"/>
      <c r="V144" s="24"/>
      <c r="W144" s="24"/>
      <c r="X144" s="24"/>
      <c r="Y144" s="211"/>
      <c r="Z144" s="211"/>
      <c r="AA144" s="211"/>
      <c r="AB144" s="211"/>
      <c r="AC144" s="213" t="str">
        <f>AC117</f>
        <v/>
      </c>
      <c r="AD144" s="213"/>
      <c r="AE144" s="213"/>
      <c r="AF144" s="213"/>
      <c r="AG144" s="213"/>
      <c r="AH144" s="213"/>
      <c r="AI144" s="213"/>
      <c r="AJ144" s="213"/>
      <c r="AK144" s="213"/>
      <c r="AL144" s="35"/>
      <c r="AN144" s="15" t="str">
        <f ca="1">IF($B151="","非表示","表示")</f>
        <v>非表示</v>
      </c>
    </row>
    <row r="145" spans="1:40" ht="7.5" customHeight="1">
      <c r="B145" s="23"/>
      <c r="C145" s="24"/>
      <c r="D145" s="24"/>
      <c r="E145" s="24"/>
      <c r="F145" s="24"/>
      <c r="G145" s="24"/>
      <c r="H145" s="24"/>
      <c r="I145" s="24"/>
      <c r="J145" s="24"/>
      <c r="K145" s="24"/>
      <c r="L145" s="29"/>
      <c r="M145" s="124"/>
      <c r="N145" s="24"/>
      <c r="O145" s="24"/>
      <c r="P145" s="24"/>
      <c r="Q145" s="124"/>
      <c r="R145" s="24"/>
      <c r="S145" s="24"/>
      <c r="T145" s="24"/>
      <c r="U145" s="124"/>
      <c r="V145" s="24"/>
      <c r="W145" s="24"/>
      <c r="X145" s="24"/>
      <c r="Y145" s="124"/>
      <c r="Z145" s="24"/>
      <c r="AA145" s="24"/>
      <c r="AB145" s="24"/>
      <c r="AC145" s="124"/>
      <c r="AD145" s="24"/>
      <c r="AE145" s="24"/>
      <c r="AF145" s="24"/>
      <c r="AG145" s="24"/>
      <c r="AH145" s="24"/>
      <c r="AI145" s="24"/>
      <c r="AJ145" s="24"/>
      <c r="AK145" s="24"/>
      <c r="AL145" s="35"/>
      <c r="AN145" s="15" t="str">
        <f ca="1">IF($B151="","非表示","表示")</f>
        <v>非表示</v>
      </c>
    </row>
    <row r="146" spans="1:40" ht="20.25" customHeight="1">
      <c r="B146" s="23"/>
      <c r="C146" s="24"/>
      <c r="D146" s="24"/>
      <c r="E146" s="24"/>
      <c r="F146" s="24"/>
      <c r="G146" s="24"/>
      <c r="H146" s="24"/>
      <c r="I146" s="24"/>
      <c r="J146" s="24"/>
      <c r="K146" s="24"/>
      <c r="L146" s="29"/>
      <c r="M146" s="124"/>
      <c r="N146" s="24"/>
      <c r="O146" s="24"/>
      <c r="V146" s="24"/>
      <c r="W146" s="24"/>
      <c r="X146" s="24"/>
      <c r="Y146" s="186" t="s">
        <v>56</v>
      </c>
      <c r="Z146" s="186"/>
      <c r="AA146" s="186"/>
      <c r="AB146" s="186"/>
      <c r="AC146" s="188" t="str">
        <f>AC119</f>
        <v/>
      </c>
      <c r="AD146" s="188"/>
      <c r="AE146" s="188"/>
      <c r="AF146" s="188"/>
      <c r="AG146" s="188"/>
      <c r="AH146" s="188"/>
      <c r="AI146" s="188"/>
      <c r="AJ146" s="188"/>
      <c r="AK146" s="188"/>
      <c r="AL146" s="35"/>
      <c r="AN146" s="15" t="str">
        <f ca="1">IF($B151="","非表示","表示")</f>
        <v>非表示</v>
      </c>
    </row>
    <row r="147" spans="1:40" ht="20.25" customHeight="1">
      <c r="B147" s="23"/>
      <c r="D147" s="129" t="s">
        <v>11</v>
      </c>
      <c r="E147" s="130"/>
      <c r="F147" s="130"/>
      <c r="G147" s="131"/>
      <c r="H147" s="187" t="str">
        <f>H12</f>
        <v/>
      </c>
      <c r="I147" s="187"/>
      <c r="J147" s="187"/>
      <c r="K147" s="187"/>
      <c r="L147" s="187"/>
      <c r="M147" s="124"/>
      <c r="N147" s="24"/>
      <c r="R147" s="119" t="str">
        <f>IF(入力シート①!C$7&lt;&gt;"",入力シート①!C$7,"")</f>
        <v/>
      </c>
      <c r="S147" s="125" t="s">
        <v>16</v>
      </c>
      <c r="T147" s="190" t="str">
        <f>IF(入力シート①!E$7&lt;&gt;"",入力シート①!E$7,"")</f>
        <v/>
      </c>
      <c r="U147" s="190"/>
      <c r="V147" s="129" t="s">
        <v>824</v>
      </c>
      <c r="W147" s="24"/>
      <c r="X147" s="24"/>
      <c r="Y147" s="187"/>
      <c r="Z147" s="187"/>
      <c r="AA147" s="187"/>
      <c r="AB147" s="187"/>
      <c r="AC147" s="189"/>
      <c r="AD147" s="189"/>
      <c r="AE147" s="189"/>
      <c r="AF147" s="189"/>
      <c r="AG147" s="189"/>
      <c r="AH147" s="189"/>
      <c r="AI147" s="189"/>
      <c r="AJ147" s="189"/>
      <c r="AK147" s="189"/>
      <c r="AL147" s="35"/>
      <c r="AN147" s="15" t="str">
        <f ca="1">IF($B151="","非表示","表示")</f>
        <v>非表示</v>
      </c>
    </row>
    <row r="148" spans="1:40" ht="12.75" customHeight="1">
      <c r="B148" s="23"/>
      <c r="C148" s="24"/>
      <c r="D148" s="24"/>
      <c r="E148" s="24"/>
      <c r="F148" s="24"/>
      <c r="G148" s="24"/>
      <c r="H148" s="24"/>
      <c r="I148" s="24"/>
      <c r="J148" s="24"/>
      <c r="K148" s="24"/>
      <c r="L148" s="29"/>
      <c r="M148" s="124"/>
      <c r="N148" s="24"/>
      <c r="O148" s="24"/>
      <c r="P148" s="24"/>
      <c r="Q148" s="124"/>
      <c r="R148" s="24"/>
      <c r="S148" s="24"/>
      <c r="T148" s="24"/>
      <c r="U148" s="124"/>
      <c r="V148" s="24"/>
      <c r="W148" s="24"/>
      <c r="X148" s="24"/>
      <c r="Y148" s="124"/>
      <c r="Z148" s="24"/>
      <c r="AA148" s="24"/>
      <c r="AB148" s="24"/>
      <c r="AC148" s="124"/>
      <c r="AD148" s="24"/>
      <c r="AE148" s="24"/>
      <c r="AF148" s="24"/>
      <c r="AG148" s="24"/>
      <c r="AH148" s="24"/>
      <c r="AI148" s="24"/>
      <c r="AJ148" s="24"/>
      <c r="AK148" s="24"/>
      <c r="AL148" s="35"/>
      <c r="AN148" s="15" t="str">
        <f ca="1">IF($B151="","非表示","表示")</f>
        <v>非表示</v>
      </c>
    </row>
    <row r="149" spans="1:40" ht="23.25" customHeight="1">
      <c r="B149" s="191" t="s">
        <v>57</v>
      </c>
      <c r="C149" s="191"/>
      <c r="D149" s="191"/>
      <c r="E149" s="191"/>
      <c r="F149" s="191"/>
      <c r="G149" s="191"/>
      <c r="H149" s="191"/>
      <c r="I149" s="191"/>
      <c r="J149" s="191"/>
      <c r="K149" s="192" t="s">
        <v>37</v>
      </c>
      <c r="L149" s="193"/>
      <c r="M149" s="194"/>
      <c r="N149" s="198" t="s">
        <v>817</v>
      </c>
      <c r="O149" s="199"/>
      <c r="P149" s="199"/>
      <c r="Q149" s="200"/>
      <c r="R149" s="192" t="s">
        <v>818</v>
      </c>
      <c r="S149" s="193"/>
      <c r="T149" s="193"/>
      <c r="U149" s="194"/>
      <c r="V149" s="192" t="s">
        <v>819</v>
      </c>
      <c r="W149" s="193"/>
      <c r="X149" s="193"/>
      <c r="Y149" s="194"/>
      <c r="Z149" s="198" t="s">
        <v>820</v>
      </c>
      <c r="AA149" s="199"/>
      <c r="AB149" s="199"/>
      <c r="AC149" s="200"/>
      <c r="AD149" s="191" t="s">
        <v>46</v>
      </c>
      <c r="AE149" s="191"/>
      <c r="AF149" s="191"/>
      <c r="AG149" s="191"/>
      <c r="AH149" s="191"/>
      <c r="AI149" s="191"/>
      <c r="AJ149" s="191"/>
      <c r="AK149" s="191"/>
      <c r="AL149" s="191"/>
      <c r="AN149" s="15" t="str">
        <f ca="1">IF($B151="","非表示","表示")</f>
        <v>非表示</v>
      </c>
    </row>
    <row r="150" spans="1:40" ht="23.25" customHeight="1">
      <c r="B150" s="191"/>
      <c r="C150" s="191"/>
      <c r="D150" s="191"/>
      <c r="E150" s="191"/>
      <c r="F150" s="191"/>
      <c r="G150" s="191"/>
      <c r="H150" s="191"/>
      <c r="I150" s="191"/>
      <c r="J150" s="191"/>
      <c r="K150" s="195"/>
      <c r="L150" s="196"/>
      <c r="M150" s="197"/>
      <c r="N150" s="201"/>
      <c r="O150" s="202"/>
      <c r="P150" s="202"/>
      <c r="Q150" s="203"/>
      <c r="R150" s="195"/>
      <c r="S150" s="196"/>
      <c r="T150" s="196"/>
      <c r="U150" s="197"/>
      <c r="V150" s="195"/>
      <c r="W150" s="196"/>
      <c r="X150" s="196"/>
      <c r="Y150" s="197"/>
      <c r="Z150" s="201"/>
      <c r="AA150" s="202"/>
      <c r="AB150" s="202"/>
      <c r="AC150" s="203"/>
      <c r="AD150" s="191"/>
      <c r="AE150" s="191"/>
      <c r="AF150" s="191"/>
      <c r="AG150" s="191"/>
      <c r="AH150" s="191"/>
      <c r="AI150" s="191"/>
      <c r="AJ150" s="191"/>
      <c r="AK150" s="191"/>
      <c r="AL150" s="191"/>
      <c r="AN150" s="15" t="str">
        <f ca="1">IF($B151="","非表示","表示")</f>
        <v>非表示</v>
      </c>
    </row>
    <row r="151" spans="1:40" ht="46.5" customHeight="1">
      <c r="A151" s="15">
        <f ca="1">$A132+1</f>
        <v>46</v>
      </c>
      <c r="B151" s="214" t="str">
        <f ca="1">IF(AND(VLOOKUP(A151,入力シート➁!$A:$B,COLUMN(入力シート➁!$B$5),0)=0,AD151=""),"",IF(AND(VLOOKUP(A151,入力シート➁!$A:$B,COLUMN(入力シート➁!$B$5),0)=0,AD151&lt;&gt;""),IFERROR(IF(AND(OFFSET(B151,-2,0,1,1)=$B$14,OFFSET(B151,-19,0,1,1)="　　　　　　　〃"),OFFSET(B151,-20,0,1,1),IF(AND(OFFSET(B151,-2,0,1,1)=$B$14,OFFSET(B151,-19,0,1,1)&lt;&gt;"　　　　　　　〃"),OFFSET(B151,-19,0,1,1),"　　　　　　　〃")),"　　　　　　　〃"),(VLOOKUP(A151,入力シート➁!$A:$B,COLUMN(入力シート➁!$B$5),0))))</f>
        <v/>
      </c>
      <c r="C151" s="215"/>
      <c r="D151" s="215"/>
      <c r="E151" s="215"/>
      <c r="F151" s="215"/>
      <c r="G151" s="215"/>
      <c r="H151" s="215"/>
      <c r="I151" s="215"/>
      <c r="J151" s="216"/>
      <c r="K151" s="115" t="str">
        <f>IF(M151="","",IFERROR(VLOOKUP($A151,入力シート➁!$A:$R,COLUMN(入力シート➁!$C$7),0),""))</f>
        <v/>
      </c>
      <c r="L151" s="116" t="str">
        <f>IF(入力シート➁!D52=0,"",入力シート➁!D52)</f>
        <v/>
      </c>
      <c r="M151" s="117" t="str">
        <f>IF(L151="","",VLOOKUP($A151,入力シート➁!$A:$R,COLUMN(入力シート➁!$E$7),0))</f>
        <v/>
      </c>
      <c r="N151" s="217" t="str">
        <f ca="1">IF(VLOOKUP($A151,入力シート➁!$A:$R,COLUMN(入力シート➁!F142),0)=0,"",IF(VLOOKUP($A151,入力シート➁!$A:$R,COLUMN(入力シート➁!F142),0)&lt;0,"("&amp;-VLOOKUP($A151,入力シート➁!$A:$R,COLUMN(入力シート➁!F142),0)&amp;VLOOKUP($A151,入力シート➁!$A:$R,COLUMN(入力シート➁!G142),0)&amp;")",VLOOKUP($A151,入力シート➁!$A:$R,COLUMN(入力シート➁!F142),0)))</f>
        <v/>
      </c>
      <c r="O151" s="218"/>
      <c r="P151" s="218"/>
      <c r="Q151" s="118" t="str">
        <f ca="1">IF(OR(N151="",COUNT(N151)=0),"",VLOOKUP($A151,入力シート➁!$A:$R,COLUMN(入力シート➁!G142),0))</f>
        <v/>
      </c>
      <c r="R151" s="217" t="str">
        <f ca="1">IF(VLOOKUP($A151,入力シート➁!$A:$R,COLUMN(入力シート➁!H142),0)=0,"",IF(VLOOKUP($A151,入力シート➁!$A:$R,COLUMN(入力シート➁!H142),0)&lt;0,"("&amp;-VLOOKUP($A151,入力シート➁!$A:$R,COLUMN(入力シート➁!H142),0)&amp;VLOOKUP($A151,入力シート➁!$A:$R,COLUMN(入力シート➁!I142),0)&amp;")",VLOOKUP($A151,入力シート➁!$A:$R,COLUMN(入力シート➁!H142),0)))</f>
        <v/>
      </c>
      <c r="S151" s="218"/>
      <c r="T151" s="218"/>
      <c r="U151" s="118" t="str">
        <f ca="1">IF(OR(R151="",COUNT(R151)=0),"",VLOOKUP($A151,入力シート➁!$A:$R,COLUMN(入力シート➁!G142),0))</f>
        <v/>
      </c>
      <c r="V151" s="217" t="str">
        <f ca="1">IF(VLOOKUP($A151,入力シート➁!$A:$R,COLUMN(入力シート➁!J142),0)=0,"",IF(VLOOKUP($A151,入力シート➁!$A:$R,COLUMN(入力シート➁!J142),0)&lt;0,"("&amp;-VLOOKUP($A151,入力シート➁!$A:$R,COLUMN(入力シート➁!J142),0)&amp;VLOOKUP($A151,入力シート➁!$A:$R,COLUMN(入力シート➁!K142),0)&amp;")",VLOOKUP($A151,入力シート➁!$A:$R,COLUMN(入力シート➁!J142),0)))</f>
        <v/>
      </c>
      <c r="W151" s="218"/>
      <c r="X151" s="218"/>
      <c r="Y151" s="118" t="str">
        <f ca="1">IF(OR(V151="",COUNT(V151)=0),"",VLOOKUP($A151,入力シート➁!$A:$R,COLUMN(入力シート➁!G142),0))</f>
        <v/>
      </c>
      <c r="Z151" s="217" t="str">
        <f ca="1">IF(AND(VLOOKUP($A151,入力シート➁!$A:$R,COLUMN(入力シート➁!L142),0)=0,VLOOKUP($A151,入力シート➁!$A:$R,COLUMN(入力シート➁!B142),0)=""),"",IF(VLOOKUP($A151,入力シート➁!$A:$R,COLUMN(入力シート➁!L142),0)&lt;0,"("&amp;-VLOOKUP($A151,入力シート➁!$A:$R,COLUMN(入力シート➁!L142),0)&amp;VLOOKUP($A151,入力シート➁!$A:$R,COLUMN(入力シート➁!M142),0)&amp;")",VLOOKUP($A151,入力シート➁!$A:$R,COLUMN(入力シート➁!L142),0)))</f>
        <v/>
      </c>
      <c r="AA151" s="218"/>
      <c r="AB151" s="218"/>
      <c r="AC151" s="118" t="str">
        <f ca="1">IF(OR(Z151="",COUNT(Z151)=0),"",VLOOKUP($A151,入力シート➁!$A:$R,COLUMN(入力シート➁!G142),0))</f>
        <v/>
      </c>
      <c r="AD151" s="219" t="str">
        <f ca="1">IF(VLOOKUP(A151,入力シート➁!$A:$R,COLUMN(入力シート➁!R142),0)=0,"",VLOOKUP(A151,入力シート➁!$A:$R,COLUMN(入力シート➁!R142),0))</f>
        <v/>
      </c>
      <c r="AE151" s="219"/>
      <c r="AF151" s="219"/>
      <c r="AG151" s="219"/>
      <c r="AH151" s="219"/>
      <c r="AI151" s="219"/>
      <c r="AJ151" s="219"/>
      <c r="AK151" s="219"/>
      <c r="AL151" s="219"/>
      <c r="AN151" s="15" t="str">
        <f ca="1">IF($B151="","非表示","表示")</f>
        <v>非表示</v>
      </c>
    </row>
    <row r="152" spans="1:40" ht="46.5" customHeight="1">
      <c r="A152" s="15">
        <f t="shared" ref="A152:A159" ca="1" si="5">OFFSET(A152,-1,0,1,1)+1</f>
        <v>47</v>
      </c>
      <c r="B152" s="214" t="str">
        <f ca="1">IF(AND(VLOOKUP(A152,入力シート➁!$A:$B,COLUMN(入力シート➁!$B$5),0)=0,AD152=""),"",IF(AND(VLOOKUP(A152,入力シート➁!$A:$B,COLUMN(入力シート➁!$B$5),0)=0,AD152&lt;&gt;""),IFERROR(IF(AND(OFFSET(B152,-2,0,1,1)=$B$14,OFFSET(B152,-19,0,1,1)="　　　　　　　〃"),OFFSET(B152,-20,0,1,1),IF(AND(OFFSET(B152,-2,0,1,1)=$B$14,OFFSET(B152,-19,0,1,1)&lt;&gt;"　　　　　　　〃"),OFFSET(B152,-19,0,1,1),"　　　　　　　〃")),"　　　　　　　〃"),(VLOOKUP(A152,入力シート➁!$A:$B,COLUMN(入力シート➁!$B$5),0))))</f>
        <v/>
      </c>
      <c r="C152" s="215"/>
      <c r="D152" s="215"/>
      <c r="E152" s="215"/>
      <c r="F152" s="215"/>
      <c r="G152" s="215"/>
      <c r="H152" s="215"/>
      <c r="I152" s="215"/>
      <c r="J152" s="216"/>
      <c r="K152" s="115" t="str">
        <f>IF(M152="","",IFERROR(VLOOKUP($A152,入力シート➁!$A:$R,COLUMN(入力シート➁!$C$7),0),""))</f>
        <v/>
      </c>
      <c r="L152" s="116" t="str">
        <f>IF(入力シート➁!D53=0,"",入力シート➁!D53)</f>
        <v/>
      </c>
      <c r="M152" s="117" t="str">
        <f>IF(L152="","",VLOOKUP($A152,入力シート➁!$A:$R,COLUMN(入力シート➁!$E$7),0))</f>
        <v/>
      </c>
      <c r="N152" s="217" t="str">
        <f ca="1">IF(VLOOKUP($A152,入力シート➁!$A:$R,COLUMN(入力シート➁!F143),0)=0,"",IF(VLOOKUP($A152,入力シート➁!$A:$R,COLUMN(入力シート➁!F143),0)&lt;0,"("&amp;-VLOOKUP($A152,入力シート➁!$A:$R,COLUMN(入力シート➁!F143),0)&amp;VLOOKUP($A152,入力シート➁!$A:$R,COLUMN(入力シート➁!G143),0)&amp;")",VLOOKUP($A152,入力シート➁!$A:$R,COLUMN(入力シート➁!F143),0)))</f>
        <v/>
      </c>
      <c r="O152" s="218"/>
      <c r="P152" s="218"/>
      <c r="Q152" s="118" t="str">
        <f ca="1">IF(OR(N152="",COUNT(N152)=0),"",VLOOKUP(A152,入力シート➁!$A:$R,COLUMN(入力シート➁!G143),0))</f>
        <v/>
      </c>
      <c r="R152" s="217" t="str">
        <f ca="1">IF(VLOOKUP($A152,入力シート➁!$A:$R,COLUMN(入力シート➁!H143),0)=0,"",IF(VLOOKUP($A152,入力シート➁!$A:$R,COLUMN(入力シート➁!H143),0)&lt;0,"("&amp;-VLOOKUP($A152,入力シート➁!$A:$R,COLUMN(入力シート➁!H143),0)&amp;VLOOKUP($A152,入力シート➁!$A:$R,COLUMN(入力シート➁!I143),0)&amp;")",VLOOKUP($A152,入力シート➁!$A:$R,COLUMN(入力シート➁!H143),0)))</f>
        <v/>
      </c>
      <c r="S152" s="218"/>
      <c r="T152" s="218"/>
      <c r="U152" s="118" t="str">
        <f ca="1">IF(OR(R152="",COUNT(R152)=0),"",VLOOKUP($A152,入力シート➁!$A:$R,COLUMN(入力シート➁!G143),0))</f>
        <v/>
      </c>
      <c r="V152" s="217" t="str">
        <f ca="1">IF(VLOOKUP($A152,入力シート➁!$A:$R,COLUMN(入力シート➁!J143),0)=0,"",IF(VLOOKUP($A152,入力シート➁!$A:$R,COLUMN(入力シート➁!J143),0)&lt;0,"("&amp;-VLOOKUP($A152,入力シート➁!$A:$R,COLUMN(入力シート➁!J143),0)&amp;VLOOKUP($A152,入力シート➁!$A:$R,COLUMN(入力シート➁!K143),0)&amp;")",VLOOKUP($A152,入力シート➁!$A:$R,COLUMN(入力シート➁!J143),0)))</f>
        <v/>
      </c>
      <c r="W152" s="218"/>
      <c r="X152" s="218"/>
      <c r="Y152" s="118" t="str">
        <f ca="1">IF(OR(V152="",COUNT(V152)=0),"",VLOOKUP($A152,入力シート➁!$A:$R,COLUMN(入力シート➁!G143),0))</f>
        <v/>
      </c>
      <c r="Z152" s="217" t="str">
        <f ca="1">IF(AND(VLOOKUP($A152,入力シート➁!$A:$R,COLUMN(入力シート➁!L143),0)=0,VLOOKUP($A152,入力シート➁!$A:$R,COLUMN(入力シート➁!B143),0)=""),"",IF(VLOOKUP($A152,入力シート➁!$A:$R,COLUMN(入力シート➁!L143),0)&lt;0,"("&amp;-VLOOKUP($A152,入力シート➁!$A:$R,COLUMN(入力シート➁!L143),0)&amp;VLOOKUP($A152,入力シート➁!$A:$R,COLUMN(入力シート➁!M143),0)&amp;")",VLOOKUP($A152,入力シート➁!$A:$R,COLUMN(入力シート➁!L143),0)))</f>
        <v/>
      </c>
      <c r="AA152" s="218"/>
      <c r="AB152" s="218"/>
      <c r="AC152" s="118" t="str">
        <f ca="1">IF(OR(Z152="",COUNT(Z152)=0),"",VLOOKUP($A152,入力シート➁!$A:$R,COLUMN(入力シート➁!G143),0))</f>
        <v/>
      </c>
      <c r="AD152" s="219" t="str">
        <f ca="1">IF(VLOOKUP(A152,入力シート➁!$A:$R,COLUMN(入力シート➁!R143),0)=0,"",VLOOKUP(A152,入力シート➁!$A:$R,COLUMN(入力シート➁!R143),0))</f>
        <v/>
      </c>
      <c r="AE152" s="219"/>
      <c r="AF152" s="219"/>
      <c r="AG152" s="219"/>
      <c r="AH152" s="219"/>
      <c r="AI152" s="219"/>
      <c r="AJ152" s="219"/>
      <c r="AK152" s="219"/>
      <c r="AL152" s="219"/>
      <c r="AN152" s="15" t="str">
        <f ca="1">IF($B151="","非表示","表示")</f>
        <v>非表示</v>
      </c>
    </row>
    <row r="153" spans="1:40" ht="46.5" customHeight="1">
      <c r="A153" s="15">
        <f t="shared" ca="1" si="5"/>
        <v>48</v>
      </c>
      <c r="B153" s="214" t="str">
        <f ca="1">IF(AND(VLOOKUP(A153,入力シート➁!$A:$B,COLUMN(入力シート➁!$B$5),0)=0,AD153=""),"",IF(AND(VLOOKUP(A153,入力シート➁!$A:$B,COLUMN(入力シート➁!$B$5),0)=0,AD153&lt;&gt;""),IFERROR(IF(AND(OFFSET(B153,-2,0,1,1)=$B$14,OFFSET(B153,-19,0,1,1)="　　　　　　　〃"),OFFSET(B153,-20,0,1,1),IF(AND(OFFSET(B153,-2,0,1,1)=$B$14,OFFSET(B153,-19,0,1,1)&lt;&gt;"　　　　　　　〃"),OFFSET(B153,-19,0,1,1),"　　　　　　　〃")),"　　　　　　　〃"),(VLOOKUP(A153,入力シート➁!$A:$B,COLUMN(入力シート➁!$B$5),0))))</f>
        <v/>
      </c>
      <c r="C153" s="215"/>
      <c r="D153" s="215"/>
      <c r="E153" s="215"/>
      <c r="F153" s="215"/>
      <c r="G153" s="215"/>
      <c r="H153" s="215"/>
      <c r="I153" s="215"/>
      <c r="J153" s="216"/>
      <c r="K153" s="115" t="str">
        <f>IF(M153="","",IFERROR(VLOOKUP($A153,入力シート➁!$A:$R,COLUMN(入力シート➁!$C$7),0),""))</f>
        <v/>
      </c>
      <c r="L153" s="116" t="str">
        <f>IF(入力シート➁!D54=0,"",入力シート➁!D54)</f>
        <v/>
      </c>
      <c r="M153" s="117" t="str">
        <f>IF(L153="","",VLOOKUP($A153,入力シート➁!$A:$R,COLUMN(入力シート➁!$E$7),0))</f>
        <v/>
      </c>
      <c r="N153" s="217" t="str">
        <f ca="1">IF(VLOOKUP($A153,入力シート➁!$A:$R,COLUMN(入力シート➁!F144),0)=0,"",IF(VLOOKUP($A153,入力シート➁!$A:$R,COLUMN(入力シート➁!F144),0)&lt;0,"("&amp;-VLOOKUP($A153,入力シート➁!$A:$R,COLUMN(入力シート➁!F144),0)&amp;VLOOKUP($A153,入力シート➁!$A:$R,COLUMN(入力シート➁!G144),0)&amp;")",VLOOKUP($A153,入力シート➁!$A:$R,COLUMN(入力シート➁!F144),0)))</f>
        <v/>
      </c>
      <c r="O153" s="218"/>
      <c r="P153" s="218"/>
      <c r="Q153" s="118" t="str">
        <f ca="1">IF(OR(N153="",COUNT(N153)=0),"",VLOOKUP(A153,入力シート➁!$A:$R,COLUMN(入力シート➁!G144),0))</f>
        <v/>
      </c>
      <c r="R153" s="217" t="str">
        <f ca="1">IF(VLOOKUP($A153,入力シート➁!$A:$R,COLUMN(入力シート➁!H144),0)=0,"",IF(VLOOKUP($A153,入力シート➁!$A:$R,COLUMN(入力シート➁!H144),0)&lt;0,"("&amp;-VLOOKUP($A153,入力シート➁!$A:$R,COLUMN(入力シート➁!H144),0)&amp;VLOOKUP($A153,入力シート➁!$A:$R,COLUMN(入力シート➁!I144),0)&amp;")",VLOOKUP($A153,入力シート➁!$A:$R,COLUMN(入力シート➁!H144),0)))</f>
        <v/>
      </c>
      <c r="S153" s="218"/>
      <c r="T153" s="218"/>
      <c r="U153" s="118" t="str">
        <f ca="1">IF(OR(R153="",COUNT(R153)=0),"",VLOOKUP($A153,入力シート➁!$A:$R,COLUMN(入力シート➁!G144),0))</f>
        <v/>
      </c>
      <c r="V153" s="217" t="str">
        <f ca="1">IF(VLOOKUP($A153,入力シート➁!$A:$R,COLUMN(入力シート➁!J144),0)=0,"",IF(VLOOKUP($A153,入力シート➁!$A:$R,COLUMN(入力シート➁!J144),0)&lt;0,"("&amp;-VLOOKUP($A153,入力シート➁!$A:$R,COLUMN(入力シート➁!J144),0)&amp;VLOOKUP($A153,入力シート➁!$A:$R,COLUMN(入力シート➁!K144),0)&amp;")",VLOOKUP($A153,入力シート➁!$A:$R,COLUMN(入力シート➁!J144),0)))</f>
        <v/>
      </c>
      <c r="W153" s="218"/>
      <c r="X153" s="218"/>
      <c r="Y153" s="118" t="str">
        <f ca="1">IF(OR(V153="",COUNT(V153)=0),"",VLOOKUP($A153,入力シート➁!$A:$R,COLUMN(入力シート➁!G144),0))</f>
        <v/>
      </c>
      <c r="Z153" s="217" t="str">
        <f ca="1">IF(AND(VLOOKUP($A153,入力シート➁!$A:$R,COLUMN(入力シート➁!L144),0)=0,VLOOKUP($A153,入力シート➁!$A:$R,COLUMN(入力シート➁!B144),0)=""),"",IF(VLOOKUP($A153,入力シート➁!$A:$R,COLUMN(入力シート➁!L144),0)&lt;0,"("&amp;-VLOOKUP($A153,入力シート➁!$A:$R,COLUMN(入力シート➁!L144),0)&amp;VLOOKUP($A153,入力シート➁!$A:$R,COLUMN(入力シート➁!M144),0)&amp;")",VLOOKUP($A153,入力シート➁!$A:$R,COLUMN(入力シート➁!L144),0)))</f>
        <v/>
      </c>
      <c r="AA153" s="218"/>
      <c r="AB153" s="218"/>
      <c r="AC153" s="118" t="str">
        <f ca="1">IF(OR(Z153="",COUNT(Z153)=0),"",VLOOKUP($A153,入力シート➁!$A:$R,COLUMN(入力シート➁!G144),0))</f>
        <v/>
      </c>
      <c r="AD153" s="219" t="str">
        <f ca="1">IF(VLOOKUP(A153,入力シート➁!$A:$R,COLUMN(入力シート➁!R144),0)=0,"",VLOOKUP(A153,入力シート➁!$A:$R,COLUMN(入力シート➁!R144),0))</f>
        <v/>
      </c>
      <c r="AE153" s="219"/>
      <c r="AF153" s="219"/>
      <c r="AG153" s="219"/>
      <c r="AH153" s="219"/>
      <c r="AI153" s="219"/>
      <c r="AJ153" s="219"/>
      <c r="AK153" s="219"/>
      <c r="AL153" s="219"/>
      <c r="AN153" s="15" t="str">
        <f ca="1">IF($B151="","非表示","表示")</f>
        <v>非表示</v>
      </c>
    </row>
    <row r="154" spans="1:40" ht="46.5" customHeight="1">
      <c r="A154" s="15">
        <f t="shared" ca="1" si="5"/>
        <v>49</v>
      </c>
      <c r="B154" s="214" t="str">
        <f ca="1">IF(AND(VLOOKUP(A154,入力シート➁!$A:$B,COLUMN(入力シート➁!$B$5),0)=0,AD154=""),"",IF(AND(VLOOKUP(A154,入力シート➁!$A:$B,COLUMN(入力シート➁!$B$5),0)=0,AD154&lt;&gt;""),IFERROR(IF(AND(OFFSET(B154,-2,0,1,1)=$B$14,OFFSET(B154,-19,0,1,1)="　　　　　　　〃"),OFFSET(B154,-20,0,1,1),IF(AND(OFFSET(B154,-2,0,1,1)=$B$14,OFFSET(B154,-19,0,1,1)&lt;&gt;"　　　　　　　〃"),OFFSET(B154,-19,0,1,1),"　　　　　　　〃")),"　　　　　　　〃"),(VLOOKUP(A154,入力シート➁!$A:$B,COLUMN(入力シート➁!$B$5),0))))</f>
        <v/>
      </c>
      <c r="C154" s="215"/>
      <c r="D154" s="215"/>
      <c r="E154" s="215"/>
      <c r="F154" s="215"/>
      <c r="G154" s="215"/>
      <c r="H154" s="215"/>
      <c r="I154" s="215"/>
      <c r="J154" s="216"/>
      <c r="K154" s="115" t="str">
        <f>IF(M154="","",IFERROR(VLOOKUP($A154,入力シート➁!$A:$R,COLUMN(入力シート➁!$C$7),0),""))</f>
        <v/>
      </c>
      <c r="L154" s="116" t="str">
        <f>IF(入力シート➁!D55=0,"",入力シート➁!D55)</f>
        <v/>
      </c>
      <c r="M154" s="117" t="str">
        <f>IF(L154="","",VLOOKUP($A154,入力シート➁!$A:$R,COLUMN(入力シート➁!$E$7),0))</f>
        <v/>
      </c>
      <c r="N154" s="217" t="str">
        <f ca="1">IF(VLOOKUP($A154,入力シート➁!$A:$R,COLUMN(入力シート➁!F145),0)=0,"",IF(VLOOKUP($A154,入力シート➁!$A:$R,COLUMN(入力シート➁!F145),0)&lt;0,"("&amp;-VLOOKUP($A154,入力シート➁!$A:$R,COLUMN(入力シート➁!F145),0)&amp;VLOOKUP($A154,入力シート➁!$A:$R,COLUMN(入力シート➁!G145),0)&amp;")",VLOOKUP($A154,入力シート➁!$A:$R,COLUMN(入力シート➁!F145),0)))</f>
        <v/>
      </c>
      <c r="O154" s="218"/>
      <c r="P154" s="218"/>
      <c r="Q154" s="118" t="str">
        <f ca="1">IF(OR(N154="",COUNT(N154)=0),"",VLOOKUP(A154,入力シート➁!$A:$R,COLUMN(入力シート➁!G145),0))</f>
        <v/>
      </c>
      <c r="R154" s="217" t="str">
        <f ca="1">IF(VLOOKUP($A154,入力シート➁!$A:$R,COLUMN(入力シート➁!H145),0)=0,"",IF(VLOOKUP($A154,入力シート➁!$A:$R,COLUMN(入力シート➁!H145),0)&lt;0,"("&amp;-VLOOKUP($A154,入力シート➁!$A:$R,COLUMN(入力シート➁!H145),0)&amp;VLOOKUP($A154,入力シート➁!$A:$R,COLUMN(入力シート➁!I145),0)&amp;")",VLOOKUP($A154,入力シート➁!$A:$R,COLUMN(入力シート➁!H145),0)))</f>
        <v/>
      </c>
      <c r="S154" s="218"/>
      <c r="T154" s="218"/>
      <c r="U154" s="118" t="str">
        <f ca="1">IF(OR(R154="",COUNT(R154)=0),"",VLOOKUP($A154,入力シート➁!$A:$R,COLUMN(入力シート➁!G145),0))</f>
        <v/>
      </c>
      <c r="V154" s="217" t="str">
        <f ca="1">IF(VLOOKUP($A154,入力シート➁!$A:$R,COLUMN(入力シート➁!J145),0)=0,"",IF(VLOOKUP($A154,入力シート➁!$A:$R,COLUMN(入力シート➁!J145),0)&lt;0,"("&amp;-VLOOKUP($A154,入力シート➁!$A:$R,COLUMN(入力シート➁!J145),0)&amp;VLOOKUP($A154,入力シート➁!$A:$R,COLUMN(入力シート➁!K145),0)&amp;")",VLOOKUP($A154,入力シート➁!$A:$R,COLUMN(入力シート➁!J145),0)))</f>
        <v/>
      </c>
      <c r="W154" s="218"/>
      <c r="X154" s="218"/>
      <c r="Y154" s="118" t="str">
        <f ca="1">IF(OR(V154="",COUNT(V154)=0),"",VLOOKUP($A154,入力シート➁!$A:$R,COLUMN(入力シート➁!G145),0))</f>
        <v/>
      </c>
      <c r="Z154" s="217" t="str">
        <f ca="1">IF(AND(VLOOKUP($A154,入力シート➁!$A:$R,COLUMN(入力シート➁!L145),0)=0,VLOOKUP($A154,入力シート➁!$A:$R,COLUMN(入力シート➁!B145),0)=""),"",IF(VLOOKUP($A154,入力シート➁!$A:$R,COLUMN(入力シート➁!L145),0)&lt;0,"("&amp;-VLOOKUP($A154,入力シート➁!$A:$R,COLUMN(入力シート➁!L145),0)&amp;VLOOKUP($A154,入力シート➁!$A:$R,COLUMN(入力シート➁!M145),0)&amp;")",VLOOKUP($A154,入力シート➁!$A:$R,COLUMN(入力シート➁!L145),0)))</f>
        <v/>
      </c>
      <c r="AA154" s="218"/>
      <c r="AB154" s="218"/>
      <c r="AC154" s="118" t="str">
        <f ca="1">IF(OR(Z154="",COUNT(Z154)=0),"",VLOOKUP($A154,入力シート➁!$A:$R,COLUMN(入力シート➁!G145),0))</f>
        <v/>
      </c>
      <c r="AD154" s="219" t="str">
        <f ca="1">IF(VLOOKUP(A154,入力シート➁!$A:$R,COLUMN(入力シート➁!R145),0)=0,"",VLOOKUP(A154,入力シート➁!$A:$R,COLUMN(入力シート➁!R145),0))</f>
        <v/>
      </c>
      <c r="AE154" s="219"/>
      <c r="AF154" s="219"/>
      <c r="AG154" s="219"/>
      <c r="AH154" s="219"/>
      <c r="AI154" s="219"/>
      <c r="AJ154" s="219"/>
      <c r="AK154" s="219"/>
      <c r="AL154" s="219"/>
      <c r="AN154" s="15" t="str">
        <f ca="1">IF($B151="","非表示","表示")</f>
        <v>非表示</v>
      </c>
    </row>
    <row r="155" spans="1:40" ht="46.5" customHeight="1">
      <c r="A155" s="15">
        <f t="shared" ca="1" si="5"/>
        <v>50</v>
      </c>
      <c r="B155" s="214" t="str">
        <f ca="1">IF(AND(VLOOKUP(A155,入力シート➁!$A:$B,COLUMN(入力シート➁!$B$5),0)=0,AD155=""),"",IF(AND(VLOOKUP(A155,入力シート➁!$A:$B,COLUMN(入力シート➁!$B$5),0)=0,AD155&lt;&gt;""),IFERROR(IF(AND(OFFSET(B155,-2,0,1,1)=$B$14,OFFSET(B155,-19,0,1,1)="　　　　　　　〃"),OFFSET(B155,-20,0,1,1),IF(AND(OFFSET(B155,-2,0,1,1)=$B$14,OFFSET(B155,-19,0,1,1)&lt;&gt;"　　　　　　　〃"),OFFSET(B155,-19,0,1,1),"　　　　　　　〃")),"　　　　　　　〃"),(VLOOKUP(A155,入力シート➁!$A:$B,COLUMN(入力シート➁!$B$5),0))))</f>
        <v/>
      </c>
      <c r="C155" s="215"/>
      <c r="D155" s="215"/>
      <c r="E155" s="215"/>
      <c r="F155" s="215"/>
      <c r="G155" s="215"/>
      <c r="H155" s="215"/>
      <c r="I155" s="215"/>
      <c r="J155" s="216"/>
      <c r="K155" s="115" t="str">
        <f>IF(M155="","",IFERROR(VLOOKUP($A155,入力シート➁!$A:$R,COLUMN(入力シート➁!$C$7),0),""))</f>
        <v/>
      </c>
      <c r="L155" s="116" t="str">
        <f>IF(入力シート➁!D56=0,"",入力シート➁!D56)</f>
        <v/>
      </c>
      <c r="M155" s="117" t="str">
        <f>IF(L155="","",VLOOKUP($A155,入力シート➁!$A:$R,COLUMN(入力シート➁!$E$7),0))</f>
        <v/>
      </c>
      <c r="N155" s="217" t="str">
        <f ca="1">IF(VLOOKUP($A155,入力シート➁!$A:$R,COLUMN(入力シート➁!F146),0)=0,"",IF(VLOOKUP($A155,入力シート➁!$A:$R,COLUMN(入力シート➁!F146),0)&lt;0,"("&amp;-VLOOKUP($A155,入力シート➁!$A:$R,COLUMN(入力シート➁!F146),0)&amp;VLOOKUP($A155,入力シート➁!$A:$R,COLUMN(入力シート➁!G146),0)&amp;")",VLOOKUP($A155,入力シート➁!$A:$R,COLUMN(入力シート➁!F146),0)))</f>
        <v/>
      </c>
      <c r="O155" s="218"/>
      <c r="P155" s="218"/>
      <c r="Q155" s="118" t="str">
        <f ca="1">IF(OR(N155="",COUNT(N155)=0),"",VLOOKUP(A155,入力シート➁!$A:$R,COLUMN(入力シート➁!G146),0))</f>
        <v/>
      </c>
      <c r="R155" s="217" t="str">
        <f ca="1">IF(VLOOKUP($A155,入力シート➁!$A:$R,COLUMN(入力シート➁!H146),0)=0,"",IF(VLOOKUP($A155,入力シート➁!$A:$R,COLUMN(入力シート➁!H146),0)&lt;0,"("&amp;-VLOOKUP($A155,入力シート➁!$A:$R,COLUMN(入力シート➁!H146),0)&amp;VLOOKUP($A155,入力シート➁!$A:$R,COLUMN(入力シート➁!I146),0)&amp;")",VLOOKUP($A155,入力シート➁!$A:$R,COLUMN(入力シート➁!H146),0)))</f>
        <v/>
      </c>
      <c r="S155" s="218"/>
      <c r="T155" s="218"/>
      <c r="U155" s="118" t="str">
        <f ca="1">IF(OR(R155="",COUNT(R155)=0),"",VLOOKUP($A155,入力シート➁!$A:$R,COLUMN(入力シート➁!G146),0))</f>
        <v/>
      </c>
      <c r="V155" s="217" t="str">
        <f ca="1">IF(VLOOKUP($A155,入力シート➁!$A:$R,COLUMN(入力シート➁!J146),0)=0,"",IF(VLOOKUP($A155,入力シート➁!$A:$R,COLUMN(入力シート➁!J146),0)&lt;0,"("&amp;-VLOOKUP($A155,入力シート➁!$A:$R,COLUMN(入力シート➁!J146),0)&amp;VLOOKUP($A155,入力シート➁!$A:$R,COLUMN(入力シート➁!K146),0)&amp;")",VLOOKUP($A155,入力シート➁!$A:$R,COLUMN(入力シート➁!J146),0)))</f>
        <v/>
      </c>
      <c r="W155" s="218"/>
      <c r="X155" s="218"/>
      <c r="Y155" s="118" t="str">
        <f ca="1">IF(OR(V155="",COUNT(V155)=0),"",VLOOKUP($A155,入力シート➁!$A:$R,COLUMN(入力シート➁!G146),0))</f>
        <v/>
      </c>
      <c r="Z155" s="217" t="str">
        <f ca="1">IF(AND(VLOOKUP($A155,入力シート➁!$A:$R,COLUMN(入力シート➁!L146),0)=0,VLOOKUP($A155,入力シート➁!$A:$R,COLUMN(入力シート➁!B146),0)=""),"",IF(VLOOKUP($A155,入力シート➁!$A:$R,COLUMN(入力シート➁!L146),0)&lt;0,"("&amp;-VLOOKUP($A155,入力シート➁!$A:$R,COLUMN(入力シート➁!L146),0)&amp;VLOOKUP($A155,入力シート➁!$A:$R,COLUMN(入力シート➁!M146),0)&amp;")",VLOOKUP($A155,入力シート➁!$A:$R,COLUMN(入力シート➁!L146),0)))</f>
        <v/>
      </c>
      <c r="AA155" s="218"/>
      <c r="AB155" s="218"/>
      <c r="AC155" s="118" t="str">
        <f ca="1">IF(OR(Z155="",COUNT(Z155)=0),"",VLOOKUP($A155,入力シート➁!$A:$R,COLUMN(入力シート➁!G146),0))</f>
        <v/>
      </c>
      <c r="AD155" s="219" t="str">
        <f ca="1">IF(VLOOKUP(A155,入力シート➁!$A:$R,COLUMN(入力シート➁!R146),0)=0,"",VLOOKUP(A155,入力シート➁!$A:$R,COLUMN(入力シート➁!R146),0))</f>
        <v/>
      </c>
      <c r="AE155" s="219"/>
      <c r="AF155" s="219"/>
      <c r="AG155" s="219"/>
      <c r="AH155" s="219"/>
      <c r="AI155" s="219"/>
      <c r="AJ155" s="219"/>
      <c r="AK155" s="219"/>
      <c r="AL155" s="219"/>
      <c r="AN155" s="15" t="str">
        <f ca="1">IF($B151="","非表示","表示")</f>
        <v>非表示</v>
      </c>
    </row>
    <row r="156" spans="1:40" ht="46.5" customHeight="1">
      <c r="A156" s="15">
        <f t="shared" ca="1" si="5"/>
        <v>51</v>
      </c>
      <c r="B156" s="214" t="str">
        <f ca="1">IF(AND(VLOOKUP(A156,入力シート➁!$A:$B,COLUMN(入力シート➁!$B$5),0)=0,AD156=""),"",IF(AND(VLOOKUP(A156,入力シート➁!$A:$B,COLUMN(入力シート➁!$B$5),0)=0,AD156&lt;&gt;""),IFERROR(IF(AND(OFFSET(B156,-2,0,1,1)=$B$14,OFFSET(B156,-19,0,1,1)="　　　　　　　〃"),OFFSET(B156,-20,0,1,1),IF(AND(OFFSET(B156,-2,0,1,1)=$B$14,OFFSET(B156,-19,0,1,1)&lt;&gt;"　　　　　　　〃"),OFFSET(B156,-19,0,1,1),"　　　　　　　〃")),"　　　　　　　〃"),(VLOOKUP(A156,入力シート➁!$A:$B,COLUMN(入力シート➁!$B$5),0))))</f>
        <v/>
      </c>
      <c r="C156" s="215"/>
      <c r="D156" s="215"/>
      <c r="E156" s="215"/>
      <c r="F156" s="215"/>
      <c r="G156" s="215"/>
      <c r="H156" s="215"/>
      <c r="I156" s="215"/>
      <c r="J156" s="216"/>
      <c r="K156" s="115" t="str">
        <f>IF(M156="","",IFERROR(VLOOKUP($A156,入力シート➁!$A:$R,COLUMN(入力シート➁!$C$7),0),""))</f>
        <v/>
      </c>
      <c r="L156" s="116" t="str">
        <f>IF(入力シート➁!D57=0,"",入力シート➁!D57)</f>
        <v/>
      </c>
      <c r="M156" s="117" t="str">
        <f>IF(L156="","",VLOOKUP($A156,入力シート➁!$A:$R,COLUMN(入力シート➁!$E$7),0))</f>
        <v/>
      </c>
      <c r="N156" s="217" t="str">
        <f ca="1">IF(VLOOKUP($A156,入力シート➁!$A:$R,COLUMN(入力シート➁!F147),0)=0,"",IF(VLOOKUP($A156,入力シート➁!$A:$R,COLUMN(入力シート➁!F147),0)&lt;0,"("&amp;-VLOOKUP($A156,入力シート➁!$A:$R,COLUMN(入力シート➁!F147),0)&amp;VLOOKUP($A156,入力シート➁!$A:$R,COLUMN(入力シート➁!G147),0)&amp;")",VLOOKUP($A156,入力シート➁!$A:$R,COLUMN(入力シート➁!F147),0)))</f>
        <v/>
      </c>
      <c r="O156" s="218"/>
      <c r="P156" s="218"/>
      <c r="Q156" s="118" t="str">
        <f ca="1">IF(OR(N156="",COUNT(N156)=0),"",VLOOKUP(A156,入力シート➁!$A:$R,COLUMN(入力シート➁!G147),0))</f>
        <v/>
      </c>
      <c r="R156" s="217" t="str">
        <f ca="1">IF(VLOOKUP($A156,入力シート➁!$A:$R,COLUMN(入力シート➁!H147),0)=0,"",IF(VLOOKUP($A156,入力シート➁!$A:$R,COLUMN(入力シート➁!H147),0)&lt;0,"("&amp;-VLOOKUP($A156,入力シート➁!$A:$R,COLUMN(入力シート➁!H147),0)&amp;VLOOKUP($A156,入力シート➁!$A:$R,COLUMN(入力シート➁!I147),0)&amp;")",VLOOKUP($A156,入力シート➁!$A:$R,COLUMN(入力シート➁!H147),0)))</f>
        <v/>
      </c>
      <c r="S156" s="218"/>
      <c r="T156" s="218"/>
      <c r="U156" s="118" t="str">
        <f ca="1">IF(OR(R156="",COUNT(R156)=0),"",VLOOKUP($A156,入力シート➁!$A:$R,COLUMN(入力シート➁!G147),0))</f>
        <v/>
      </c>
      <c r="V156" s="217" t="str">
        <f ca="1">IF(VLOOKUP($A156,入力シート➁!$A:$R,COLUMN(入力シート➁!J147),0)=0,"",IF(VLOOKUP($A156,入力シート➁!$A:$R,COLUMN(入力シート➁!J147),0)&lt;0,"("&amp;-VLOOKUP($A156,入力シート➁!$A:$R,COLUMN(入力シート➁!J147),0)&amp;VLOOKUP($A156,入力シート➁!$A:$R,COLUMN(入力シート➁!K147),0)&amp;")",VLOOKUP($A156,入力シート➁!$A:$R,COLUMN(入力シート➁!J147),0)))</f>
        <v/>
      </c>
      <c r="W156" s="218"/>
      <c r="X156" s="218"/>
      <c r="Y156" s="118" t="str">
        <f ca="1">IF(OR(V156="",COUNT(V156)=0),"",VLOOKUP($A156,入力シート➁!$A:$R,COLUMN(入力シート➁!G147),0))</f>
        <v/>
      </c>
      <c r="Z156" s="217" t="str">
        <f ca="1">IF(AND(VLOOKUP($A156,入力シート➁!$A:$R,COLUMN(入力シート➁!L147),0)=0,VLOOKUP($A156,入力シート➁!$A:$R,COLUMN(入力シート➁!B147),0)=""),"",IF(VLOOKUP($A156,入力シート➁!$A:$R,COLUMN(入力シート➁!L147),0)&lt;0,"("&amp;-VLOOKUP($A156,入力シート➁!$A:$R,COLUMN(入力シート➁!L147),0)&amp;VLOOKUP($A156,入力シート➁!$A:$R,COLUMN(入力シート➁!M147),0)&amp;")",VLOOKUP($A156,入力シート➁!$A:$R,COLUMN(入力シート➁!L147),0)))</f>
        <v/>
      </c>
      <c r="AA156" s="218"/>
      <c r="AB156" s="218"/>
      <c r="AC156" s="118" t="str">
        <f ca="1">IF(OR(Z156="",COUNT(Z156)=0),"",VLOOKUP($A156,入力シート➁!$A:$R,COLUMN(入力シート➁!G147),0))</f>
        <v/>
      </c>
      <c r="AD156" s="219" t="str">
        <f ca="1">IF(VLOOKUP(A156,入力シート➁!$A:$R,COLUMN(入力シート➁!R147),0)=0,"",VLOOKUP(A156,入力シート➁!$A:$R,COLUMN(入力シート➁!R147),0))</f>
        <v/>
      </c>
      <c r="AE156" s="219"/>
      <c r="AF156" s="219"/>
      <c r="AG156" s="219"/>
      <c r="AH156" s="219"/>
      <c r="AI156" s="219"/>
      <c r="AJ156" s="219"/>
      <c r="AK156" s="219"/>
      <c r="AL156" s="219"/>
      <c r="AN156" s="15" t="str">
        <f ca="1">IF($B151="","非表示","表示")</f>
        <v>非表示</v>
      </c>
    </row>
    <row r="157" spans="1:40" ht="46.5" customHeight="1">
      <c r="A157" s="15">
        <f t="shared" ca="1" si="5"/>
        <v>52</v>
      </c>
      <c r="B157" s="214" t="str">
        <f ca="1">IF(AND(VLOOKUP(A157,入力シート➁!$A:$B,COLUMN(入力シート➁!$B$5),0)=0,AD157=""),"",IF(AND(VLOOKUP(A157,入力シート➁!$A:$B,COLUMN(入力シート➁!$B$5),0)=0,AD157&lt;&gt;""),IFERROR(IF(AND(OFFSET(B157,-2,0,1,1)=$B$14,OFFSET(B157,-19,0,1,1)="　　　　　　　〃"),OFFSET(B157,-20,0,1,1),IF(AND(OFFSET(B157,-2,0,1,1)=$B$14,OFFSET(B157,-19,0,1,1)&lt;&gt;"　　　　　　　〃"),OFFSET(B157,-19,0,1,1),"　　　　　　　〃")),"　　　　　　　〃"),(VLOOKUP(A157,入力シート➁!$A:$B,COLUMN(入力シート➁!$B$5),0))))</f>
        <v/>
      </c>
      <c r="C157" s="215"/>
      <c r="D157" s="215"/>
      <c r="E157" s="215"/>
      <c r="F157" s="215"/>
      <c r="G157" s="215"/>
      <c r="H157" s="215"/>
      <c r="I157" s="215"/>
      <c r="J157" s="216"/>
      <c r="K157" s="115" t="str">
        <f>IF(M157="","",IFERROR(VLOOKUP($A157,入力シート➁!$A:$R,COLUMN(入力シート➁!$C$7),0),""))</f>
        <v/>
      </c>
      <c r="L157" s="116" t="str">
        <f>IF(入力シート➁!D58=0,"",入力シート➁!D58)</f>
        <v/>
      </c>
      <c r="M157" s="117" t="str">
        <f>IF(L157="","",VLOOKUP($A157,入力シート➁!$A:$R,COLUMN(入力シート➁!$E$7),0))</f>
        <v/>
      </c>
      <c r="N157" s="217" t="str">
        <f ca="1">IF(VLOOKUP($A157,入力シート➁!$A:$R,COLUMN(入力シート➁!F148),0)=0,"",IF(VLOOKUP($A157,入力シート➁!$A:$R,COLUMN(入力シート➁!F148),0)&lt;0,"("&amp;-VLOOKUP($A157,入力シート➁!$A:$R,COLUMN(入力シート➁!F148),0)&amp;VLOOKUP($A157,入力シート➁!$A:$R,COLUMN(入力シート➁!G148),0)&amp;")",VLOOKUP($A157,入力シート➁!$A:$R,COLUMN(入力シート➁!F148),0)))</f>
        <v/>
      </c>
      <c r="O157" s="218"/>
      <c r="P157" s="218"/>
      <c r="Q157" s="118" t="str">
        <f ca="1">IF(OR(N157="",COUNT(N157)=0),"",VLOOKUP(A157,入力シート➁!$A:$R,COLUMN(入力シート➁!G148),0))</f>
        <v/>
      </c>
      <c r="R157" s="217" t="str">
        <f ca="1">IF(VLOOKUP($A157,入力シート➁!$A:$R,COLUMN(入力シート➁!H148),0)=0,"",IF(VLOOKUP($A157,入力シート➁!$A:$R,COLUMN(入力シート➁!H148),0)&lt;0,"("&amp;-VLOOKUP($A157,入力シート➁!$A:$R,COLUMN(入力シート➁!H148),0)&amp;VLOOKUP($A157,入力シート➁!$A:$R,COLUMN(入力シート➁!I148),0)&amp;")",VLOOKUP($A157,入力シート➁!$A:$R,COLUMN(入力シート➁!H148),0)))</f>
        <v/>
      </c>
      <c r="S157" s="218"/>
      <c r="T157" s="218"/>
      <c r="U157" s="118" t="str">
        <f ca="1">IF(OR(R157="",COUNT(R157)=0),"",VLOOKUP($A157,入力シート➁!$A:$R,COLUMN(入力シート➁!G148),0))</f>
        <v/>
      </c>
      <c r="V157" s="217" t="str">
        <f ca="1">IF(VLOOKUP($A157,入力シート➁!$A:$R,COLUMN(入力シート➁!J148),0)=0,"",IF(VLOOKUP($A157,入力シート➁!$A:$R,COLUMN(入力シート➁!J148),0)&lt;0,"("&amp;-VLOOKUP($A157,入力シート➁!$A:$R,COLUMN(入力シート➁!J148),0)&amp;VLOOKUP($A157,入力シート➁!$A:$R,COLUMN(入力シート➁!K148),0)&amp;")",VLOOKUP($A157,入力シート➁!$A:$R,COLUMN(入力シート➁!J148),0)))</f>
        <v/>
      </c>
      <c r="W157" s="218"/>
      <c r="X157" s="218"/>
      <c r="Y157" s="118" t="str">
        <f ca="1">IF(OR(V157="",COUNT(V157)=0),"",VLOOKUP($A157,入力シート➁!$A:$R,COLUMN(入力シート➁!G148),0))</f>
        <v/>
      </c>
      <c r="Z157" s="217" t="str">
        <f ca="1">IF(AND(VLOOKUP($A157,入力シート➁!$A:$R,COLUMN(入力シート➁!L148),0)=0,VLOOKUP($A157,入力シート➁!$A:$R,COLUMN(入力シート➁!B148),0)=""),"",IF(VLOOKUP($A157,入力シート➁!$A:$R,COLUMN(入力シート➁!L148),0)&lt;0,"("&amp;-VLOOKUP($A157,入力シート➁!$A:$R,COLUMN(入力シート➁!L148),0)&amp;VLOOKUP($A157,入力シート➁!$A:$R,COLUMN(入力シート➁!M148),0)&amp;")",VLOOKUP($A157,入力シート➁!$A:$R,COLUMN(入力シート➁!L148),0)))</f>
        <v/>
      </c>
      <c r="AA157" s="218"/>
      <c r="AB157" s="218"/>
      <c r="AC157" s="118" t="str">
        <f ca="1">IF(OR(Z157="",COUNT(Z157)=0),"",VLOOKUP($A157,入力シート➁!$A:$R,COLUMN(入力シート➁!G148),0))</f>
        <v/>
      </c>
      <c r="AD157" s="219" t="str">
        <f ca="1">IF(VLOOKUP(A157,入力シート➁!$A:$R,COLUMN(入力シート➁!R148),0)=0,"",VLOOKUP(A157,入力シート➁!$A:$R,COLUMN(入力シート➁!R148),0))</f>
        <v/>
      </c>
      <c r="AE157" s="219"/>
      <c r="AF157" s="219"/>
      <c r="AG157" s="219"/>
      <c r="AH157" s="219"/>
      <c r="AI157" s="219"/>
      <c r="AJ157" s="219"/>
      <c r="AK157" s="219"/>
      <c r="AL157" s="219"/>
      <c r="AN157" s="15" t="str">
        <f ca="1">IF($B151="","非表示","表示")</f>
        <v>非表示</v>
      </c>
    </row>
    <row r="158" spans="1:40" ht="46.5" customHeight="1">
      <c r="A158" s="15">
        <f t="shared" ca="1" si="5"/>
        <v>53</v>
      </c>
      <c r="B158" s="214" t="str">
        <f ca="1">IF(AND(VLOOKUP(A158,入力シート➁!$A:$B,COLUMN(入力シート➁!$B$5),0)=0,AD158=""),"",IF(AND(VLOOKUP(A158,入力シート➁!$A:$B,COLUMN(入力シート➁!$B$5),0)=0,AD158&lt;&gt;""),IFERROR(IF(AND(OFFSET(B158,-2,0,1,1)=$B$14,OFFSET(B158,-19,0,1,1)="　　　　　　　〃"),OFFSET(B158,-20,0,1,1),IF(AND(OFFSET(B158,-2,0,1,1)=$B$14,OFFSET(B158,-19,0,1,1)&lt;&gt;"　　　　　　　〃"),OFFSET(B158,-19,0,1,1),"　　　　　　　〃")),"　　　　　　　〃"),(VLOOKUP(A158,入力シート➁!$A:$B,COLUMN(入力シート➁!$B$5),0))))</f>
        <v/>
      </c>
      <c r="C158" s="215"/>
      <c r="D158" s="215"/>
      <c r="E158" s="215"/>
      <c r="F158" s="215"/>
      <c r="G158" s="215"/>
      <c r="H158" s="215"/>
      <c r="I158" s="215"/>
      <c r="J158" s="216"/>
      <c r="K158" s="115" t="str">
        <f>IF(M158="","",IFERROR(VLOOKUP($A158,入力シート➁!$A:$R,COLUMN(入力シート➁!$C$7),0),""))</f>
        <v/>
      </c>
      <c r="L158" s="116" t="str">
        <f>IF(入力シート➁!D59=0,"",入力シート➁!D59)</f>
        <v/>
      </c>
      <c r="M158" s="117" t="str">
        <f>IF(L158="","",VLOOKUP($A158,入力シート➁!$A:$R,COLUMN(入力シート➁!$E$7),0))</f>
        <v/>
      </c>
      <c r="N158" s="217" t="str">
        <f ca="1">IF(VLOOKUP($A158,入力シート➁!$A:$R,COLUMN(入力シート➁!F149),0)=0,"",IF(VLOOKUP($A158,入力シート➁!$A:$R,COLUMN(入力シート➁!F149),0)&lt;0,"("&amp;-VLOOKUP($A158,入力シート➁!$A:$R,COLUMN(入力シート➁!F149),0)&amp;VLOOKUP($A158,入力シート➁!$A:$R,COLUMN(入力シート➁!G149),0)&amp;")",VLOOKUP($A158,入力シート➁!$A:$R,COLUMN(入力シート➁!F149),0)))</f>
        <v/>
      </c>
      <c r="O158" s="218"/>
      <c r="P158" s="218"/>
      <c r="Q158" s="118" t="str">
        <f ca="1">IF(OR(N158="",COUNT(N158)=0),"",VLOOKUP(A158,入力シート➁!$A:$R,COLUMN(入力シート➁!G149),0))</f>
        <v/>
      </c>
      <c r="R158" s="217" t="str">
        <f ca="1">IF(VLOOKUP($A158,入力シート➁!$A:$R,COLUMN(入力シート➁!H149),0)=0,"",IF(VLOOKUP($A158,入力シート➁!$A:$R,COLUMN(入力シート➁!H149),0)&lt;0,"("&amp;-VLOOKUP($A158,入力シート➁!$A:$R,COLUMN(入力シート➁!H149),0)&amp;VLOOKUP($A158,入力シート➁!$A:$R,COLUMN(入力シート➁!I149),0)&amp;")",VLOOKUP($A158,入力シート➁!$A:$R,COLUMN(入力シート➁!H149),0)))</f>
        <v/>
      </c>
      <c r="S158" s="218"/>
      <c r="T158" s="218"/>
      <c r="U158" s="118" t="str">
        <f ca="1">IF(OR(R158="",COUNT(R158)=0),"",VLOOKUP($A158,入力シート➁!$A:$R,COLUMN(入力シート➁!G149),0))</f>
        <v/>
      </c>
      <c r="V158" s="217" t="str">
        <f ca="1">IF(VLOOKUP($A158,入力シート➁!$A:$R,COLUMN(入力シート➁!J149),0)=0,"",IF(VLOOKUP($A158,入力シート➁!$A:$R,COLUMN(入力シート➁!J149),0)&lt;0,"("&amp;-VLOOKUP($A158,入力シート➁!$A:$R,COLUMN(入力シート➁!J149),0)&amp;VLOOKUP($A158,入力シート➁!$A:$R,COLUMN(入力シート➁!K149),0)&amp;")",VLOOKUP($A158,入力シート➁!$A:$R,COLUMN(入力シート➁!J149),0)))</f>
        <v/>
      </c>
      <c r="W158" s="218"/>
      <c r="X158" s="218"/>
      <c r="Y158" s="118" t="str">
        <f ca="1">IF(OR(V158="",COUNT(V158)=0),"",VLOOKUP($A158,入力シート➁!$A:$R,COLUMN(入力シート➁!G149),0))</f>
        <v/>
      </c>
      <c r="Z158" s="217" t="str">
        <f ca="1">IF(AND(VLOOKUP($A158,入力シート➁!$A:$R,COLUMN(入力シート➁!L149),0)=0,VLOOKUP($A158,入力シート➁!$A:$R,COLUMN(入力シート➁!B149),0)=""),"",IF(VLOOKUP($A158,入力シート➁!$A:$R,COLUMN(入力シート➁!L149),0)&lt;0,"("&amp;-VLOOKUP($A158,入力シート➁!$A:$R,COLUMN(入力シート➁!L149),0)&amp;VLOOKUP($A158,入力シート➁!$A:$R,COLUMN(入力シート➁!M149),0)&amp;")",VLOOKUP($A158,入力シート➁!$A:$R,COLUMN(入力シート➁!L149),0)))</f>
        <v/>
      </c>
      <c r="AA158" s="218"/>
      <c r="AB158" s="218"/>
      <c r="AC158" s="118" t="str">
        <f ca="1">IF(OR(Z158="",COUNT(Z158)=0),"",VLOOKUP($A158,入力シート➁!$A:$R,COLUMN(入力シート➁!G149),0))</f>
        <v/>
      </c>
      <c r="AD158" s="219" t="str">
        <f ca="1">IF(VLOOKUP(A158,入力シート➁!$A:$R,COLUMN(入力シート➁!R149),0)=0,"",VLOOKUP(A158,入力シート➁!$A:$R,COLUMN(入力シート➁!R149),0))</f>
        <v/>
      </c>
      <c r="AE158" s="219"/>
      <c r="AF158" s="219"/>
      <c r="AG158" s="219"/>
      <c r="AH158" s="219"/>
      <c r="AI158" s="219"/>
      <c r="AJ158" s="219"/>
      <c r="AK158" s="219"/>
      <c r="AL158" s="219"/>
      <c r="AN158" s="15" t="str">
        <f ca="1">IF($B151="","非表示","表示")</f>
        <v>非表示</v>
      </c>
    </row>
    <row r="159" spans="1:40" ht="46.5" customHeight="1">
      <c r="A159" s="15">
        <f t="shared" ca="1" si="5"/>
        <v>54</v>
      </c>
      <c r="B159" s="214" t="str">
        <f ca="1">IF(AND(VLOOKUP(A159,入力シート➁!$A:$B,COLUMN(入力シート➁!$B$5),0)=0,AD159=""),"",IF(AND(VLOOKUP(A159,入力シート➁!$A:$B,COLUMN(入力シート➁!$B$5),0)=0,AD159&lt;&gt;""),IFERROR(IF(AND(OFFSET(B159,-2,0,1,1)=$B$14,OFFSET(B159,-19,0,1,1)="　　　　　　　〃"),OFFSET(B159,-20,0,1,1),IF(AND(OFFSET(B159,-2,0,1,1)=$B$14,OFFSET(B159,-19,0,1,1)&lt;&gt;"　　　　　　　〃"),OFFSET(B159,-19,0,1,1),"　　　　　　　〃")),"　　　　　　　〃"),(VLOOKUP(A159,入力シート➁!$A:$B,COLUMN(入力シート➁!$B$5),0))))</f>
        <v/>
      </c>
      <c r="C159" s="215"/>
      <c r="D159" s="215"/>
      <c r="E159" s="215"/>
      <c r="F159" s="215"/>
      <c r="G159" s="215"/>
      <c r="H159" s="215"/>
      <c r="I159" s="215"/>
      <c r="J159" s="216"/>
      <c r="K159" s="115" t="str">
        <f>IF(M159="","",IFERROR(VLOOKUP($A159,入力シート➁!$A:$R,COLUMN(入力シート➁!$C$7),0),""))</f>
        <v/>
      </c>
      <c r="L159" s="116" t="str">
        <f>IF(入力シート➁!D60=0,"",入力シート➁!D60)</f>
        <v/>
      </c>
      <c r="M159" s="117" t="str">
        <f>IF(L159="","",VLOOKUP($A159,入力シート➁!$A:$R,COLUMN(入力シート➁!$E$7),0))</f>
        <v/>
      </c>
      <c r="N159" s="217" t="str">
        <f ca="1">IF(VLOOKUP($A159,入力シート➁!$A:$R,COLUMN(入力シート➁!F150),0)=0,"",IF(VLOOKUP($A159,入力シート➁!$A:$R,COLUMN(入力シート➁!F150),0)&lt;0,"("&amp;-VLOOKUP($A159,入力シート➁!$A:$R,COLUMN(入力シート➁!F150),0)&amp;VLOOKUP($A159,入力シート➁!$A:$R,COLUMN(入力シート➁!G150),0)&amp;")",VLOOKUP($A159,入力シート➁!$A:$R,COLUMN(入力シート➁!F150),0)))</f>
        <v/>
      </c>
      <c r="O159" s="218"/>
      <c r="P159" s="218"/>
      <c r="Q159" s="118" t="str">
        <f ca="1">IF(OR(N159="",COUNT(N159)=0),"",VLOOKUP(A159,入力シート➁!$A:$R,COLUMN(入力シート➁!G150),0))</f>
        <v/>
      </c>
      <c r="R159" s="217" t="str">
        <f ca="1">IF(VLOOKUP($A159,入力シート➁!$A:$R,COLUMN(入力シート➁!H150),0)=0,"",IF(VLOOKUP($A159,入力シート➁!$A:$R,COLUMN(入力シート➁!H150),0)&lt;0,"("&amp;-VLOOKUP($A159,入力シート➁!$A:$R,COLUMN(入力シート➁!H150),0)&amp;VLOOKUP($A159,入力シート➁!$A:$R,COLUMN(入力シート➁!I150),0)&amp;")",VLOOKUP($A159,入力シート➁!$A:$R,COLUMN(入力シート➁!H150),0)))</f>
        <v/>
      </c>
      <c r="S159" s="218"/>
      <c r="T159" s="218"/>
      <c r="U159" s="118" t="str">
        <f ca="1">IF(OR(R159="",COUNT(R159)=0),"",VLOOKUP($A159,入力シート➁!$A:$R,COLUMN(入力シート➁!G150),0))</f>
        <v/>
      </c>
      <c r="V159" s="217" t="str">
        <f ca="1">IF(VLOOKUP($A159,入力シート➁!$A:$R,COLUMN(入力シート➁!J150),0)=0,"",IF(VLOOKUP($A159,入力シート➁!$A:$R,COLUMN(入力シート➁!J150),0)&lt;0,"("&amp;-VLOOKUP($A159,入力シート➁!$A:$R,COLUMN(入力シート➁!J150),0)&amp;VLOOKUP($A159,入力シート➁!$A:$R,COLUMN(入力シート➁!K150),0)&amp;")",VLOOKUP($A159,入力シート➁!$A:$R,COLUMN(入力シート➁!J150),0)))</f>
        <v/>
      </c>
      <c r="W159" s="218"/>
      <c r="X159" s="218"/>
      <c r="Y159" s="118" t="str">
        <f ca="1">IF(OR(V159="",COUNT(V159)=0),"",VLOOKUP($A159,入力シート➁!$A:$R,COLUMN(入力シート➁!G150),0))</f>
        <v/>
      </c>
      <c r="Z159" s="217" t="str">
        <f ca="1">IF(AND(VLOOKUP($A159,入力シート➁!$A:$R,COLUMN(入力シート➁!L150),0)=0,VLOOKUP($A159,入力シート➁!$A:$R,COLUMN(入力シート➁!B150),0)=""),"",IF(VLOOKUP($A159,入力シート➁!$A:$R,COLUMN(入力シート➁!L150),0)&lt;0,"("&amp;-VLOOKUP($A159,入力シート➁!$A:$R,COLUMN(入力シート➁!L150),0)&amp;VLOOKUP($A159,入力シート➁!$A:$R,COLUMN(入力シート➁!M150),0)&amp;")",VLOOKUP($A159,入力シート➁!$A:$R,COLUMN(入力シート➁!L150),0)))</f>
        <v/>
      </c>
      <c r="AA159" s="218"/>
      <c r="AB159" s="218"/>
      <c r="AC159" s="118" t="str">
        <f ca="1">IF(OR(Z159="",COUNT(Z159)=0),"",VLOOKUP($A159,入力シート➁!$A:$R,COLUMN(入力シート➁!G150),0))</f>
        <v/>
      </c>
      <c r="AD159" s="219" t="str">
        <f ca="1">IF(VLOOKUP(A159,入力シート➁!$A:$R,COLUMN(入力シート➁!R150),0)=0,"",VLOOKUP(A159,入力シート➁!$A:$R,COLUMN(入力シート➁!R150),0))</f>
        <v/>
      </c>
      <c r="AE159" s="219"/>
      <c r="AF159" s="219"/>
      <c r="AG159" s="219"/>
      <c r="AH159" s="219"/>
      <c r="AI159" s="219"/>
      <c r="AJ159" s="219"/>
      <c r="AK159" s="219"/>
      <c r="AL159" s="219"/>
      <c r="AN159" s="15" t="str">
        <f ca="1">IF($B151="","非表示","表示")</f>
        <v>非表示</v>
      </c>
    </row>
    <row r="160" spans="1:40" ht="18.75" customHeight="1">
      <c r="B160" s="220" t="s">
        <v>58</v>
      </c>
      <c r="C160" s="220"/>
      <c r="D160" s="15" t="s">
        <v>59</v>
      </c>
      <c r="AN160" s="15" t="str">
        <f ca="1">IF($B151="","非表示","表示")</f>
        <v>非表示</v>
      </c>
    </row>
    <row r="161" spans="2:40" ht="18.75" customHeight="1">
      <c r="D161" s="15" t="s">
        <v>60</v>
      </c>
      <c r="AN161" s="15" t="str">
        <f ca="1">IF($B151="","非表示","表示")</f>
        <v>非表示</v>
      </c>
    </row>
    <row r="162" spans="2:40" ht="18.75" customHeight="1">
      <c r="D162" s="15" t="s">
        <v>61</v>
      </c>
      <c r="AN162" s="15" t="str">
        <f ca="1">IF($B151="","非表示","表示")</f>
        <v>非表示</v>
      </c>
    </row>
    <row r="163" spans="2:40" ht="18.75" customHeight="1">
      <c r="D163" s="15" t="s">
        <v>62</v>
      </c>
      <c r="AN163" s="15" t="str">
        <f ca="1">IF($B151="","非表示","表示")</f>
        <v>非表示</v>
      </c>
    </row>
    <row r="164" spans="2:40" ht="21" customHeight="1">
      <c r="B164" s="18" t="s">
        <v>54</v>
      </c>
      <c r="AA164" s="111"/>
      <c r="AB164" s="111"/>
      <c r="AC164" s="112"/>
      <c r="AD164" s="111"/>
      <c r="AE164" s="111"/>
      <c r="AF164" s="111"/>
      <c r="AG164" s="111"/>
      <c r="AH164" s="111"/>
      <c r="AI164" s="111"/>
      <c r="AJ164" s="111"/>
      <c r="AK164" s="111"/>
      <c r="AL164" s="113"/>
      <c r="AN164" s="15" t="str">
        <f ca="1">IF($B178="","非表示","表示")</f>
        <v>非表示</v>
      </c>
    </row>
    <row r="165" spans="2:40" ht="10.5" customHeight="1">
      <c r="B165" s="19"/>
      <c r="C165" s="20"/>
      <c r="D165" s="20"/>
      <c r="E165" s="20"/>
      <c r="F165" s="20"/>
      <c r="G165" s="20"/>
      <c r="H165" s="20"/>
      <c r="I165" s="20"/>
      <c r="J165" s="20"/>
      <c r="K165" s="20"/>
      <c r="L165" s="25"/>
      <c r="M165" s="126"/>
      <c r="N165" s="20"/>
      <c r="O165" s="20"/>
      <c r="P165" s="20"/>
      <c r="Q165" s="126"/>
      <c r="R165" s="31"/>
      <c r="S165" s="31"/>
      <c r="T165" s="31"/>
      <c r="U165" s="32"/>
      <c r="V165" s="20"/>
      <c r="W165" s="20"/>
      <c r="X165" s="20"/>
      <c r="Y165" s="126"/>
      <c r="Z165" s="20"/>
      <c r="AA165" s="20"/>
      <c r="AB165" s="20"/>
      <c r="AC165" s="126"/>
      <c r="AD165" s="20"/>
      <c r="AE165" s="31"/>
      <c r="AF165" s="31"/>
      <c r="AG165" s="31"/>
      <c r="AH165" s="31"/>
      <c r="AI165" s="31"/>
      <c r="AJ165" s="31"/>
      <c r="AK165" s="31"/>
      <c r="AL165" s="34">
        <f>AL138+1</f>
        <v>7</v>
      </c>
      <c r="AN165" s="15" t="str">
        <f ca="1">IF($B178="","非表示","表示")</f>
        <v>非表示</v>
      </c>
    </row>
    <row r="166" spans="2:40" ht="25.5" customHeight="1"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27"/>
      <c r="M166" s="28"/>
      <c r="N166" s="22"/>
      <c r="O166" s="22"/>
      <c r="P166" s="22"/>
      <c r="Q166" s="28"/>
      <c r="R166" s="127"/>
      <c r="S166" s="204" t="s">
        <v>825</v>
      </c>
      <c r="T166" s="204"/>
      <c r="U166" s="204"/>
      <c r="V166" s="204"/>
      <c r="W166" s="204"/>
      <c r="X166" s="204"/>
      <c r="Y166" s="204"/>
      <c r="Z166" s="22"/>
      <c r="AA166" s="22"/>
      <c r="AB166" s="22"/>
      <c r="AC166" s="28"/>
      <c r="AD166" s="22"/>
      <c r="AE166" s="24"/>
      <c r="AF166" s="24"/>
      <c r="AG166" s="24"/>
      <c r="AH166" s="24"/>
      <c r="AI166" s="24"/>
      <c r="AJ166" s="24"/>
      <c r="AK166" s="24"/>
      <c r="AL166" s="35"/>
      <c r="AN166" s="15" t="str">
        <f ca="1">IF($B178="","非表示","表示")</f>
        <v>非表示</v>
      </c>
    </row>
    <row r="167" spans="2:40" ht="35" customHeight="1">
      <c r="B167" s="21"/>
      <c r="C167" s="22"/>
      <c r="D167" s="22"/>
      <c r="E167" s="22"/>
      <c r="F167" s="22"/>
      <c r="G167" s="22"/>
      <c r="H167" s="22"/>
      <c r="I167" s="22"/>
      <c r="J167" s="22"/>
      <c r="K167" s="22"/>
      <c r="L167" s="27"/>
      <c r="M167" s="28"/>
      <c r="N167" s="22"/>
      <c r="O167" s="22"/>
      <c r="P167" s="22"/>
      <c r="Q167" s="28"/>
      <c r="T167" s="205" t="s">
        <v>821</v>
      </c>
      <c r="U167" s="205"/>
      <c r="V167" s="206" t="str">
        <f>IF(入力シート①!D$4&lt;&gt;"",入力シート①!D$4,"")</f>
        <v/>
      </c>
      <c r="W167" s="206"/>
      <c r="X167" s="128" t="s">
        <v>822</v>
      </c>
      <c r="Y167" s="15"/>
      <c r="Z167" s="22"/>
      <c r="AA167" s="22"/>
      <c r="AB167" s="22"/>
      <c r="AC167" s="207" t="str">
        <f>IF(入力シート①!C$5&lt;&gt;"",入力シート①!C$5,"　　年　　月　　日")</f>
        <v>　　年　　月　　日</v>
      </c>
      <c r="AD167" s="207"/>
      <c r="AE167" s="207"/>
      <c r="AF167" s="207"/>
      <c r="AG167" s="207"/>
      <c r="AH167" s="207"/>
      <c r="AI167" s="207"/>
      <c r="AJ167" s="207"/>
      <c r="AK167" s="207"/>
      <c r="AL167" s="35"/>
      <c r="AN167" s="15" t="str">
        <f ca="1">IF($B178="","非表示","表示")</f>
        <v>非表示</v>
      </c>
    </row>
    <row r="168" spans="2:40" ht="21" customHeight="1">
      <c r="B168" s="23"/>
      <c r="C168" s="24"/>
      <c r="D168" s="24"/>
      <c r="E168" s="24"/>
      <c r="F168" s="24"/>
      <c r="G168" s="24"/>
      <c r="H168" s="24"/>
      <c r="I168" s="24"/>
      <c r="J168" s="24"/>
      <c r="K168" s="24"/>
      <c r="L168" s="29"/>
      <c r="M168" s="124"/>
      <c r="N168" s="24"/>
      <c r="O168" s="24"/>
      <c r="P168" s="24"/>
      <c r="Q168" s="124"/>
      <c r="R168" s="24"/>
      <c r="S168" s="24"/>
      <c r="T168" s="24"/>
      <c r="U168" s="124"/>
      <c r="V168" s="24"/>
      <c r="W168" s="24"/>
      <c r="X168" s="24"/>
      <c r="Y168" s="124"/>
      <c r="Z168" s="24"/>
      <c r="AA168" s="24"/>
      <c r="AB168" s="24"/>
      <c r="AC168" s="124"/>
      <c r="AD168" s="24"/>
      <c r="AE168" s="208"/>
      <c r="AF168" s="208"/>
      <c r="AG168" s="208"/>
      <c r="AH168" s="208"/>
      <c r="AI168" s="208"/>
      <c r="AJ168" s="208"/>
      <c r="AK168" s="208"/>
      <c r="AL168" s="35"/>
      <c r="AN168" s="15" t="str">
        <f ca="1">IF($B178="","非表示","表示")</f>
        <v>非表示</v>
      </c>
    </row>
    <row r="169" spans="2:40" ht="20.25" customHeight="1">
      <c r="B169" s="23"/>
      <c r="C169" s="209" t="s">
        <v>55</v>
      </c>
      <c r="D169" s="209"/>
      <c r="E169" s="209"/>
      <c r="F169" s="209"/>
      <c r="G169" s="209"/>
      <c r="H169" s="209"/>
      <c r="I169" s="209"/>
      <c r="J169" s="209"/>
      <c r="K169" s="209"/>
      <c r="L169" s="209"/>
      <c r="M169" s="124"/>
      <c r="N169" s="24"/>
      <c r="O169" s="24"/>
      <c r="P169" s="24"/>
      <c r="Q169" s="124"/>
      <c r="U169" s="124"/>
      <c r="V169" s="24"/>
      <c r="W169" s="24"/>
      <c r="X169" s="24"/>
      <c r="Y169" s="124"/>
      <c r="Z169" s="24"/>
      <c r="AA169" s="24"/>
      <c r="AB169" s="24"/>
      <c r="AC169" s="124"/>
      <c r="AD169" s="24"/>
      <c r="AE169" s="24"/>
      <c r="AF169" s="24"/>
      <c r="AG169" s="24"/>
      <c r="AH169" s="24"/>
      <c r="AI169" s="24"/>
      <c r="AJ169" s="24"/>
      <c r="AK169" s="24"/>
      <c r="AL169" s="35"/>
      <c r="AN169" s="15" t="str">
        <f ca="1">IF($B178="","非表示","表示")</f>
        <v>非表示</v>
      </c>
    </row>
    <row r="170" spans="2:40" ht="20.25" customHeight="1">
      <c r="B170" s="23"/>
      <c r="C170" s="24"/>
      <c r="D170" s="24"/>
      <c r="E170" s="24"/>
      <c r="F170" s="24"/>
      <c r="G170" s="24"/>
      <c r="H170" s="24"/>
      <c r="I170" s="24"/>
      <c r="J170" s="24"/>
      <c r="K170" s="24"/>
      <c r="L170" s="29"/>
      <c r="M170" s="124"/>
      <c r="N170" s="24"/>
      <c r="O170" s="24"/>
      <c r="P170" s="24"/>
      <c r="Q170" s="124"/>
      <c r="R170" s="24"/>
      <c r="S170" s="24"/>
      <c r="T170" s="24"/>
      <c r="U170" s="124"/>
      <c r="V170" s="24"/>
      <c r="W170" s="24"/>
      <c r="X170" s="24"/>
      <c r="Y170" s="210" t="s">
        <v>823</v>
      </c>
      <c r="Z170" s="210"/>
      <c r="AA170" s="210"/>
      <c r="AB170" s="210"/>
      <c r="AC170" s="212" t="str">
        <f>AC143</f>
        <v/>
      </c>
      <c r="AD170" s="212"/>
      <c r="AE170" s="212"/>
      <c r="AF170" s="212"/>
      <c r="AG170" s="212"/>
      <c r="AH170" s="212"/>
      <c r="AI170" s="212"/>
      <c r="AJ170" s="212"/>
      <c r="AK170" s="212"/>
      <c r="AL170" s="35"/>
      <c r="AN170" s="15" t="str">
        <f ca="1">IF($B178="","非表示","表示")</f>
        <v>非表示</v>
      </c>
    </row>
    <row r="171" spans="2:40" ht="20.25" customHeight="1">
      <c r="B171" s="23"/>
      <c r="C171" s="24"/>
      <c r="D171" s="24"/>
      <c r="E171" s="24"/>
      <c r="F171" s="24"/>
      <c r="G171" s="24"/>
      <c r="H171" s="24"/>
      <c r="I171" s="24"/>
      <c r="J171" s="24"/>
      <c r="K171" s="24"/>
      <c r="L171" s="29"/>
      <c r="M171" s="124"/>
      <c r="N171" s="24"/>
      <c r="O171" s="24"/>
      <c r="P171" s="24"/>
      <c r="Q171" s="124"/>
      <c r="R171" s="24"/>
      <c r="S171" s="24"/>
      <c r="T171" s="24"/>
      <c r="U171" s="124"/>
      <c r="V171" s="24"/>
      <c r="W171" s="24"/>
      <c r="X171" s="24"/>
      <c r="Y171" s="211"/>
      <c r="Z171" s="211"/>
      <c r="AA171" s="211"/>
      <c r="AB171" s="211"/>
      <c r="AC171" s="213" t="str">
        <f>AC144</f>
        <v/>
      </c>
      <c r="AD171" s="213"/>
      <c r="AE171" s="213"/>
      <c r="AF171" s="213"/>
      <c r="AG171" s="213"/>
      <c r="AH171" s="213"/>
      <c r="AI171" s="213"/>
      <c r="AJ171" s="213"/>
      <c r="AK171" s="213"/>
      <c r="AL171" s="35"/>
      <c r="AN171" s="15" t="str">
        <f ca="1">IF($B178="","非表示","表示")</f>
        <v>非表示</v>
      </c>
    </row>
    <row r="172" spans="2:40" ht="7.5" customHeight="1">
      <c r="B172" s="23"/>
      <c r="C172" s="24"/>
      <c r="D172" s="24"/>
      <c r="E172" s="24"/>
      <c r="F172" s="24"/>
      <c r="G172" s="24"/>
      <c r="H172" s="24"/>
      <c r="I172" s="24"/>
      <c r="J172" s="24"/>
      <c r="K172" s="24"/>
      <c r="L172" s="29"/>
      <c r="M172" s="124"/>
      <c r="N172" s="24"/>
      <c r="O172" s="24"/>
      <c r="P172" s="24"/>
      <c r="Q172" s="124"/>
      <c r="R172" s="24"/>
      <c r="S172" s="24"/>
      <c r="T172" s="24"/>
      <c r="U172" s="124"/>
      <c r="V172" s="24"/>
      <c r="W172" s="24"/>
      <c r="X172" s="24"/>
      <c r="Y172" s="124"/>
      <c r="Z172" s="24"/>
      <c r="AA172" s="24"/>
      <c r="AB172" s="24"/>
      <c r="AC172" s="124"/>
      <c r="AD172" s="24"/>
      <c r="AE172" s="24"/>
      <c r="AF172" s="24"/>
      <c r="AG172" s="24"/>
      <c r="AH172" s="24"/>
      <c r="AI172" s="24"/>
      <c r="AJ172" s="24"/>
      <c r="AK172" s="24"/>
      <c r="AL172" s="35"/>
      <c r="AN172" s="15" t="str">
        <f ca="1">IF($B178="","非表示","表示")</f>
        <v>非表示</v>
      </c>
    </row>
    <row r="173" spans="2:40" ht="20.25" customHeight="1">
      <c r="B173" s="23"/>
      <c r="C173" s="24"/>
      <c r="D173" s="24"/>
      <c r="E173" s="24"/>
      <c r="F173" s="24"/>
      <c r="G173" s="24"/>
      <c r="H173" s="24"/>
      <c r="I173" s="24"/>
      <c r="J173" s="24"/>
      <c r="K173" s="24"/>
      <c r="L173" s="29"/>
      <c r="M173" s="124"/>
      <c r="N173" s="24"/>
      <c r="O173" s="24"/>
      <c r="V173" s="24"/>
      <c r="W173" s="24"/>
      <c r="X173" s="24"/>
      <c r="Y173" s="186" t="s">
        <v>56</v>
      </c>
      <c r="Z173" s="186"/>
      <c r="AA173" s="186"/>
      <c r="AB173" s="186"/>
      <c r="AC173" s="188" t="str">
        <f>AC146</f>
        <v/>
      </c>
      <c r="AD173" s="188"/>
      <c r="AE173" s="188"/>
      <c r="AF173" s="188"/>
      <c r="AG173" s="188"/>
      <c r="AH173" s="188"/>
      <c r="AI173" s="188"/>
      <c r="AJ173" s="188"/>
      <c r="AK173" s="188"/>
      <c r="AL173" s="35"/>
      <c r="AN173" s="15" t="str">
        <f ca="1">IF($B178="","非表示","表示")</f>
        <v>非表示</v>
      </c>
    </row>
    <row r="174" spans="2:40" ht="20.25" customHeight="1">
      <c r="B174" s="23"/>
      <c r="D174" s="129" t="s">
        <v>11</v>
      </c>
      <c r="E174" s="130"/>
      <c r="F174" s="130"/>
      <c r="G174" s="131"/>
      <c r="H174" s="187" t="str">
        <f>H12</f>
        <v/>
      </c>
      <c r="I174" s="187"/>
      <c r="J174" s="187"/>
      <c r="K174" s="187"/>
      <c r="L174" s="187"/>
      <c r="M174" s="124"/>
      <c r="N174" s="24"/>
      <c r="R174" s="119" t="str">
        <f>IF(入力シート①!C$7&lt;&gt;"",入力シート①!C$7,"")</f>
        <v/>
      </c>
      <c r="S174" s="125" t="s">
        <v>16</v>
      </c>
      <c r="T174" s="190" t="str">
        <f>IF(入力シート①!E$7&lt;&gt;"",入力シート①!E$7,"")</f>
        <v/>
      </c>
      <c r="U174" s="190"/>
      <c r="V174" s="129" t="s">
        <v>824</v>
      </c>
      <c r="W174" s="24"/>
      <c r="X174" s="24"/>
      <c r="Y174" s="187"/>
      <c r="Z174" s="187"/>
      <c r="AA174" s="187"/>
      <c r="AB174" s="187"/>
      <c r="AC174" s="189"/>
      <c r="AD174" s="189"/>
      <c r="AE174" s="189"/>
      <c r="AF174" s="189"/>
      <c r="AG174" s="189"/>
      <c r="AH174" s="189"/>
      <c r="AI174" s="189"/>
      <c r="AJ174" s="189"/>
      <c r="AK174" s="189"/>
      <c r="AL174" s="35"/>
      <c r="AN174" s="15" t="str">
        <f ca="1">IF($B178="","非表示","表示")</f>
        <v>非表示</v>
      </c>
    </row>
    <row r="175" spans="2:40" ht="12.75" customHeight="1">
      <c r="B175" s="23"/>
      <c r="C175" s="24"/>
      <c r="D175" s="24"/>
      <c r="E175" s="24"/>
      <c r="F175" s="24"/>
      <c r="G175" s="24"/>
      <c r="H175" s="24"/>
      <c r="I175" s="24"/>
      <c r="J175" s="24"/>
      <c r="K175" s="24"/>
      <c r="L175" s="29"/>
      <c r="M175" s="124"/>
      <c r="N175" s="24"/>
      <c r="O175" s="24"/>
      <c r="P175" s="24"/>
      <c r="Q175" s="124"/>
      <c r="R175" s="24"/>
      <c r="S175" s="24"/>
      <c r="T175" s="24"/>
      <c r="U175" s="124"/>
      <c r="V175" s="24"/>
      <c r="W175" s="24"/>
      <c r="X175" s="24"/>
      <c r="Y175" s="124"/>
      <c r="Z175" s="24"/>
      <c r="AA175" s="24"/>
      <c r="AB175" s="24"/>
      <c r="AC175" s="124"/>
      <c r="AD175" s="24"/>
      <c r="AE175" s="24"/>
      <c r="AF175" s="24"/>
      <c r="AG175" s="24"/>
      <c r="AH175" s="24"/>
      <c r="AI175" s="24"/>
      <c r="AJ175" s="24"/>
      <c r="AK175" s="24"/>
      <c r="AL175" s="35"/>
      <c r="AN175" s="15" t="str">
        <f ca="1">IF($B178="","非表示","表示")</f>
        <v>非表示</v>
      </c>
    </row>
    <row r="176" spans="2:40" ht="23.25" customHeight="1">
      <c r="B176" s="191" t="s">
        <v>57</v>
      </c>
      <c r="C176" s="191"/>
      <c r="D176" s="191"/>
      <c r="E176" s="191"/>
      <c r="F176" s="191"/>
      <c r="G176" s="191"/>
      <c r="H176" s="191"/>
      <c r="I176" s="191"/>
      <c r="J176" s="191"/>
      <c r="K176" s="192" t="s">
        <v>37</v>
      </c>
      <c r="L176" s="193"/>
      <c r="M176" s="194"/>
      <c r="N176" s="198" t="s">
        <v>817</v>
      </c>
      <c r="O176" s="199"/>
      <c r="P176" s="199"/>
      <c r="Q176" s="200"/>
      <c r="R176" s="192" t="s">
        <v>818</v>
      </c>
      <c r="S176" s="193"/>
      <c r="T176" s="193"/>
      <c r="U176" s="194"/>
      <c r="V176" s="192" t="s">
        <v>819</v>
      </c>
      <c r="W176" s="193"/>
      <c r="X176" s="193"/>
      <c r="Y176" s="194"/>
      <c r="Z176" s="198" t="s">
        <v>820</v>
      </c>
      <c r="AA176" s="199"/>
      <c r="AB176" s="199"/>
      <c r="AC176" s="200"/>
      <c r="AD176" s="191" t="s">
        <v>46</v>
      </c>
      <c r="AE176" s="191"/>
      <c r="AF176" s="191"/>
      <c r="AG176" s="191"/>
      <c r="AH176" s="191"/>
      <c r="AI176" s="191"/>
      <c r="AJ176" s="191"/>
      <c r="AK176" s="191"/>
      <c r="AL176" s="191"/>
      <c r="AN176" s="15" t="str">
        <f ca="1">IF($B178="","非表示","表示")</f>
        <v>非表示</v>
      </c>
    </row>
    <row r="177" spans="1:40" ht="23.25" customHeight="1">
      <c r="B177" s="191"/>
      <c r="C177" s="191"/>
      <c r="D177" s="191"/>
      <c r="E177" s="191"/>
      <c r="F177" s="191"/>
      <c r="G177" s="191"/>
      <c r="H177" s="191"/>
      <c r="I177" s="191"/>
      <c r="J177" s="191"/>
      <c r="K177" s="195"/>
      <c r="L177" s="196"/>
      <c r="M177" s="197"/>
      <c r="N177" s="201"/>
      <c r="O177" s="202"/>
      <c r="P177" s="202"/>
      <c r="Q177" s="203"/>
      <c r="R177" s="195"/>
      <c r="S177" s="196"/>
      <c r="T177" s="196"/>
      <c r="U177" s="197"/>
      <c r="V177" s="195"/>
      <c r="W177" s="196"/>
      <c r="X177" s="196"/>
      <c r="Y177" s="197"/>
      <c r="Z177" s="201"/>
      <c r="AA177" s="202"/>
      <c r="AB177" s="202"/>
      <c r="AC177" s="203"/>
      <c r="AD177" s="191"/>
      <c r="AE177" s="191"/>
      <c r="AF177" s="191"/>
      <c r="AG177" s="191"/>
      <c r="AH177" s="191"/>
      <c r="AI177" s="191"/>
      <c r="AJ177" s="191"/>
      <c r="AK177" s="191"/>
      <c r="AL177" s="191"/>
      <c r="AN177" s="15" t="str">
        <f ca="1">IF($B178="","非表示","表示")</f>
        <v>非表示</v>
      </c>
    </row>
    <row r="178" spans="1:40" ht="46.5" customHeight="1">
      <c r="A178" s="15">
        <f ca="1">$A159+1</f>
        <v>55</v>
      </c>
      <c r="B178" s="214" t="str">
        <f ca="1">IF(AND(VLOOKUP(A178,入力シート➁!$A:$B,COLUMN(入力シート➁!$B$5),0)=0,AD178=""),"",IF(AND(VLOOKUP(A178,入力シート➁!$A:$B,COLUMN(入力シート➁!$B$5),0)=0,AD178&lt;&gt;""),IFERROR(IF(AND(OFFSET(B178,-2,0,1,1)=$B$14,OFFSET(B178,-19,0,1,1)="　　　　　　　〃"),OFFSET(B178,-20,0,1,1),IF(AND(OFFSET(B178,-2,0,1,1)=$B$14,OFFSET(B178,-19,0,1,1)&lt;&gt;"　　　　　　　〃"),OFFSET(B178,-19,0,1,1),"　　　　　　　〃")),"　　　　　　　〃"),(VLOOKUP(A178,入力シート➁!$A:$B,COLUMN(入力シート➁!$B$5),0))))</f>
        <v/>
      </c>
      <c r="C178" s="215"/>
      <c r="D178" s="215"/>
      <c r="E178" s="215"/>
      <c r="F178" s="215"/>
      <c r="G178" s="215"/>
      <c r="H178" s="215"/>
      <c r="I178" s="215"/>
      <c r="J178" s="216"/>
      <c r="K178" s="115" t="str">
        <f>IF(M178="","",IFERROR(VLOOKUP($A178,入力シート➁!$A:$R,COLUMN(入力シート➁!$C$7),0),""))</f>
        <v/>
      </c>
      <c r="L178" s="116" t="str">
        <f>IF(入力シート➁!D61=0,"",入力シート➁!D61)</f>
        <v/>
      </c>
      <c r="M178" s="117" t="str">
        <f>IF(L178="","",VLOOKUP($A178,入力シート➁!$A:$R,COLUMN(入力シート➁!$E$7),0))</f>
        <v/>
      </c>
      <c r="N178" s="217" t="str">
        <f ca="1">IF(VLOOKUP($A178,入力シート➁!$A:$R,COLUMN(入力シート➁!F169),0)=0,"",IF(VLOOKUP($A178,入力シート➁!$A:$R,COLUMN(入力シート➁!F169),0)&lt;0,"("&amp;-VLOOKUP($A178,入力シート➁!$A:$R,COLUMN(入力シート➁!F169),0)&amp;VLOOKUP($A178,入力シート➁!$A:$R,COLUMN(入力シート➁!G169),0)&amp;")",VLOOKUP($A178,入力シート➁!$A:$R,COLUMN(入力シート➁!F169),0)))</f>
        <v/>
      </c>
      <c r="O178" s="218"/>
      <c r="P178" s="218"/>
      <c r="Q178" s="118" t="str">
        <f ca="1">IF(OR(N178="",COUNT(N178)=0),"",VLOOKUP($A178,入力シート➁!$A:$R,COLUMN(入力シート➁!G169),0))</f>
        <v/>
      </c>
      <c r="R178" s="217" t="str">
        <f ca="1">IF(VLOOKUP($A178,入力シート➁!$A:$R,COLUMN(入力シート➁!H169),0)=0,"",IF(VLOOKUP($A178,入力シート➁!$A:$R,COLUMN(入力シート➁!H169),0)&lt;0,"("&amp;-VLOOKUP($A178,入力シート➁!$A:$R,COLUMN(入力シート➁!H169),0)&amp;VLOOKUP($A178,入力シート➁!$A:$R,COLUMN(入力シート➁!I169),0)&amp;")",VLOOKUP($A178,入力シート➁!$A:$R,COLUMN(入力シート➁!H169),0)))</f>
        <v/>
      </c>
      <c r="S178" s="218"/>
      <c r="T178" s="218"/>
      <c r="U178" s="118" t="str">
        <f ca="1">IF(OR(R178="",COUNT(R178)=0),"",VLOOKUP($A178,入力シート➁!$A:$R,COLUMN(入力シート➁!G169),0))</f>
        <v/>
      </c>
      <c r="V178" s="217" t="str">
        <f ca="1">IF(VLOOKUP($A178,入力シート➁!$A:$R,COLUMN(入力シート➁!J169),0)=0,"",IF(VLOOKUP($A178,入力シート➁!$A:$R,COLUMN(入力シート➁!J169),0)&lt;0,"("&amp;-VLOOKUP($A178,入力シート➁!$A:$R,COLUMN(入力シート➁!J169),0)&amp;VLOOKUP($A178,入力シート➁!$A:$R,COLUMN(入力シート➁!K169),0)&amp;")",VLOOKUP($A178,入力シート➁!$A:$R,COLUMN(入力シート➁!J169),0)))</f>
        <v/>
      </c>
      <c r="W178" s="218"/>
      <c r="X178" s="218"/>
      <c r="Y178" s="118" t="str">
        <f ca="1">IF(OR(V178="",COUNT(V178)=0),"",VLOOKUP($A178,入力シート➁!$A:$R,COLUMN(入力シート➁!G169),0))</f>
        <v/>
      </c>
      <c r="Z178" s="217" t="str">
        <f ca="1">IF(AND(VLOOKUP($A178,入力シート➁!$A:$R,COLUMN(入力シート➁!L169),0)=0,VLOOKUP($A178,入力シート➁!$A:$R,COLUMN(入力シート➁!B169),0)=""),"",IF(VLOOKUP($A178,入力シート➁!$A:$R,COLUMN(入力シート➁!L169),0)&lt;0,"("&amp;-VLOOKUP($A178,入力シート➁!$A:$R,COLUMN(入力シート➁!L169),0)&amp;VLOOKUP($A178,入力シート➁!$A:$R,COLUMN(入力シート➁!M169),0)&amp;")",VLOOKUP($A178,入力シート➁!$A:$R,COLUMN(入力シート➁!L169),0)))</f>
        <v/>
      </c>
      <c r="AA178" s="218"/>
      <c r="AB178" s="218"/>
      <c r="AC178" s="118" t="str">
        <f ca="1">IF(OR(Z178="",COUNT(Z178)=0),"",VLOOKUP($A178,入力シート➁!$A:$R,COLUMN(入力シート➁!G169),0))</f>
        <v/>
      </c>
      <c r="AD178" s="219" t="str">
        <f ca="1">IF(VLOOKUP(A178,入力シート➁!$A:$R,COLUMN(入力シート➁!R169),0)=0,"",VLOOKUP(A178,入力シート➁!$A:$R,COLUMN(入力シート➁!R169),0))</f>
        <v/>
      </c>
      <c r="AE178" s="219"/>
      <c r="AF178" s="219"/>
      <c r="AG178" s="219"/>
      <c r="AH178" s="219"/>
      <c r="AI178" s="219"/>
      <c r="AJ178" s="219"/>
      <c r="AK178" s="219"/>
      <c r="AL178" s="219"/>
      <c r="AN178" s="15" t="str">
        <f ca="1">IF($B178="","非表示","表示")</f>
        <v>非表示</v>
      </c>
    </row>
    <row r="179" spans="1:40" ht="46.5" customHeight="1">
      <c r="A179" s="15">
        <f t="shared" ref="A179:A186" ca="1" si="6">OFFSET(A179,-1,0,1,1)+1</f>
        <v>56</v>
      </c>
      <c r="B179" s="214" t="str">
        <f ca="1">IF(AND(VLOOKUP(A179,入力シート➁!$A:$B,COLUMN(入力シート➁!$B$5),0)=0,AD179=""),"",IF(AND(VLOOKUP(A179,入力シート➁!$A:$B,COLUMN(入力シート➁!$B$5),0)=0,AD179&lt;&gt;""),IFERROR(IF(AND(OFFSET(B179,-2,0,1,1)=$B$14,OFFSET(B179,-19,0,1,1)="　　　　　　　〃"),OFFSET(B179,-20,0,1,1),IF(AND(OFFSET(B179,-2,0,1,1)=$B$14,OFFSET(B179,-19,0,1,1)&lt;&gt;"　　　　　　　〃"),OFFSET(B179,-19,0,1,1),"　　　　　　　〃")),"　　　　　　　〃"),(VLOOKUP(A179,入力シート➁!$A:$B,COLUMN(入力シート➁!$B$5),0))))</f>
        <v/>
      </c>
      <c r="C179" s="215"/>
      <c r="D179" s="215"/>
      <c r="E179" s="215"/>
      <c r="F179" s="215"/>
      <c r="G179" s="215"/>
      <c r="H179" s="215"/>
      <c r="I179" s="215"/>
      <c r="J179" s="216"/>
      <c r="K179" s="115" t="str">
        <f>IF(M179="","",IFERROR(VLOOKUP($A179,入力シート➁!$A:$R,COLUMN(入力シート➁!$C$7),0),""))</f>
        <v/>
      </c>
      <c r="L179" s="116" t="str">
        <f>IF(入力シート➁!D62=0,"",入力シート➁!D62)</f>
        <v/>
      </c>
      <c r="M179" s="117" t="str">
        <f>IF(L179="","",VLOOKUP($A179,入力シート➁!$A:$R,COLUMN(入力シート➁!$E$7),0))</f>
        <v/>
      </c>
      <c r="N179" s="217" t="str">
        <f ca="1">IF(VLOOKUP($A179,入力シート➁!$A:$R,COLUMN(入力シート➁!F170),0)=0,"",IF(VLOOKUP($A179,入力シート➁!$A:$R,COLUMN(入力シート➁!F170),0)&lt;0,"("&amp;-VLOOKUP($A179,入力シート➁!$A:$R,COLUMN(入力シート➁!F170),0)&amp;VLOOKUP($A179,入力シート➁!$A:$R,COLUMN(入力シート➁!G170),0)&amp;")",VLOOKUP($A179,入力シート➁!$A:$R,COLUMN(入力シート➁!F170),0)))</f>
        <v/>
      </c>
      <c r="O179" s="218"/>
      <c r="P179" s="218"/>
      <c r="Q179" s="118" t="str">
        <f ca="1">IF(OR(N179="",COUNT(N179)=0),"",VLOOKUP(A179,入力シート➁!$A:$R,COLUMN(入力シート➁!G170),0))</f>
        <v/>
      </c>
      <c r="R179" s="217" t="str">
        <f ca="1">IF(VLOOKUP($A179,入力シート➁!$A:$R,COLUMN(入力シート➁!H170),0)=0,"",IF(VLOOKUP($A179,入力シート➁!$A:$R,COLUMN(入力シート➁!H170),0)&lt;0,"("&amp;-VLOOKUP($A179,入力シート➁!$A:$R,COLUMN(入力シート➁!H170),0)&amp;VLOOKUP($A179,入力シート➁!$A:$R,COLUMN(入力シート➁!I170),0)&amp;")",VLOOKUP($A179,入力シート➁!$A:$R,COLUMN(入力シート➁!H170),0)))</f>
        <v/>
      </c>
      <c r="S179" s="218"/>
      <c r="T179" s="218"/>
      <c r="U179" s="118" t="str">
        <f ca="1">IF(OR(R179="",COUNT(R179)=0),"",VLOOKUP($A179,入力シート➁!$A:$R,COLUMN(入力シート➁!G170),0))</f>
        <v/>
      </c>
      <c r="V179" s="217" t="str">
        <f ca="1">IF(VLOOKUP($A179,入力シート➁!$A:$R,COLUMN(入力シート➁!J170),0)=0,"",IF(VLOOKUP($A179,入力シート➁!$A:$R,COLUMN(入力シート➁!J170),0)&lt;0,"("&amp;-VLOOKUP($A179,入力シート➁!$A:$R,COLUMN(入力シート➁!J170),0)&amp;VLOOKUP($A179,入力シート➁!$A:$R,COLUMN(入力シート➁!K170),0)&amp;")",VLOOKUP($A179,入力シート➁!$A:$R,COLUMN(入力シート➁!J170),0)))</f>
        <v/>
      </c>
      <c r="W179" s="218"/>
      <c r="X179" s="218"/>
      <c r="Y179" s="118" t="str">
        <f ca="1">IF(OR(V179="",COUNT(V179)=0),"",VLOOKUP($A179,入力シート➁!$A:$R,COLUMN(入力シート➁!G170),0))</f>
        <v/>
      </c>
      <c r="Z179" s="217" t="str">
        <f ca="1">IF(AND(VLOOKUP($A179,入力シート➁!$A:$R,COLUMN(入力シート➁!L170),0)=0,VLOOKUP($A179,入力シート➁!$A:$R,COLUMN(入力シート➁!B170),0)=""),"",IF(VLOOKUP($A179,入力シート➁!$A:$R,COLUMN(入力シート➁!L170),0)&lt;0,"("&amp;-VLOOKUP($A179,入力シート➁!$A:$R,COLUMN(入力シート➁!L170),0)&amp;VLOOKUP($A179,入力シート➁!$A:$R,COLUMN(入力シート➁!M170),0)&amp;")",VLOOKUP($A179,入力シート➁!$A:$R,COLUMN(入力シート➁!L170),0)))</f>
        <v/>
      </c>
      <c r="AA179" s="218"/>
      <c r="AB179" s="218"/>
      <c r="AC179" s="118" t="str">
        <f ca="1">IF(OR(Z179="",COUNT(Z179)=0),"",VLOOKUP($A179,入力シート➁!$A:$R,COLUMN(入力シート➁!G170),0))</f>
        <v/>
      </c>
      <c r="AD179" s="219" t="str">
        <f ca="1">IF(VLOOKUP(A179,入力シート➁!$A:$R,COLUMN(入力シート➁!R170),0)=0,"",VLOOKUP(A179,入力シート➁!$A:$R,COLUMN(入力シート➁!R170),0))</f>
        <v/>
      </c>
      <c r="AE179" s="219"/>
      <c r="AF179" s="219"/>
      <c r="AG179" s="219"/>
      <c r="AH179" s="219"/>
      <c r="AI179" s="219"/>
      <c r="AJ179" s="219"/>
      <c r="AK179" s="219"/>
      <c r="AL179" s="219"/>
      <c r="AN179" s="15" t="str">
        <f ca="1">IF($B178="","非表示","表示")</f>
        <v>非表示</v>
      </c>
    </row>
    <row r="180" spans="1:40" ht="46.5" customHeight="1">
      <c r="A180" s="15">
        <f t="shared" ca="1" si="6"/>
        <v>57</v>
      </c>
      <c r="B180" s="214" t="str">
        <f ca="1">IF(AND(VLOOKUP(A180,入力シート➁!$A:$B,COLUMN(入力シート➁!$B$5),0)=0,AD180=""),"",IF(AND(VLOOKUP(A180,入力シート➁!$A:$B,COLUMN(入力シート➁!$B$5),0)=0,AD180&lt;&gt;""),IFERROR(IF(AND(OFFSET(B180,-2,0,1,1)=$B$14,OFFSET(B180,-19,0,1,1)="　　　　　　　〃"),OFFSET(B180,-20,0,1,1),IF(AND(OFFSET(B180,-2,0,1,1)=$B$14,OFFSET(B180,-19,0,1,1)&lt;&gt;"　　　　　　　〃"),OFFSET(B180,-19,0,1,1),"　　　　　　　〃")),"　　　　　　　〃"),(VLOOKUP(A180,入力シート➁!$A:$B,COLUMN(入力シート➁!$B$5),0))))</f>
        <v/>
      </c>
      <c r="C180" s="215"/>
      <c r="D180" s="215"/>
      <c r="E180" s="215"/>
      <c r="F180" s="215"/>
      <c r="G180" s="215"/>
      <c r="H180" s="215"/>
      <c r="I180" s="215"/>
      <c r="J180" s="216"/>
      <c r="K180" s="115" t="str">
        <f>IF(M180="","",IFERROR(VLOOKUP($A180,入力シート➁!$A:$R,COLUMN(入力シート➁!$C$7),0),""))</f>
        <v/>
      </c>
      <c r="L180" s="116" t="str">
        <f>IF(入力シート➁!D63=0,"",入力シート➁!D63)</f>
        <v/>
      </c>
      <c r="M180" s="117" t="str">
        <f>IF(L180="","",VLOOKUP($A180,入力シート➁!$A:$R,COLUMN(入力シート➁!$E$7),0))</f>
        <v/>
      </c>
      <c r="N180" s="217" t="str">
        <f ca="1">IF(VLOOKUP($A180,入力シート➁!$A:$R,COLUMN(入力シート➁!F171),0)=0,"",IF(VLOOKUP($A180,入力シート➁!$A:$R,COLUMN(入力シート➁!F171),0)&lt;0,"("&amp;-VLOOKUP($A180,入力シート➁!$A:$R,COLUMN(入力シート➁!F171),0)&amp;VLOOKUP($A180,入力シート➁!$A:$R,COLUMN(入力シート➁!G171),0)&amp;")",VLOOKUP($A180,入力シート➁!$A:$R,COLUMN(入力シート➁!F171),0)))</f>
        <v/>
      </c>
      <c r="O180" s="218"/>
      <c r="P180" s="218"/>
      <c r="Q180" s="118" t="str">
        <f ca="1">IF(OR(N180="",COUNT(N180)=0),"",VLOOKUP(A180,入力シート➁!$A:$R,COLUMN(入力シート➁!G171),0))</f>
        <v/>
      </c>
      <c r="R180" s="217" t="str">
        <f ca="1">IF(VLOOKUP($A180,入力シート➁!$A:$R,COLUMN(入力シート➁!H171),0)=0,"",IF(VLOOKUP($A180,入力シート➁!$A:$R,COLUMN(入力シート➁!H171),0)&lt;0,"("&amp;-VLOOKUP($A180,入力シート➁!$A:$R,COLUMN(入力シート➁!H171),0)&amp;VLOOKUP($A180,入力シート➁!$A:$R,COLUMN(入力シート➁!I171),0)&amp;")",VLOOKUP($A180,入力シート➁!$A:$R,COLUMN(入力シート➁!H171),0)))</f>
        <v/>
      </c>
      <c r="S180" s="218"/>
      <c r="T180" s="218"/>
      <c r="U180" s="118" t="str">
        <f ca="1">IF(OR(R180="",COUNT(R180)=0),"",VLOOKUP($A180,入力シート➁!$A:$R,COLUMN(入力シート➁!G171),0))</f>
        <v/>
      </c>
      <c r="V180" s="217" t="str">
        <f ca="1">IF(VLOOKUP($A180,入力シート➁!$A:$R,COLUMN(入力シート➁!J171),0)=0,"",IF(VLOOKUP($A180,入力シート➁!$A:$R,COLUMN(入力シート➁!J171),0)&lt;0,"("&amp;-VLOOKUP($A180,入力シート➁!$A:$R,COLUMN(入力シート➁!J171),0)&amp;VLOOKUP($A180,入力シート➁!$A:$R,COLUMN(入力シート➁!K171),0)&amp;")",VLOOKUP($A180,入力シート➁!$A:$R,COLUMN(入力シート➁!J171),0)))</f>
        <v/>
      </c>
      <c r="W180" s="218"/>
      <c r="X180" s="218"/>
      <c r="Y180" s="118" t="str">
        <f ca="1">IF(OR(V180="",COUNT(V180)=0),"",VLOOKUP($A180,入力シート➁!$A:$R,COLUMN(入力シート➁!G171),0))</f>
        <v/>
      </c>
      <c r="Z180" s="217" t="str">
        <f ca="1">IF(AND(VLOOKUP($A180,入力シート➁!$A:$R,COLUMN(入力シート➁!L171),0)=0,VLOOKUP($A180,入力シート➁!$A:$R,COLUMN(入力シート➁!B171),0)=""),"",IF(VLOOKUP($A180,入力シート➁!$A:$R,COLUMN(入力シート➁!L171),0)&lt;0,"("&amp;-VLOOKUP($A180,入力シート➁!$A:$R,COLUMN(入力シート➁!L171),0)&amp;VLOOKUP($A180,入力シート➁!$A:$R,COLUMN(入力シート➁!M171),0)&amp;")",VLOOKUP($A180,入力シート➁!$A:$R,COLUMN(入力シート➁!L171),0)))</f>
        <v/>
      </c>
      <c r="AA180" s="218"/>
      <c r="AB180" s="218"/>
      <c r="AC180" s="118" t="str">
        <f ca="1">IF(OR(Z180="",COUNT(Z180)=0),"",VLOOKUP($A180,入力シート➁!$A:$R,COLUMN(入力シート➁!G171),0))</f>
        <v/>
      </c>
      <c r="AD180" s="219" t="str">
        <f ca="1">IF(VLOOKUP(A180,入力シート➁!$A:$R,COLUMN(入力シート➁!R171),0)=0,"",VLOOKUP(A180,入力シート➁!$A:$R,COLUMN(入力シート➁!R171),0))</f>
        <v/>
      </c>
      <c r="AE180" s="219"/>
      <c r="AF180" s="219"/>
      <c r="AG180" s="219"/>
      <c r="AH180" s="219"/>
      <c r="AI180" s="219"/>
      <c r="AJ180" s="219"/>
      <c r="AK180" s="219"/>
      <c r="AL180" s="219"/>
      <c r="AN180" s="15" t="str">
        <f ca="1">IF($B178="","非表示","表示")</f>
        <v>非表示</v>
      </c>
    </row>
    <row r="181" spans="1:40" ht="46.5" customHeight="1">
      <c r="A181" s="15">
        <f t="shared" ca="1" si="6"/>
        <v>58</v>
      </c>
      <c r="B181" s="214" t="str">
        <f ca="1">IF(AND(VLOOKUP(A181,入力シート➁!$A:$B,COLUMN(入力シート➁!$B$5),0)=0,AD181=""),"",IF(AND(VLOOKUP(A181,入力シート➁!$A:$B,COLUMN(入力シート➁!$B$5),0)=0,AD181&lt;&gt;""),IFERROR(IF(AND(OFFSET(B181,-2,0,1,1)=$B$14,OFFSET(B181,-19,0,1,1)="　　　　　　　〃"),OFFSET(B181,-20,0,1,1),IF(AND(OFFSET(B181,-2,0,1,1)=$B$14,OFFSET(B181,-19,0,1,1)&lt;&gt;"　　　　　　　〃"),OFFSET(B181,-19,0,1,1),"　　　　　　　〃")),"　　　　　　　〃"),(VLOOKUP(A181,入力シート➁!$A:$B,COLUMN(入力シート➁!$B$5),0))))</f>
        <v/>
      </c>
      <c r="C181" s="215"/>
      <c r="D181" s="215"/>
      <c r="E181" s="215"/>
      <c r="F181" s="215"/>
      <c r="G181" s="215"/>
      <c r="H181" s="215"/>
      <c r="I181" s="215"/>
      <c r="J181" s="216"/>
      <c r="K181" s="115" t="str">
        <f>IF(M181="","",IFERROR(VLOOKUP($A181,入力シート➁!$A:$R,COLUMN(入力シート➁!$C$7),0),""))</f>
        <v/>
      </c>
      <c r="L181" s="116" t="str">
        <f>IF(入力シート➁!D64=0,"",入力シート➁!D64)</f>
        <v/>
      </c>
      <c r="M181" s="117" t="str">
        <f>IF(L181="","",VLOOKUP($A181,入力シート➁!$A:$R,COLUMN(入力シート➁!$E$7),0))</f>
        <v/>
      </c>
      <c r="N181" s="217" t="str">
        <f ca="1">IF(VLOOKUP($A181,入力シート➁!$A:$R,COLUMN(入力シート➁!F172),0)=0,"",IF(VLOOKUP($A181,入力シート➁!$A:$R,COLUMN(入力シート➁!F172),0)&lt;0,"("&amp;-VLOOKUP($A181,入力シート➁!$A:$R,COLUMN(入力シート➁!F172),0)&amp;VLOOKUP($A181,入力シート➁!$A:$R,COLUMN(入力シート➁!G172),0)&amp;")",VLOOKUP($A181,入力シート➁!$A:$R,COLUMN(入力シート➁!F172),0)))</f>
        <v/>
      </c>
      <c r="O181" s="218"/>
      <c r="P181" s="218"/>
      <c r="Q181" s="118" t="str">
        <f ca="1">IF(OR(N181="",COUNT(N181)=0),"",VLOOKUP(A181,入力シート➁!$A:$R,COLUMN(入力シート➁!G172),0))</f>
        <v/>
      </c>
      <c r="R181" s="217" t="str">
        <f ca="1">IF(VLOOKUP($A181,入力シート➁!$A:$R,COLUMN(入力シート➁!H172),0)=0,"",IF(VLOOKUP($A181,入力シート➁!$A:$R,COLUMN(入力シート➁!H172),0)&lt;0,"("&amp;-VLOOKUP($A181,入力シート➁!$A:$R,COLUMN(入力シート➁!H172),0)&amp;VLOOKUP($A181,入力シート➁!$A:$R,COLUMN(入力シート➁!I172),0)&amp;")",VLOOKUP($A181,入力シート➁!$A:$R,COLUMN(入力シート➁!H172),0)))</f>
        <v/>
      </c>
      <c r="S181" s="218"/>
      <c r="T181" s="218"/>
      <c r="U181" s="118" t="str">
        <f ca="1">IF(OR(R181="",COUNT(R181)=0),"",VLOOKUP($A181,入力シート➁!$A:$R,COLUMN(入力シート➁!G172),0))</f>
        <v/>
      </c>
      <c r="V181" s="217" t="str">
        <f ca="1">IF(VLOOKUP($A181,入力シート➁!$A:$R,COLUMN(入力シート➁!J172),0)=0,"",IF(VLOOKUP($A181,入力シート➁!$A:$R,COLUMN(入力シート➁!J172),0)&lt;0,"("&amp;-VLOOKUP($A181,入力シート➁!$A:$R,COLUMN(入力シート➁!J172),0)&amp;VLOOKUP($A181,入力シート➁!$A:$R,COLUMN(入力シート➁!K172),0)&amp;")",VLOOKUP($A181,入力シート➁!$A:$R,COLUMN(入力シート➁!J172),0)))</f>
        <v/>
      </c>
      <c r="W181" s="218"/>
      <c r="X181" s="218"/>
      <c r="Y181" s="118" t="str">
        <f ca="1">IF(OR(V181="",COUNT(V181)=0),"",VLOOKUP($A181,入力シート➁!$A:$R,COLUMN(入力シート➁!G172),0))</f>
        <v/>
      </c>
      <c r="Z181" s="217" t="str">
        <f ca="1">IF(AND(VLOOKUP($A181,入力シート➁!$A:$R,COLUMN(入力シート➁!L172),0)=0,VLOOKUP($A181,入力シート➁!$A:$R,COLUMN(入力シート➁!B172),0)=""),"",IF(VLOOKUP($A181,入力シート➁!$A:$R,COLUMN(入力シート➁!L172),0)&lt;0,"("&amp;-VLOOKUP($A181,入力シート➁!$A:$R,COLUMN(入力シート➁!L172),0)&amp;VLOOKUP($A181,入力シート➁!$A:$R,COLUMN(入力シート➁!M172),0)&amp;")",VLOOKUP($A181,入力シート➁!$A:$R,COLUMN(入力シート➁!L172),0)))</f>
        <v/>
      </c>
      <c r="AA181" s="218"/>
      <c r="AB181" s="218"/>
      <c r="AC181" s="118" t="str">
        <f ca="1">IF(OR(Z181="",COUNT(Z181)=0),"",VLOOKUP($A181,入力シート➁!$A:$R,COLUMN(入力シート➁!G172),0))</f>
        <v/>
      </c>
      <c r="AD181" s="219" t="str">
        <f ca="1">IF(VLOOKUP(A181,入力シート➁!$A:$R,COLUMN(入力シート➁!R172),0)=0,"",VLOOKUP(A181,入力シート➁!$A:$R,COLUMN(入力シート➁!R172),0))</f>
        <v/>
      </c>
      <c r="AE181" s="219"/>
      <c r="AF181" s="219"/>
      <c r="AG181" s="219"/>
      <c r="AH181" s="219"/>
      <c r="AI181" s="219"/>
      <c r="AJ181" s="219"/>
      <c r="AK181" s="219"/>
      <c r="AL181" s="219"/>
      <c r="AN181" s="15" t="str">
        <f ca="1">IF($B178="","非表示","表示")</f>
        <v>非表示</v>
      </c>
    </row>
    <row r="182" spans="1:40" ht="46.5" customHeight="1">
      <c r="A182" s="15">
        <f t="shared" ca="1" si="6"/>
        <v>59</v>
      </c>
      <c r="B182" s="214" t="str">
        <f ca="1">IF(AND(VLOOKUP(A182,入力シート➁!$A:$B,COLUMN(入力シート➁!$B$5),0)=0,AD182=""),"",IF(AND(VLOOKUP(A182,入力シート➁!$A:$B,COLUMN(入力シート➁!$B$5),0)=0,AD182&lt;&gt;""),IFERROR(IF(AND(OFFSET(B182,-2,0,1,1)=$B$14,OFFSET(B182,-19,0,1,1)="　　　　　　　〃"),OFFSET(B182,-20,0,1,1),IF(AND(OFFSET(B182,-2,0,1,1)=$B$14,OFFSET(B182,-19,0,1,1)&lt;&gt;"　　　　　　　〃"),OFFSET(B182,-19,0,1,1),"　　　　　　　〃")),"　　　　　　　〃"),(VLOOKUP(A182,入力シート➁!$A:$B,COLUMN(入力シート➁!$B$5),0))))</f>
        <v/>
      </c>
      <c r="C182" s="215"/>
      <c r="D182" s="215"/>
      <c r="E182" s="215"/>
      <c r="F182" s="215"/>
      <c r="G182" s="215"/>
      <c r="H182" s="215"/>
      <c r="I182" s="215"/>
      <c r="J182" s="216"/>
      <c r="K182" s="115" t="str">
        <f>IF(M182="","",IFERROR(VLOOKUP($A182,入力シート➁!$A:$R,COLUMN(入力シート➁!$C$7),0),""))</f>
        <v/>
      </c>
      <c r="L182" s="116" t="str">
        <f>IF(入力シート➁!D65=0,"",入力シート➁!D65)</f>
        <v/>
      </c>
      <c r="M182" s="117" t="str">
        <f>IF(L182="","",VLOOKUP($A182,入力シート➁!$A:$R,COLUMN(入力シート➁!$E$7),0))</f>
        <v/>
      </c>
      <c r="N182" s="217" t="str">
        <f ca="1">IF(VLOOKUP($A182,入力シート➁!$A:$R,COLUMN(入力シート➁!F173),0)=0,"",IF(VLOOKUP($A182,入力シート➁!$A:$R,COLUMN(入力シート➁!F173),0)&lt;0,"("&amp;-VLOOKUP($A182,入力シート➁!$A:$R,COLUMN(入力シート➁!F173),0)&amp;VLOOKUP($A182,入力シート➁!$A:$R,COLUMN(入力シート➁!G173),0)&amp;")",VLOOKUP($A182,入力シート➁!$A:$R,COLUMN(入力シート➁!F173),0)))</f>
        <v/>
      </c>
      <c r="O182" s="218"/>
      <c r="P182" s="218"/>
      <c r="Q182" s="118" t="str">
        <f ca="1">IF(OR(N182="",COUNT(N182)=0),"",VLOOKUP(A182,入力シート➁!$A:$R,COLUMN(入力シート➁!G173),0))</f>
        <v/>
      </c>
      <c r="R182" s="217" t="str">
        <f ca="1">IF(VLOOKUP($A182,入力シート➁!$A:$R,COLUMN(入力シート➁!H173),0)=0,"",IF(VLOOKUP($A182,入力シート➁!$A:$R,COLUMN(入力シート➁!H173),0)&lt;0,"("&amp;-VLOOKUP($A182,入力シート➁!$A:$R,COLUMN(入力シート➁!H173),0)&amp;VLOOKUP($A182,入力シート➁!$A:$R,COLUMN(入力シート➁!I173),0)&amp;")",VLOOKUP($A182,入力シート➁!$A:$R,COLUMN(入力シート➁!H173),0)))</f>
        <v/>
      </c>
      <c r="S182" s="218"/>
      <c r="T182" s="218"/>
      <c r="U182" s="118" t="str">
        <f ca="1">IF(OR(R182="",COUNT(R182)=0),"",VLOOKUP($A182,入力シート➁!$A:$R,COLUMN(入力シート➁!G173),0))</f>
        <v/>
      </c>
      <c r="V182" s="217" t="str">
        <f ca="1">IF(VLOOKUP($A182,入力シート➁!$A:$R,COLUMN(入力シート➁!J173),0)=0,"",IF(VLOOKUP($A182,入力シート➁!$A:$R,COLUMN(入力シート➁!J173),0)&lt;0,"("&amp;-VLOOKUP($A182,入力シート➁!$A:$R,COLUMN(入力シート➁!J173),0)&amp;VLOOKUP($A182,入力シート➁!$A:$R,COLUMN(入力シート➁!K173),0)&amp;")",VLOOKUP($A182,入力シート➁!$A:$R,COLUMN(入力シート➁!J173),0)))</f>
        <v/>
      </c>
      <c r="W182" s="218"/>
      <c r="X182" s="218"/>
      <c r="Y182" s="118" t="str">
        <f ca="1">IF(OR(V182="",COUNT(V182)=0),"",VLOOKUP($A182,入力シート➁!$A:$R,COLUMN(入力シート➁!G173),0))</f>
        <v/>
      </c>
      <c r="Z182" s="217" t="str">
        <f ca="1">IF(AND(VLOOKUP($A182,入力シート➁!$A:$R,COLUMN(入力シート➁!L173),0)=0,VLOOKUP($A182,入力シート➁!$A:$R,COLUMN(入力シート➁!B173),0)=""),"",IF(VLOOKUP($A182,入力シート➁!$A:$R,COLUMN(入力シート➁!L173),0)&lt;0,"("&amp;-VLOOKUP($A182,入力シート➁!$A:$R,COLUMN(入力シート➁!L173),0)&amp;VLOOKUP($A182,入力シート➁!$A:$R,COLUMN(入力シート➁!M173),0)&amp;")",VLOOKUP($A182,入力シート➁!$A:$R,COLUMN(入力シート➁!L173),0)))</f>
        <v/>
      </c>
      <c r="AA182" s="218"/>
      <c r="AB182" s="218"/>
      <c r="AC182" s="118" t="str">
        <f ca="1">IF(OR(Z182="",COUNT(Z182)=0),"",VLOOKUP($A182,入力シート➁!$A:$R,COLUMN(入力シート➁!G173),0))</f>
        <v/>
      </c>
      <c r="AD182" s="219" t="str">
        <f ca="1">IF(VLOOKUP(A182,入力シート➁!$A:$R,COLUMN(入力シート➁!R173),0)=0,"",VLOOKUP(A182,入力シート➁!$A:$R,COLUMN(入力シート➁!R173),0))</f>
        <v/>
      </c>
      <c r="AE182" s="219"/>
      <c r="AF182" s="219"/>
      <c r="AG182" s="219"/>
      <c r="AH182" s="219"/>
      <c r="AI182" s="219"/>
      <c r="AJ182" s="219"/>
      <c r="AK182" s="219"/>
      <c r="AL182" s="219"/>
      <c r="AN182" s="15" t="str">
        <f ca="1">IF($B178="","非表示","表示")</f>
        <v>非表示</v>
      </c>
    </row>
    <row r="183" spans="1:40" ht="46.5" customHeight="1">
      <c r="A183" s="15">
        <f t="shared" ca="1" si="6"/>
        <v>60</v>
      </c>
      <c r="B183" s="214" t="str">
        <f ca="1">IF(AND(VLOOKUP(A183,入力シート➁!$A:$B,COLUMN(入力シート➁!$B$5),0)=0,AD183=""),"",IF(AND(VLOOKUP(A183,入力シート➁!$A:$B,COLUMN(入力シート➁!$B$5),0)=0,AD183&lt;&gt;""),IFERROR(IF(AND(OFFSET(B183,-2,0,1,1)=$B$14,OFFSET(B183,-19,0,1,1)="　　　　　　　〃"),OFFSET(B183,-20,0,1,1),IF(AND(OFFSET(B183,-2,0,1,1)=$B$14,OFFSET(B183,-19,0,1,1)&lt;&gt;"　　　　　　　〃"),OFFSET(B183,-19,0,1,1),"　　　　　　　〃")),"　　　　　　　〃"),(VLOOKUP(A183,入力シート➁!$A:$B,COLUMN(入力シート➁!$B$5),0))))</f>
        <v/>
      </c>
      <c r="C183" s="215"/>
      <c r="D183" s="215"/>
      <c r="E183" s="215"/>
      <c r="F183" s="215"/>
      <c r="G183" s="215"/>
      <c r="H183" s="215"/>
      <c r="I183" s="215"/>
      <c r="J183" s="216"/>
      <c r="K183" s="115" t="str">
        <f>IF(M183="","",IFERROR(VLOOKUP($A183,入力シート➁!$A:$R,COLUMN(入力シート➁!$C$7),0),""))</f>
        <v/>
      </c>
      <c r="L183" s="116" t="str">
        <f>IF(入力シート➁!D66=0,"",入力シート➁!D66)</f>
        <v/>
      </c>
      <c r="M183" s="117" t="str">
        <f>IF(L183="","",VLOOKUP($A183,入力シート➁!$A:$R,COLUMN(入力シート➁!$E$7),0))</f>
        <v/>
      </c>
      <c r="N183" s="217" t="str">
        <f ca="1">IF(VLOOKUP($A183,入力シート➁!$A:$R,COLUMN(入力シート➁!F174),0)=0,"",IF(VLOOKUP($A183,入力シート➁!$A:$R,COLUMN(入力シート➁!F174),0)&lt;0,"("&amp;-VLOOKUP($A183,入力シート➁!$A:$R,COLUMN(入力シート➁!F174),0)&amp;VLOOKUP($A183,入力シート➁!$A:$R,COLUMN(入力シート➁!G174),0)&amp;")",VLOOKUP($A183,入力シート➁!$A:$R,COLUMN(入力シート➁!F174),0)))</f>
        <v/>
      </c>
      <c r="O183" s="218"/>
      <c r="P183" s="218"/>
      <c r="Q183" s="118" t="str">
        <f ca="1">IF(OR(N183="",COUNT(N183)=0),"",VLOOKUP(A183,入力シート➁!$A:$R,COLUMN(入力シート➁!G174),0))</f>
        <v/>
      </c>
      <c r="R183" s="217" t="str">
        <f ca="1">IF(VLOOKUP($A183,入力シート➁!$A:$R,COLUMN(入力シート➁!H174),0)=0,"",IF(VLOOKUP($A183,入力シート➁!$A:$R,COLUMN(入力シート➁!H174),0)&lt;0,"("&amp;-VLOOKUP($A183,入力シート➁!$A:$R,COLUMN(入力シート➁!H174),0)&amp;VLOOKUP($A183,入力シート➁!$A:$R,COLUMN(入力シート➁!I174),0)&amp;")",VLOOKUP($A183,入力シート➁!$A:$R,COLUMN(入力シート➁!H174),0)))</f>
        <v/>
      </c>
      <c r="S183" s="218"/>
      <c r="T183" s="218"/>
      <c r="U183" s="118" t="str">
        <f ca="1">IF(OR(R183="",COUNT(R183)=0),"",VLOOKUP($A183,入力シート➁!$A:$R,COLUMN(入力シート➁!G174),0))</f>
        <v/>
      </c>
      <c r="V183" s="217" t="str">
        <f ca="1">IF(VLOOKUP($A183,入力シート➁!$A:$R,COLUMN(入力シート➁!J174),0)=0,"",IF(VLOOKUP($A183,入力シート➁!$A:$R,COLUMN(入力シート➁!J174),0)&lt;0,"("&amp;-VLOOKUP($A183,入力シート➁!$A:$R,COLUMN(入力シート➁!J174),0)&amp;VLOOKUP($A183,入力シート➁!$A:$R,COLUMN(入力シート➁!K174),0)&amp;")",VLOOKUP($A183,入力シート➁!$A:$R,COLUMN(入力シート➁!J174),0)))</f>
        <v/>
      </c>
      <c r="W183" s="218"/>
      <c r="X183" s="218"/>
      <c r="Y183" s="118" t="str">
        <f ca="1">IF(OR(V183="",COUNT(V183)=0),"",VLOOKUP($A183,入力シート➁!$A:$R,COLUMN(入力シート➁!G174),0))</f>
        <v/>
      </c>
      <c r="Z183" s="217" t="str">
        <f ca="1">IF(AND(VLOOKUP($A183,入力シート➁!$A:$R,COLUMN(入力シート➁!L174),0)=0,VLOOKUP($A183,入力シート➁!$A:$R,COLUMN(入力シート➁!B174),0)=""),"",IF(VLOOKUP($A183,入力シート➁!$A:$R,COLUMN(入力シート➁!L174),0)&lt;0,"("&amp;-VLOOKUP($A183,入力シート➁!$A:$R,COLUMN(入力シート➁!L174),0)&amp;VLOOKUP($A183,入力シート➁!$A:$R,COLUMN(入力シート➁!M174),0)&amp;")",VLOOKUP($A183,入力シート➁!$A:$R,COLUMN(入力シート➁!L174),0)))</f>
        <v/>
      </c>
      <c r="AA183" s="218"/>
      <c r="AB183" s="218"/>
      <c r="AC183" s="118" t="str">
        <f ca="1">IF(OR(Z183="",COUNT(Z183)=0),"",VLOOKUP($A183,入力シート➁!$A:$R,COLUMN(入力シート➁!G174),0))</f>
        <v/>
      </c>
      <c r="AD183" s="219" t="str">
        <f ca="1">IF(VLOOKUP(A183,入力シート➁!$A:$R,COLUMN(入力シート➁!R174),0)=0,"",VLOOKUP(A183,入力シート➁!$A:$R,COLUMN(入力シート➁!R174),0))</f>
        <v/>
      </c>
      <c r="AE183" s="219"/>
      <c r="AF183" s="219"/>
      <c r="AG183" s="219"/>
      <c r="AH183" s="219"/>
      <c r="AI183" s="219"/>
      <c r="AJ183" s="219"/>
      <c r="AK183" s="219"/>
      <c r="AL183" s="219"/>
      <c r="AN183" s="15" t="str">
        <f ca="1">IF($B178="","非表示","表示")</f>
        <v>非表示</v>
      </c>
    </row>
    <row r="184" spans="1:40" ht="46.5" customHeight="1">
      <c r="A184" s="15">
        <f t="shared" ca="1" si="6"/>
        <v>61</v>
      </c>
      <c r="B184" s="214" t="str">
        <f ca="1">IF(AND(VLOOKUP(A184,入力シート➁!$A:$B,COLUMN(入力シート➁!$B$5),0)=0,AD184=""),"",IF(AND(VLOOKUP(A184,入力シート➁!$A:$B,COLUMN(入力シート➁!$B$5),0)=0,AD184&lt;&gt;""),IFERROR(IF(AND(OFFSET(B184,-2,0,1,1)=$B$14,OFFSET(B184,-19,0,1,1)="　　　　　　　〃"),OFFSET(B184,-20,0,1,1),IF(AND(OFFSET(B184,-2,0,1,1)=$B$14,OFFSET(B184,-19,0,1,1)&lt;&gt;"　　　　　　　〃"),OFFSET(B184,-19,0,1,1),"　　　　　　　〃")),"　　　　　　　〃"),(VLOOKUP(A184,入力シート➁!$A:$B,COLUMN(入力シート➁!$B$5),0))))</f>
        <v/>
      </c>
      <c r="C184" s="215"/>
      <c r="D184" s="215"/>
      <c r="E184" s="215"/>
      <c r="F184" s="215"/>
      <c r="G184" s="215"/>
      <c r="H184" s="215"/>
      <c r="I184" s="215"/>
      <c r="J184" s="216"/>
      <c r="K184" s="115" t="str">
        <f>IF(M184="","",IFERROR(VLOOKUP($A184,入力シート➁!$A:$R,COLUMN(入力シート➁!$C$7),0),""))</f>
        <v/>
      </c>
      <c r="L184" s="116" t="str">
        <f>IF(入力シート➁!D67=0,"",入力シート➁!D67)</f>
        <v/>
      </c>
      <c r="M184" s="117" t="str">
        <f>IF(L184="","",VLOOKUP($A184,入力シート➁!$A:$R,COLUMN(入力シート➁!$E$7),0))</f>
        <v/>
      </c>
      <c r="N184" s="217" t="str">
        <f ca="1">IF(VLOOKUP($A184,入力シート➁!$A:$R,COLUMN(入力シート➁!F175),0)=0,"",IF(VLOOKUP($A184,入力シート➁!$A:$R,COLUMN(入力シート➁!F175),0)&lt;0,"("&amp;-VLOOKUP($A184,入力シート➁!$A:$R,COLUMN(入力シート➁!F175),0)&amp;VLOOKUP($A184,入力シート➁!$A:$R,COLUMN(入力シート➁!G175),0)&amp;")",VLOOKUP($A184,入力シート➁!$A:$R,COLUMN(入力シート➁!F175),0)))</f>
        <v/>
      </c>
      <c r="O184" s="218"/>
      <c r="P184" s="218"/>
      <c r="Q184" s="118" t="str">
        <f ca="1">IF(OR(N184="",COUNT(N184)=0),"",VLOOKUP(A184,入力シート➁!$A:$R,COLUMN(入力シート➁!G175),0))</f>
        <v/>
      </c>
      <c r="R184" s="217" t="str">
        <f ca="1">IF(VLOOKUP($A184,入力シート➁!$A:$R,COLUMN(入力シート➁!H175),0)=0,"",IF(VLOOKUP($A184,入力シート➁!$A:$R,COLUMN(入力シート➁!H175),0)&lt;0,"("&amp;-VLOOKUP($A184,入力シート➁!$A:$R,COLUMN(入力シート➁!H175),0)&amp;VLOOKUP($A184,入力シート➁!$A:$R,COLUMN(入力シート➁!I175),0)&amp;")",VLOOKUP($A184,入力シート➁!$A:$R,COLUMN(入力シート➁!H175),0)))</f>
        <v/>
      </c>
      <c r="S184" s="218"/>
      <c r="T184" s="218"/>
      <c r="U184" s="118" t="str">
        <f ca="1">IF(OR(R184="",COUNT(R184)=0),"",VLOOKUP($A184,入力シート➁!$A:$R,COLUMN(入力シート➁!G175),0))</f>
        <v/>
      </c>
      <c r="V184" s="217" t="str">
        <f ca="1">IF(VLOOKUP($A184,入力シート➁!$A:$R,COLUMN(入力シート➁!J175),0)=0,"",IF(VLOOKUP($A184,入力シート➁!$A:$R,COLUMN(入力シート➁!J175),0)&lt;0,"("&amp;-VLOOKUP($A184,入力シート➁!$A:$R,COLUMN(入力シート➁!J175),0)&amp;VLOOKUP($A184,入力シート➁!$A:$R,COLUMN(入力シート➁!K175),0)&amp;")",VLOOKUP($A184,入力シート➁!$A:$R,COLUMN(入力シート➁!J175),0)))</f>
        <v/>
      </c>
      <c r="W184" s="218"/>
      <c r="X184" s="218"/>
      <c r="Y184" s="118" t="str">
        <f ca="1">IF(OR(V184="",COUNT(V184)=0),"",VLOOKUP($A184,入力シート➁!$A:$R,COLUMN(入力シート➁!G175),0))</f>
        <v/>
      </c>
      <c r="Z184" s="217" t="str">
        <f ca="1">IF(AND(VLOOKUP($A184,入力シート➁!$A:$R,COLUMN(入力シート➁!L175),0)=0,VLOOKUP($A184,入力シート➁!$A:$R,COLUMN(入力シート➁!B175),0)=""),"",IF(VLOOKUP($A184,入力シート➁!$A:$R,COLUMN(入力シート➁!L175),0)&lt;0,"("&amp;-VLOOKUP($A184,入力シート➁!$A:$R,COLUMN(入力シート➁!L175),0)&amp;VLOOKUP($A184,入力シート➁!$A:$R,COLUMN(入力シート➁!M175),0)&amp;")",VLOOKUP($A184,入力シート➁!$A:$R,COLUMN(入力シート➁!L175),0)))</f>
        <v/>
      </c>
      <c r="AA184" s="218"/>
      <c r="AB184" s="218"/>
      <c r="AC184" s="118" t="str">
        <f ca="1">IF(OR(Z184="",COUNT(Z184)=0),"",VLOOKUP($A184,入力シート➁!$A:$R,COLUMN(入力シート➁!G175),0))</f>
        <v/>
      </c>
      <c r="AD184" s="219" t="str">
        <f ca="1">IF(VLOOKUP(A184,入力シート➁!$A:$R,COLUMN(入力シート➁!R175),0)=0,"",VLOOKUP(A184,入力シート➁!$A:$R,COLUMN(入力シート➁!R175),0))</f>
        <v/>
      </c>
      <c r="AE184" s="219"/>
      <c r="AF184" s="219"/>
      <c r="AG184" s="219"/>
      <c r="AH184" s="219"/>
      <c r="AI184" s="219"/>
      <c r="AJ184" s="219"/>
      <c r="AK184" s="219"/>
      <c r="AL184" s="219"/>
      <c r="AN184" s="15" t="str">
        <f ca="1">IF($B178="","非表示","表示")</f>
        <v>非表示</v>
      </c>
    </row>
    <row r="185" spans="1:40" ht="46.5" customHeight="1">
      <c r="A185" s="15">
        <f t="shared" ca="1" si="6"/>
        <v>62</v>
      </c>
      <c r="B185" s="214" t="str">
        <f ca="1">IF(AND(VLOOKUP(A185,入力シート➁!$A:$B,COLUMN(入力シート➁!$B$5),0)=0,AD185=""),"",IF(AND(VLOOKUP(A185,入力シート➁!$A:$B,COLUMN(入力シート➁!$B$5),0)=0,AD185&lt;&gt;""),IFERROR(IF(AND(OFFSET(B185,-2,0,1,1)=$B$14,OFFSET(B185,-19,0,1,1)="　　　　　　　〃"),OFFSET(B185,-20,0,1,1),IF(AND(OFFSET(B185,-2,0,1,1)=$B$14,OFFSET(B185,-19,0,1,1)&lt;&gt;"　　　　　　　〃"),OFFSET(B185,-19,0,1,1),"　　　　　　　〃")),"　　　　　　　〃"),(VLOOKUP(A185,入力シート➁!$A:$B,COLUMN(入力シート➁!$B$5),0))))</f>
        <v/>
      </c>
      <c r="C185" s="215"/>
      <c r="D185" s="215"/>
      <c r="E185" s="215"/>
      <c r="F185" s="215"/>
      <c r="G185" s="215"/>
      <c r="H185" s="215"/>
      <c r="I185" s="215"/>
      <c r="J185" s="216"/>
      <c r="K185" s="115" t="str">
        <f>IF(M185="","",IFERROR(VLOOKUP($A185,入力シート➁!$A:$R,COLUMN(入力シート➁!$C$7),0),""))</f>
        <v/>
      </c>
      <c r="L185" s="116" t="str">
        <f>IF(入力シート➁!D68=0,"",入力シート➁!D68)</f>
        <v/>
      </c>
      <c r="M185" s="117" t="str">
        <f>IF(L185="","",VLOOKUP($A185,入力シート➁!$A:$R,COLUMN(入力シート➁!$E$7),0))</f>
        <v/>
      </c>
      <c r="N185" s="217" t="str">
        <f ca="1">IF(VLOOKUP($A185,入力シート➁!$A:$R,COLUMN(入力シート➁!F176),0)=0,"",IF(VLOOKUP($A185,入力シート➁!$A:$R,COLUMN(入力シート➁!F176),0)&lt;0,"("&amp;-VLOOKUP($A185,入力シート➁!$A:$R,COLUMN(入力シート➁!F176),0)&amp;VLOOKUP($A185,入力シート➁!$A:$R,COLUMN(入力シート➁!G176),0)&amp;")",VLOOKUP($A185,入力シート➁!$A:$R,COLUMN(入力シート➁!F176),0)))</f>
        <v/>
      </c>
      <c r="O185" s="218"/>
      <c r="P185" s="218"/>
      <c r="Q185" s="118" t="str">
        <f ca="1">IF(OR(N185="",COUNT(N185)=0),"",VLOOKUP(A185,入力シート➁!$A:$R,COLUMN(入力シート➁!G176),0))</f>
        <v/>
      </c>
      <c r="R185" s="217" t="str">
        <f ca="1">IF(VLOOKUP($A185,入力シート➁!$A:$R,COLUMN(入力シート➁!H176),0)=0,"",IF(VLOOKUP($A185,入力シート➁!$A:$R,COLUMN(入力シート➁!H176),0)&lt;0,"("&amp;-VLOOKUP($A185,入力シート➁!$A:$R,COLUMN(入力シート➁!H176),0)&amp;VLOOKUP($A185,入力シート➁!$A:$R,COLUMN(入力シート➁!I176),0)&amp;")",VLOOKUP($A185,入力シート➁!$A:$R,COLUMN(入力シート➁!H176),0)))</f>
        <v/>
      </c>
      <c r="S185" s="218"/>
      <c r="T185" s="218"/>
      <c r="U185" s="118" t="str">
        <f ca="1">IF(OR(R185="",COUNT(R185)=0),"",VLOOKUP($A185,入力シート➁!$A:$R,COLUMN(入力シート➁!G176),0))</f>
        <v/>
      </c>
      <c r="V185" s="217" t="str">
        <f ca="1">IF(VLOOKUP($A185,入力シート➁!$A:$R,COLUMN(入力シート➁!J176),0)=0,"",IF(VLOOKUP($A185,入力シート➁!$A:$R,COLUMN(入力シート➁!J176),0)&lt;0,"("&amp;-VLOOKUP($A185,入力シート➁!$A:$R,COLUMN(入力シート➁!J176),0)&amp;VLOOKUP($A185,入力シート➁!$A:$R,COLUMN(入力シート➁!K176),0)&amp;")",VLOOKUP($A185,入力シート➁!$A:$R,COLUMN(入力シート➁!J176),0)))</f>
        <v/>
      </c>
      <c r="W185" s="218"/>
      <c r="X185" s="218"/>
      <c r="Y185" s="118" t="str">
        <f ca="1">IF(OR(V185="",COUNT(V185)=0),"",VLOOKUP($A185,入力シート➁!$A:$R,COLUMN(入力シート➁!G176),0))</f>
        <v/>
      </c>
      <c r="Z185" s="217" t="str">
        <f ca="1">IF(AND(VLOOKUP($A185,入力シート➁!$A:$R,COLUMN(入力シート➁!L176),0)=0,VLOOKUP($A185,入力シート➁!$A:$R,COLUMN(入力シート➁!B176),0)=""),"",IF(VLOOKUP($A185,入力シート➁!$A:$R,COLUMN(入力シート➁!L176),0)&lt;0,"("&amp;-VLOOKUP($A185,入力シート➁!$A:$R,COLUMN(入力シート➁!L176),0)&amp;VLOOKUP($A185,入力シート➁!$A:$R,COLUMN(入力シート➁!M176),0)&amp;")",VLOOKUP($A185,入力シート➁!$A:$R,COLUMN(入力シート➁!L176),0)))</f>
        <v/>
      </c>
      <c r="AA185" s="218"/>
      <c r="AB185" s="218"/>
      <c r="AC185" s="118" t="str">
        <f ca="1">IF(OR(Z185="",COUNT(Z185)=0),"",VLOOKUP($A185,入力シート➁!$A:$R,COLUMN(入力シート➁!G176),0))</f>
        <v/>
      </c>
      <c r="AD185" s="219" t="str">
        <f ca="1">IF(VLOOKUP(A185,入力シート➁!$A:$R,COLUMN(入力シート➁!R176),0)=0,"",VLOOKUP(A185,入力シート➁!$A:$R,COLUMN(入力シート➁!R176),0))</f>
        <v/>
      </c>
      <c r="AE185" s="219"/>
      <c r="AF185" s="219"/>
      <c r="AG185" s="219"/>
      <c r="AH185" s="219"/>
      <c r="AI185" s="219"/>
      <c r="AJ185" s="219"/>
      <c r="AK185" s="219"/>
      <c r="AL185" s="219"/>
      <c r="AN185" s="15" t="str">
        <f ca="1">IF($B178="","非表示","表示")</f>
        <v>非表示</v>
      </c>
    </row>
    <row r="186" spans="1:40" ht="46.5" customHeight="1">
      <c r="A186" s="15">
        <f t="shared" ca="1" si="6"/>
        <v>63</v>
      </c>
      <c r="B186" s="214" t="str">
        <f ca="1">IF(AND(VLOOKUP(A186,入力シート➁!$A:$B,COLUMN(入力シート➁!$B$5),0)=0,AD186=""),"",IF(AND(VLOOKUP(A186,入力シート➁!$A:$B,COLUMN(入力シート➁!$B$5),0)=0,AD186&lt;&gt;""),IFERROR(IF(AND(OFFSET(B186,-2,0,1,1)=$B$14,OFFSET(B186,-19,0,1,1)="　　　　　　　〃"),OFFSET(B186,-20,0,1,1),IF(AND(OFFSET(B186,-2,0,1,1)=$B$14,OFFSET(B186,-19,0,1,1)&lt;&gt;"　　　　　　　〃"),OFFSET(B186,-19,0,1,1),"　　　　　　　〃")),"　　　　　　　〃"),(VLOOKUP(A186,入力シート➁!$A:$B,COLUMN(入力シート➁!$B$5),0))))</f>
        <v/>
      </c>
      <c r="C186" s="215"/>
      <c r="D186" s="215"/>
      <c r="E186" s="215"/>
      <c r="F186" s="215"/>
      <c r="G186" s="215"/>
      <c r="H186" s="215"/>
      <c r="I186" s="215"/>
      <c r="J186" s="216"/>
      <c r="K186" s="115" t="str">
        <f>IF(M186="","",IFERROR(VLOOKUP($A186,入力シート➁!$A:$R,COLUMN(入力シート➁!$C$7),0),""))</f>
        <v/>
      </c>
      <c r="L186" s="116" t="str">
        <f>IF(入力シート➁!D69=0,"",入力シート➁!D69)</f>
        <v/>
      </c>
      <c r="M186" s="117" t="str">
        <f>IF(L186="","",VLOOKUP($A186,入力シート➁!$A:$R,COLUMN(入力シート➁!$E$7),0))</f>
        <v/>
      </c>
      <c r="N186" s="217" t="str">
        <f ca="1">IF(VLOOKUP($A186,入力シート➁!$A:$R,COLUMN(入力シート➁!F177),0)=0,"",IF(VLOOKUP($A186,入力シート➁!$A:$R,COLUMN(入力シート➁!F177),0)&lt;0,"("&amp;-VLOOKUP($A186,入力シート➁!$A:$R,COLUMN(入力シート➁!F177),0)&amp;VLOOKUP($A186,入力シート➁!$A:$R,COLUMN(入力シート➁!G177),0)&amp;")",VLOOKUP($A186,入力シート➁!$A:$R,COLUMN(入力シート➁!F177),0)))</f>
        <v/>
      </c>
      <c r="O186" s="218"/>
      <c r="P186" s="218"/>
      <c r="Q186" s="118" t="str">
        <f ca="1">IF(OR(N186="",COUNT(N186)=0),"",VLOOKUP(A186,入力シート➁!$A:$R,COLUMN(入力シート➁!G177),0))</f>
        <v/>
      </c>
      <c r="R186" s="217" t="str">
        <f ca="1">IF(VLOOKUP($A186,入力シート➁!$A:$R,COLUMN(入力シート➁!H177),0)=0,"",IF(VLOOKUP($A186,入力シート➁!$A:$R,COLUMN(入力シート➁!H177),0)&lt;0,"("&amp;-VLOOKUP($A186,入力シート➁!$A:$R,COLUMN(入力シート➁!H177),0)&amp;VLOOKUP($A186,入力シート➁!$A:$R,COLUMN(入力シート➁!I177),0)&amp;")",VLOOKUP($A186,入力シート➁!$A:$R,COLUMN(入力シート➁!H177),0)))</f>
        <v/>
      </c>
      <c r="S186" s="218"/>
      <c r="T186" s="218"/>
      <c r="U186" s="118" t="str">
        <f ca="1">IF(OR(R186="",COUNT(R186)=0),"",VLOOKUP($A186,入力シート➁!$A:$R,COLUMN(入力シート➁!G177),0))</f>
        <v/>
      </c>
      <c r="V186" s="217" t="str">
        <f ca="1">IF(VLOOKUP($A186,入力シート➁!$A:$R,COLUMN(入力シート➁!J177),0)=0,"",IF(VLOOKUP($A186,入力シート➁!$A:$R,COLUMN(入力シート➁!J177),0)&lt;0,"("&amp;-VLOOKUP($A186,入力シート➁!$A:$R,COLUMN(入力シート➁!J177),0)&amp;VLOOKUP($A186,入力シート➁!$A:$R,COLUMN(入力シート➁!K177),0)&amp;")",VLOOKUP($A186,入力シート➁!$A:$R,COLUMN(入力シート➁!J177),0)))</f>
        <v/>
      </c>
      <c r="W186" s="218"/>
      <c r="X186" s="218"/>
      <c r="Y186" s="118" t="str">
        <f ca="1">IF(OR(V186="",COUNT(V186)=0),"",VLOOKUP($A186,入力シート➁!$A:$R,COLUMN(入力シート➁!G177),0))</f>
        <v/>
      </c>
      <c r="Z186" s="217" t="str">
        <f ca="1">IF(AND(VLOOKUP($A186,入力シート➁!$A:$R,COLUMN(入力シート➁!L177),0)=0,VLOOKUP($A186,入力シート➁!$A:$R,COLUMN(入力シート➁!B177),0)=""),"",IF(VLOOKUP($A186,入力シート➁!$A:$R,COLUMN(入力シート➁!L177),0)&lt;0,"("&amp;-VLOOKUP($A186,入力シート➁!$A:$R,COLUMN(入力シート➁!L177),0)&amp;VLOOKUP($A186,入力シート➁!$A:$R,COLUMN(入力シート➁!M177),0)&amp;")",VLOOKUP($A186,入力シート➁!$A:$R,COLUMN(入力シート➁!L177),0)))</f>
        <v/>
      </c>
      <c r="AA186" s="218"/>
      <c r="AB186" s="218"/>
      <c r="AC186" s="118" t="str">
        <f ca="1">IF(OR(Z186="",COUNT(Z186)=0),"",VLOOKUP($A186,入力シート➁!$A:$R,COLUMN(入力シート➁!G177),0))</f>
        <v/>
      </c>
      <c r="AD186" s="219" t="str">
        <f ca="1">IF(VLOOKUP(A186,入力シート➁!$A:$R,COLUMN(入力シート➁!R177),0)=0,"",VLOOKUP(A186,入力シート➁!$A:$R,COLUMN(入力シート➁!R177),0))</f>
        <v/>
      </c>
      <c r="AE186" s="219"/>
      <c r="AF186" s="219"/>
      <c r="AG186" s="219"/>
      <c r="AH186" s="219"/>
      <c r="AI186" s="219"/>
      <c r="AJ186" s="219"/>
      <c r="AK186" s="219"/>
      <c r="AL186" s="219"/>
      <c r="AN186" s="15" t="str">
        <f ca="1">IF($B178="","非表示","表示")</f>
        <v>非表示</v>
      </c>
    </row>
    <row r="187" spans="1:40" ht="18.75" customHeight="1">
      <c r="B187" s="220" t="s">
        <v>58</v>
      </c>
      <c r="C187" s="220"/>
      <c r="D187" s="15" t="s">
        <v>59</v>
      </c>
      <c r="AN187" s="15" t="str">
        <f ca="1">IF($B178="","非表示","表示")</f>
        <v>非表示</v>
      </c>
    </row>
    <row r="188" spans="1:40" ht="18.75" customHeight="1">
      <c r="D188" s="15" t="s">
        <v>60</v>
      </c>
      <c r="AN188" s="15" t="str">
        <f ca="1">IF($B178="","非表示","表示")</f>
        <v>非表示</v>
      </c>
    </row>
    <row r="189" spans="1:40" ht="18.75" customHeight="1">
      <c r="D189" s="15" t="s">
        <v>61</v>
      </c>
      <c r="AN189" s="15" t="str">
        <f ca="1">IF($B178="","非表示","表示")</f>
        <v>非表示</v>
      </c>
    </row>
    <row r="190" spans="1:40" ht="18.75" customHeight="1">
      <c r="D190" s="15" t="s">
        <v>62</v>
      </c>
      <c r="AN190" s="15" t="str">
        <f ca="1">IF($B178="","非表示","表示")</f>
        <v>非表示</v>
      </c>
    </row>
    <row r="191" spans="1:40" ht="21" customHeight="1">
      <c r="B191" s="18" t="s">
        <v>54</v>
      </c>
      <c r="AA191" s="111"/>
      <c r="AB191" s="111"/>
      <c r="AC191" s="112"/>
      <c r="AD191" s="111"/>
      <c r="AE191" s="111"/>
      <c r="AF191" s="111"/>
      <c r="AG191" s="111"/>
      <c r="AH191" s="111"/>
      <c r="AI191" s="111"/>
      <c r="AJ191" s="111"/>
      <c r="AK191" s="111"/>
      <c r="AL191" s="113"/>
      <c r="AN191" s="15" t="str">
        <f ca="1">IF($B207="","非表示","表示")</f>
        <v>非表示</v>
      </c>
    </row>
    <row r="192" spans="1:40" ht="10.5" customHeight="1">
      <c r="B192" s="19"/>
      <c r="C192" s="20"/>
      <c r="D192" s="20"/>
      <c r="E192" s="20"/>
      <c r="F192" s="20"/>
      <c r="G192" s="20"/>
      <c r="H192" s="20"/>
      <c r="I192" s="20"/>
      <c r="J192" s="20"/>
      <c r="K192" s="20"/>
      <c r="L192" s="25"/>
      <c r="M192" s="126"/>
      <c r="N192" s="20"/>
      <c r="O192" s="20"/>
      <c r="P192" s="20"/>
      <c r="Q192" s="126"/>
      <c r="R192" s="31"/>
      <c r="S192" s="31"/>
      <c r="T192" s="31"/>
      <c r="U192" s="32"/>
      <c r="V192" s="20"/>
      <c r="W192" s="20"/>
      <c r="X192" s="20"/>
      <c r="Y192" s="126"/>
      <c r="Z192" s="20"/>
      <c r="AA192" s="20"/>
      <c r="AB192" s="20"/>
      <c r="AC192" s="126"/>
      <c r="AD192" s="20"/>
      <c r="AE192" s="31"/>
      <c r="AF192" s="31"/>
      <c r="AG192" s="31"/>
      <c r="AH192" s="31"/>
      <c r="AI192" s="31"/>
      <c r="AJ192" s="31"/>
      <c r="AK192" s="31"/>
      <c r="AL192" s="34">
        <f>AL165+1</f>
        <v>8</v>
      </c>
      <c r="AN192" s="15" t="str">
        <f ca="1">IF($B207="","非表示","表示")</f>
        <v>非表示</v>
      </c>
    </row>
    <row r="193" spans="1:40" ht="25.5" customHeight="1">
      <c r="B193" s="21"/>
      <c r="C193" s="22"/>
      <c r="D193" s="22"/>
      <c r="E193" s="22"/>
      <c r="F193" s="22"/>
      <c r="G193" s="22"/>
      <c r="H193" s="22"/>
      <c r="I193" s="22"/>
      <c r="J193" s="22"/>
      <c r="K193" s="22"/>
      <c r="L193" s="27"/>
      <c r="M193" s="28"/>
      <c r="N193" s="22"/>
      <c r="O193" s="22"/>
      <c r="P193" s="22"/>
      <c r="Q193" s="28"/>
      <c r="R193" s="127"/>
      <c r="S193" s="204" t="s">
        <v>825</v>
      </c>
      <c r="T193" s="204"/>
      <c r="U193" s="204"/>
      <c r="V193" s="204"/>
      <c r="W193" s="204"/>
      <c r="X193" s="204"/>
      <c r="Y193" s="204"/>
      <c r="Z193" s="22"/>
      <c r="AA193" s="22"/>
      <c r="AB193" s="22"/>
      <c r="AC193" s="28"/>
      <c r="AD193" s="22"/>
      <c r="AE193" s="24"/>
      <c r="AF193" s="24"/>
      <c r="AG193" s="24"/>
      <c r="AH193" s="24"/>
      <c r="AI193" s="24"/>
      <c r="AJ193" s="24"/>
      <c r="AK193" s="24"/>
      <c r="AL193" s="35"/>
      <c r="AN193" s="15" t="str">
        <f ca="1">IF($B207="","非表示","表示")</f>
        <v>非表示</v>
      </c>
    </row>
    <row r="194" spans="1:40" ht="35" customHeight="1">
      <c r="B194" s="21"/>
      <c r="C194" s="22"/>
      <c r="D194" s="22"/>
      <c r="E194" s="22"/>
      <c r="F194" s="22"/>
      <c r="G194" s="22"/>
      <c r="H194" s="22"/>
      <c r="I194" s="22"/>
      <c r="J194" s="22"/>
      <c r="K194" s="22"/>
      <c r="L194" s="27"/>
      <c r="M194" s="28"/>
      <c r="N194" s="22"/>
      <c r="O194" s="22"/>
      <c r="P194" s="22"/>
      <c r="Q194" s="28"/>
      <c r="T194" s="205" t="s">
        <v>821</v>
      </c>
      <c r="U194" s="205"/>
      <c r="V194" s="206" t="str">
        <f>IF(入力シート①!D$4&lt;&gt;"",入力シート①!D$4,"")</f>
        <v/>
      </c>
      <c r="W194" s="206"/>
      <c r="X194" s="128" t="s">
        <v>822</v>
      </c>
      <c r="Y194" s="15"/>
      <c r="Z194" s="22"/>
      <c r="AA194" s="22"/>
      <c r="AB194" s="22"/>
      <c r="AC194" s="207" t="str">
        <f>IF(入力シート①!C$5&lt;&gt;"",入力シート①!C$5,"　　年　　月　　日")</f>
        <v>　　年　　月　　日</v>
      </c>
      <c r="AD194" s="207"/>
      <c r="AE194" s="207"/>
      <c r="AF194" s="207"/>
      <c r="AG194" s="207"/>
      <c r="AH194" s="207"/>
      <c r="AI194" s="207"/>
      <c r="AJ194" s="207"/>
      <c r="AK194" s="207"/>
      <c r="AL194" s="35"/>
      <c r="AN194" s="15" t="str">
        <f ca="1">IF($B207="","非表示","表示")</f>
        <v>非表示</v>
      </c>
    </row>
    <row r="195" spans="1:40" ht="21" customHeight="1">
      <c r="B195" s="23"/>
      <c r="C195" s="24"/>
      <c r="D195" s="24"/>
      <c r="E195" s="24"/>
      <c r="F195" s="24"/>
      <c r="G195" s="24"/>
      <c r="H195" s="24"/>
      <c r="I195" s="24"/>
      <c r="J195" s="24"/>
      <c r="K195" s="24"/>
      <c r="L195" s="29"/>
      <c r="M195" s="124"/>
      <c r="N195" s="24"/>
      <c r="O195" s="24"/>
      <c r="P195" s="24"/>
      <c r="Q195" s="124"/>
      <c r="R195" s="24"/>
      <c r="S195" s="24"/>
      <c r="T195" s="24"/>
      <c r="U195" s="124"/>
      <c r="V195" s="24"/>
      <c r="W195" s="24"/>
      <c r="X195" s="24"/>
      <c r="Y195" s="124"/>
      <c r="Z195" s="24"/>
      <c r="AA195" s="24"/>
      <c r="AB195" s="24"/>
      <c r="AC195" s="124"/>
      <c r="AD195" s="24"/>
      <c r="AE195" s="208"/>
      <c r="AF195" s="208"/>
      <c r="AG195" s="208"/>
      <c r="AH195" s="208"/>
      <c r="AI195" s="208"/>
      <c r="AJ195" s="208"/>
      <c r="AK195" s="208"/>
      <c r="AL195" s="35"/>
      <c r="AN195" s="15" t="str">
        <f ca="1">IF($B207="","非表示","表示")</f>
        <v>非表示</v>
      </c>
    </row>
    <row r="196" spans="1:40" ht="20.25" customHeight="1">
      <c r="B196" s="23"/>
      <c r="C196" s="209" t="s">
        <v>55</v>
      </c>
      <c r="D196" s="209"/>
      <c r="E196" s="209"/>
      <c r="F196" s="209"/>
      <c r="G196" s="209"/>
      <c r="H196" s="209"/>
      <c r="I196" s="209"/>
      <c r="J196" s="209"/>
      <c r="K196" s="209"/>
      <c r="L196" s="209"/>
      <c r="M196" s="124"/>
      <c r="N196" s="24"/>
      <c r="O196" s="24"/>
      <c r="P196" s="24"/>
      <c r="Q196" s="124"/>
      <c r="U196" s="124"/>
      <c r="V196" s="24"/>
      <c r="W196" s="24"/>
      <c r="X196" s="24"/>
      <c r="Y196" s="124"/>
      <c r="Z196" s="24"/>
      <c r="AA196" s="24"/>
      <c r="AB196" s="24"/>
      <c r="AC196" s="124"/>
      <c r="AD196" s="24"/>
      <c r="AE196" s="24"/>
      <c r="AF196" s="24"/>
      <c r="AG196" s="24"/>
      <c r="AH196" s="24"/>
      <c r="AI196" s="24"/>
      <c r="AJ196" s="24"/>
      <c r="AK196" s="24"/>
      <c r="AL196" s="35"/>
      <c r="AN196" s="15" t="str">
        <f ca="1">IF($B207="","非表示","表示")</f>
        <v>非表示</v>
      </c>
    </row>
    <row r="197" spans="1:40" ht="20.25" customHeight="1">
      <c r="B197" s="23"/>
      <c r="C197" s="24"/>
      <c r="D197" s="24"/>
      <c r="E197" s="24"/>
      <c r="F197" s="24"/>
      <c r="G197" s="24"/>
      <c r="H197" s="24"/>
      <c r="I197" s="24"/>
      <c r="J197" s="24"/>
      <c r="K197" s="24"/>
      <c r="L197" s="29"/>
      <c r="M197" s="124"/>
      <c r="N197" s="24"/>
      <c r="O197" s="24"/>
      <c r="P197" s="24"/>
      <c r="Q197" s="124"/>
      <c r="R197" s="24"/>
      <c r="S197" s="24"/>
      <c r="T197" s="24"/>
      <c r="U197" s="124"/>
      <c r="V197" s="24"/>
      <c r="W197" s="24"/>
      <c r="X197" s="24"/>
      <c r="Y197" s="210" t="s">
        <v>823</v>
      </c>
      <c r="Z197" s="210"/>
      <c r="AA197" s="210"/>
      <c r="AB197" s="210"/>
      <c r="AC197" s="212" t="str">
        <f>AC170</f>
        <v/>
      </c>
      <c r="AD197" s="212"/>
      <c r="AE197" s="212"/>
      <c r="AF197" s="212"/>
      <c r="AG197" s="212"/>
      <c r="AH197" s="212"/>
      <c r="AI197" s="212"/>
      <c r="AJ197" s="212"/>
      <c r="AK197" s="212"/>
      <c r="AL197" s="35"/>
      <c r="AN197" s="15" t="str">
        <f ca="1">IF($B207="","非表示","表示")</f>
        <v>非表示</v>
      </c>
    </row>
    <row r="198" spans="1:40" ht="20.25" customHeight="1">
      <c r="B198" s="23"/>
      <c r="C198" s="24"/>
      <c r="D198" s="24"/>
      <c r="E198" s="24"/>
      <c r="F198" s="24"/>
      <c r="G198" s="24"/>
      <c r="H198" s="24"/>
      <c r="I198" s="24"/>
      <c r="J198" s="24"/>
      <c r="K198" s="24"/>
      <c r="L198" s="29"/>
      <c r="M198" s="124"/>
      <c r="N198" s="24"/>
      <c r="O198" s="24"/>
      <c r="P198" s="24"/>
      <c r="Q198" s="124"/>
      <c r="R198" s="24"/>
      <c r="S198" s="24"/>
      <c r="T198" s="24"/>
      <c r="U198" s="124"/>
      <c r="V198" s="24"/>
      <c r="W198" s="24"/>
      <c r="X198" s="24"/>
      <c r="Y198" s="211"/>
      <c r="Z198" s="211"/>
      <c r="AA198" s="211"/>
      <c r="AB198" s="211"/>
      <c r="AC198" s="213" t="str">
        <f>AC171</f>
        <v/>
      </c>
      <c r="AD198" s="213"/>
      <c r="AE198" s="213"/>
      <c r="AF198" s="213"/>
      <c r="AG198" s="213"/>
      <c r="AH198" s="213"/>
      <c r="AI198" s="213"/>
      <c r="AJ198" s="213"/>
      <c r="AK198" s="213"/>
      <c r="AL198" s="35"/>
      <c r="AN198" s="15" t="str">
        <f ca="1">IF($B207="","非表示","表示")</f>
        <v>非表示</v>
      </c>
    </row>
    <row r="199" spans="1:40" ht="7.5" customHeight="1">
      <c r="B199" s="23"/>
      <c r="C199" s="24"/>
      <c r="D199" s="24"/>
      <c r="E199" s="24"/>
      <c r="F199" s="24"/>
      <c r="G199" s="24"/>
      <c r="H199" s="24"/>
      <c r="I199" s="24"/>
      <c r="J199" s="24"/>
      <c r="K199" s="24"/>
      <c r="L199" s="29"/>
      <c r="M199" s="124"/>
      <c r="N199" s="24"/>
      <c r="O199" s="24"/>
      <c r="P199" s="24"/>
      <c r="Q199" s="124"/>
      <c r="R199" s="24"/>
      <c r="S199" s="24"/>
      <c r="T199" s="24"/>
      <c r="U199" s="124"/>
      <c r="V199" s="24"/>
      <c r="W199" s="24"/>
      <c r="X199" s="24"/>
      <c r="Y199" s="124"/>
      <c r="Z199" s="24"/>
      <c r="AA199" s="24"/>
      <c r="AB199" s="24"/>
      <c r="AC199" s="124"/>
      <c r="AD199" s="24"/>
      <c r="AE199" s="24"/>
      <c r="AF199" s="24"/>
      <c r="AG199" s="24"/>
      <c r="AH199" s="24"/>
      <c r="AI199" s="24"/>
      <c r="AJ199" s="24"/>
      <c r="AK199" s="24"/>
      <c r="AL199" s="35"/>
      <c r="AN199" s="15" t="str">
        <f ca="1">IF($B207="","非表示","表示")</f>
        <v>非表示</v>
      </c>
    </row>
    <row r="200" spans="1:40" ht="20.25" customHeight="1">
      <c r="B200" s="23"/>
      <c r="C200" s="24"/>
      <c r="D200" s="24"/>
      <c r="E200" s="24"/>
      <c r="F200" s="24"/>
      <c r="G200" s="24"/>
      <c r="H200" s="24"/>
      <c r="I200" s="24"/>
      <c r="J200" s="24"/>
      <c r="K200" s="24"/>
      <c r="L200" s="29"/>
      <c r="M200" s="124"/>
      <c r="N200" s="24"/>
      <c r="O200" s="24"/>
      <c r="V200" s="24"/>
      <c r="W200" s="24"/>
      <c r="X200" s="24"/>
      <c r="Y200" s="186" t="s">
        <v>56</v>
      </c>
      <c r="Z200" s="186"/>
      <c r="AA200" s="186"/>
      <c r="AB200" s="186"/>
      <c r="AC200" s="188" t="str">
        <f>AC173</f>
        <v/>
      </c>
      <c r="AD200" s="188"/>
      <c r="AE200" s="188"/>
      <c r="AF200" s="188"/>
      <c r="AG200" s="188"/>
      <c r="AH200" s="188"/>
      <c r="AI200" s="188"/>
      <c r="AJ200" s="188"/>
      <c r="AK200" s="188"/>
      <c r="AL200" s="35"/>
      <c r="AN200" s="15" t="str">
        <f ca="1">IF($B207="","非表示","表示")</f>
        <v>非表示</v>
      </c>
    </row>
    <row r="201" spans="1:40" ht="20.25" customHeight="1">
      <c r="B201" s="23"/>
      <c r="D201" s="129" t="s">
        <v>11</v>
      </c>
      <c r="E201" s="130"/>
      <c r="F201" s="130"/>
      <c r="G201" s="131"/>
      <c r="H201" s="187" t="str">
        <f>H12</f>
        <v/>
      </c>
      <c r="I201" s="187"/>
      <c r="J201" s="187"/>
      <c r="K201" s="187"/>
      <c r="L201" s="187"/>
      <c r="M201" s="124"/>
      <c r="N201" s="24"/>
      <c r="R201" s="119" t="str">
        <f>IF(入力シート①!C$7&lt;&gt;"",入力シート①!C$7,"")</f>
        <v/>
      </c>
      <c r="S201" s="125" t="s">
        <v>16</v>
      </c>
      <c r="T201" s="190" t="str">
        <f>IF(入力シート①!E$7&lt;&gt;"",入力シート①!E$7,"")</f>
        <v/>
      </c>
      <c r="U201" s="190"/>
      <c r="V201" s="129" t="s">
        <v>824</v>
      </c>
      <c r="W201" s="24"/>
      <c r="X201" s="24"/>
      <c r="Y201" s="187"/>
      <c r="Z201" s="187"/>
      <c r="AA201" s="187"/>
      <c r="AB201" s="187"/>
      <c r="AC201" s="189"/>
      <c r="AD201" s="189"/>
      <c r="AE201" s="189"/>
      <c r="AF201" s="189"/>
      <c r="AG201" s="189"/>
      <c r="AH201" s="189"/>
      <c r="AI201" s="189"/>
      <c r="AJ201" s="189"/>
      <c r="AK201" s="189"/>
      <c r="AL201" s="35"/>
      <c r="AN201" s="15" t="str">
        <f ca="1">IF($B207="","非表示","表示")</f>
        <v>非表示</v>
      </c>
    </row>
    <row r="202" spans="1:40" ht="12.75" customHeight="1">
      <c r="B202" s="23"/>
      <c r="C202" s="24"/>
      <c r="D202" s="24"/>
      <c r="E202" s="24"/>
      <c r="F202" s="24"/>
      <c r="G202" s="24"/>
      <c r="H202" s="24"/>
      <c r="I202" s="24"/>
      <c r="J202" s="24"/>
      <c r="K202" s="24"/>
      <c r="L202" s="29"/>
      <c r="M202" s="124"/>
      <c r="N202" s="24"/>
      <c r="O202" s="24"/>
      <c r="P202" s="24"/>
      <c r="Q202" s="124"/>
      <c r="R202" s="24"/>
      <c r="S202" s="24"/>
      <c r="T202" s="24"/>
      <c r="U202" s="124"/>
      <c r="V202" s="24"/>
      <c r="W202" s="24"/>
      <c r="X202" s="24"/>
      <c r="Y202" s="124"/>
      <c r="Z202" s="24"/>
      <c r="AA202" s="24"/>
      <c r="AB202" s="24"/>
      <c r="AC202" s="124"/>
      <c r="AD202" s="24"/>
      <c r="AE202" s="24"/>
      <c r="AF202" s="24"/>
      <c r="AG202" s="24"/>
      <c r="AH202" s="24"/>
      <c r="AI202" s="24"/>
      <c r="AJ202" s="24"/>
      <c r="AK202" s="24"/>
      <c r="AL202" s="35"/>
      <c r="AN202" s="15" t="str">
        <f ca="1">IF($B207="","非表示","表示")</f>
        <v>非表示</v>
      </c>
    </row>
    <row r="203" spans="1:40" ht="23.25" customHeight="1">
      <c r="B203" s="191" t="s">
        <v>57</v>
      </c>
      <c r="C203" s="191"/>
      <c r="D203" s="191"/>
      <c r="E203" s="191"/>
      <c r="F203" s="191"/>
      <c r="G203" s="191"/>
      <c r="H203" s="191"/>
      <c r="I203" s="191"/>
      <c r="J203" s="191"/>
      <c r="K203" s="192" t="s">
        <v>37</v>
      </c>
      <c r="L203" s="193"/>
      <c r="M203" s="194"/>
      <c r="N203" s="198" t="s">
        <v>817</v>
      </c>
      <c r="O203" s="199"/>
      <c r="P203" s="199"/>
      <c r="Q203" s="200"/>
      <c r="R203" s="192" t="s">
        <v>818</v>
      </c>
      <c r="S203" s="193"/>
      <c r="T203" s="193"/>
      <c r="U203" s="194"/>
      <c r="V203" s="192" t="s">
        <v>819</v>
      </c>
      <c r="W203" s="193"/>
      <c r="X203" s="193"/>
      <c r="Y203" s="194"/>
      <c r="Z203" s="198" t="s">
        <v>820</v>
      </c>
      <c r="AA203" s="199"/>
      <c r="AB203" s="199"/>
      <c r="AC203" s="200"/>
      <c r="AD203" s="191" t="s">
        <v>46</v>
      </c>
      <c r="AE203" s="191"/>
      <c r="AF203" s="191"/>
      <c r="AG203" s="191"/>
      <c r="AH203" s="191"/>
      <c r="AI203" s="191"/>
      <c r="AJ203" s="191"/>
      <c r="AK203" s="191"/>
      <c r="AL203" s="191"/>
      <c r="AN203" s="15" t="str">
        <f ca="1">IF($B205="","非表示","表示")</f>
        <v>非表示</v>
      </c>
    </row>
    <row r="204" spans="1:40" ht="23.25" customHeight="1">
      <c r="B204" s="191"/>
      <c r="C204" s="191"/>
      <c r="D204" s="191"/>
      <c r="E204" s="191"/>
      <c r="F204" s="191"/>
      <c r="G204" s="191"/>
      <c r="H204" s="191"/>
      <c r="I204" s="191"/>
      <c r="J204" s="191"/>
      <c r="K204" s="195"/>
      <c r="L204" s="196"/>
      <c r="M204" s="197"/>
      <c r="N204" s="201"/>
      <c r="O204" s="202"/>
      <c r="P204" s="202"/>
      <c r="Q204" s="203"/>
      <c r="R204" s="195"/>
      <c r="S204" s="196"/>
      <c r="T204" s="196"/>
      <c r="U204" s="197"/>
      <c r="V204" s="195"/>
      <c r="W204" s="196"/>
      <c r="X204" s="196"/>
      <c r="Y204" s="197"/>
      <c r="Z204" s="201"/>
      <c r="AA204" s="202"/>
      <c r="AB204" s="202"/>
      <c r="AC204" s="203"/>
      <c r="AD204" s="191"/>
      <c r="AE204" s="191"/>
      <c r="AF204" s="191"/>
      <c r="AG204" s="191"/>
      <c r="AH204" s="191"/>
      <c r="AI204" s="191"/>
      <c r="AJ204" s="191"/>
      <c r="AK204" s="191"/>
      <c r="AL204" s="191"/>
      <c r="AN204" s="15" t="str">
        <f ca="1">IF($B205="","非表示","表示")</f>
        <v>非表示</v>
      </c>
    </row>
    <row r="205" spans="1:40" ht="46.5" customHeight="1">
      <c r="A205" s="15">
        <f ca="1">$A186+1</f>
        <v>64</v>
      </c>
      <c r="B205" s="214" t="str">
        <f ca="1">IF(AND(VLOOKUP(A205,入力シート➁!$A:$B,COLUMN(入力シート➁!$B$5),0)=0,AD205=""),"",IF(AND(VLOOKUP(A205,入力シート➁!$A:$B,COLUMN(入力シート➁!$B$5),0)=0,AD205&lt;&gt;""),IFERROR(IF(AND(OFFSET(B205,-2,0,1,1)=$B$14,OFFSET(B205,-19,0,1,1)="　　　　　　　〃"),OFFSET(B205,-20,0,1,1),IF(AND(OFFSET(B205,-2,0,1,1)=$B$14,OFFSET(B205,-19,0,1,1)&lt;&gt;"　　　　　　　〃"),OFFSET(B205,-19,0,1,1),"　　　　　　　〃")),"　　　　　　　〃"),(VLOOKUP(A205,入力シート➁!$A:$B,COLUMN(入力シート➁!$B$5),0))))</f>
        <v/>
      </c>
      <c r="C205" s="215"/>
      <c r="D205" s="215"/>
      <c r="E205" s="215"/>
      <c r="F205" s="215"/>
      <c r="G205" s="215"/>
      <c r="H205" s="215"/>
      <c r="I205" s="215"/>
      <c r="J205" s="216"/>
      <c r="K205" s="115" t="str">
        <f>IF(M205="","",IFERROR(VLOOKUP($A205,入力シート➁!$A:$R,COLUMN(入力シート➁!$C$7),0),""))</f>
        <v/>
      </c>
      <c r="L205" s="116" t="str">
        <f>IF(入力シート➁!D70=0,"",入力シート➁!D70)</f>
        <v/>
      </c>
      <c r="M205" s="117" t="str">
        <f>IF(L205="","",VLOOKUP($A205,入力シート➁!$A:$R,COLUMN(入力シート➁!$E$7),0))</f>
        <v/>
      </c>
      <c r="N205" s="217" t="str">
        <f ca="1">IF(VLOOKUP($A205,入力シート➁!$A:$R,COLUMN(入力シート➁!F196),0)=0,"",IF(VLOOKUP($A205,入力シート➁!$A:$R,COLUMN(入力シート➁!F196),0)&lt;0,"("&amp;-VLOOKUP($A205,入力シート➁!$A:$R,COLUMN(入力シート➁!F196),0)&amp;VLOOKUP($A205,入力シート➁!$A:$R,COLUMN(入力シート➁!G196),0)&amp;")",VLOOKUP($A205,入力シート➁!$A:$R,COLUMN(入力シート➁!F196),0)))</f>
        <v/>
      </c>
      <c r="O205" s="218"/>
      <c r="P205" s="218"/>
      <c r="Q205" s="118" t="str">
        <f ca="1">IF(OR(N205="",COUNT(N205)=0),"",VLOOKUP($A205,入力シート➁!$A:$R,COLUMN(入力シート➁!G196),0))</f>
        <v/>
      </c>
      <c r="R205" s="217" t="str">
        <f ca="1">IF(VLOOKUP($A205,入力シート➁!$A:$R,COLUMN(入力シート➁!H196),0)=0,"",IF(VLOOKUP($A205,入力シート➁!$A:$R,COLUMN(入力シート➁!H196),0)&lt;0,"("&amp;-VLOOKUP($A205,入力シート➁!$A:$R,COLUMN(入力シート➁!H196),0)&amp;VLOOKUP($A205,入力シート➁!$A:$R,COLUMN(入力シート➁!I196),0)&amp;")",VLOOKUP($A205,入力シート➁!$A:$R,COLUMN(入力シート➁!H196),0)))</f>
        <v/>
      </c>
      <c r="S205" s="218"/>
      <c r="T205" s="218"/>
      <c r="U205" s="118" t="str">
        <f ca="1">IF(OR(R205="",COUNT(R205)=0),"",VLOOKUP($A205,入力シート➁!$A:$R,COLUMN(入力シート➁!G196),0))</f>
        <v/>
      </c>
      <c r="V205" s="217" t="str">
        <f ca="1">IF(VLOOKUP($A205,入力シート➁!$A:$R,COLUMN(入力シート➁!J196),0)=0,"",IF(VLOOKUP($A205,入力シート➁!$A:$R,COLUMN(入力シート➁!J196),0)&lt;0,"("&amp;-VLOOKUP($A205,入力シート➁!$A:$R,COLUMN(入力シート➁!J196),0)&amp;VLOOKUP($A205,入力シート➁!$A:$R,COLUMN(入力シート➁!K196),0)&amp;")",VLOOKUP($A205,入力シート➁!$A:$R,COLUMN(入力シート➁!J196),0)))</f>
        <v/>
      </c>
      <c r="W205" s="218"/>
      <c r="X205" s="218"/>
      <c r="Y205" s="118" t="str">
        <f ca="1">IF(OR(V205="",COUNT(V205)=0),"",VLOOKUP($A205,入力シート➁!$A:$R,COLUMN(入力シート➁!G196),0))</f>
        <v/>
      </c>
      <c r="Z205" s="217" t="str">
        <f ca="1">IF(AND(VLOOKUP($A205,入力シート➁!$A:$R,COLUMN(入力シート➁!L196),0)=0,VLOOKUP($A205,入力シート➁!$A:$R,COLUMN(入力シート➁!B196),0)=""),"",IF(VLOOKUP($A205,入力シート➁!$A:$R,COLUMN(入力シート➁!L196),0)&lt;0,"("&amp;-VLOOKUP($A205,入力シート➁!$A:$R,COLUMN(入力シート➁!L196),0)&amp;VLOOKUP($A205,入力シート➁!$A:$R,COLUMN(入力シート➁!M196),0)&amp;")",VLOOKUP($A205,入力シート➁!$A:$R,COLUMN(入力シート➁!L196),0)))</f>
        <v/>
      </c>
      <c r="AA205" s="218"/>
      <c r="AB205" s="218"/>
      <c r="AC205" s="118" t="str">
        <f ca="1">IF(OR(Z205="",COUNT(Z205)=0),"",VLOOKUP($A205,入力シート➁!$A:$R,COLUMN(入力シート➁!G196),0))</f>
        <v/>
      </c>
      <c r="AD205" s="219" t="str">
        <f ca="1">IF(VLOOKUP(A205,入力シート➁!$A:$R,COLUMN(入力シート➁!R196),0)=0,"",VLOOKUP(A205,入力シート➁!$A:$R,COLUMN(入力シート➁!R196),0))</f>
        <v/>
      </c>
      <c r="AE205" s="219"/>
      <c r="AF205" s="219"/>
      <c r="AG205" s="219"/>
      <c r="AH205" s="219"/>
      <c r="AI205" s="219"/>
      <c r="AJ205" s="219"/>
      <c r="AK205" s="219"/>
      <c r="AL205" s="219"/>
      <c r="AN205" s="15" t="str">
        <f ca="1">IF($B205="","非表示","表示")</f>
        <v>非表示</v>
      </c>
    </row>
    <row r="206" spans="1:40" ht="46.5" customHeight="1">
      <c r="A206" s="15">
        <f t="shared" ref="A206:A213" ca="1" si="7">OFFSET(A206,-1,0,1,1)+1</f>
        <v>65</v>
      </c>
      <c r="B206" s="214" t="str">
        <f ca="1">IF(AND(VLOOKUP(A206,入力シート➁!$A:$B,COLUMN(入力シート➁!$B$5),0)=0,AD206=""),"",IF(AND(VLOOKUP(A206,入力シート➁!$A:$B,COLUMN(入力シート➁!$B$5),0)=0,AD206&lt;&gt;""),IFERROR(IF(AND(OFFSET(B206,-2,0,1,1)=$B$14,OFFSET(B206,-19,0,1,1)="　　　　　　　〃"),OFFSET(B206,-20,0,1,1),IF(AND(OFFSET(B206,-2,0,1,1)=$B$14,OFFSET(B206,-19,0,1,1)&lt;&gt;"　　　　　　　〃"),OFFSET(B206,-19,0,1,1),"　　　　　　　〃")),"　　　　　　　〃"),(VLOOKUP(A206,入力シート➁!$A:$B,COLUMN(入力シート➁!$B$5),0))))</f>
        <v/>
      </c>
      <c r="C206" s="215"/>
      <c r="D206" s="215"/>
      <c r="E206" s="215"/>
      <c r="F206" s="215"/>
      <c r="G206" s="215"/>
      <c r="H206" s="215"/>
      <c r="I206" s="215"/>
      <c r="J206" s="216"/>
      <c r="K206" s="115" t="str">
        <f>IF(M206="","",IFERROR(VLOOKUP($A206,入力シート➁!$A:$R,COLUMN(入力シート➁!$C$7),0),""))</f>
        <v/>
      </c>
      <c r="L206" s="116" t="str">
        <f>IF(入力シート➁!D71=0,"",入力シート➁!D71)</f>
        <v/>
      </c>
      <c r="M206" s="117" t="str">
        <f>IF(L206="","",VLOOKUP($A206,入力シート➁!$A:$R,COLUMN(入力シート➁!$E$7),0))</f>
        <v/>
      </c>
      <c r="N206" s="217" t="str">
        <f ca="1">IF(VLOOKUP($A206,入力シート➁!$A:$R,COLUMN(入力シート➁!F197),0)=0,"",IF(VLOOKUP($A206,入力シート➁!$A:$R,COLUMN(入力シート➁!F197),0)&lt;0,"("&amp;-VLOOKUP($A206,入力シート➁!$A:$R,COLUMN(入力シート➁!F197),0)&amp;VLOOKUP($A206,入力シート➁!$A:$R,COLUMN(入力シート➁!G197),0)&amp;")",VLOOKUP($A206,入力シート➁!$A:$R,COLUMN(入力シート➁!F197),0)))</f>
        <v/>
      </c>
      <c r="O206" s="218"/>
      <c r="P206" s="218"/>
      <c r="Q206" s="118" t="str">
        <f ca="1">IF(OR(N206="",COUNT(N206)=0),"",VLOOKUP(A206,入力シート➁!$A:$R,COLUMN(入力シート➁!G197),0))</f>
        <v/>
      </c>
      <c r="R206" s="217" t="str">
        <f ca="1">IF(VLOOKUP($A206,入力シート➁!$A:$R,COLUMN(入力シート➁!H197),0)=0,"",IF(VLOOKUP($A206,入力シート➁!$A:$R,COLUMN(入力シート➁!H197),0)&lt;0,"("&amp;-VLOOKUP($A206,入力シート➁!$A:$R,COLUMN(入力シート➁!H197),0)&amp;VLOOKUP($A206,入力シート➁!$A:$R,COLUMN(入力シート➁!I197),0)&amp;")",VLOOKUP($A206,入力シート➁!$A:$R,COLUMN(入力シート➁!H197),0)))</f>
        <v/>
      </c>
      <c r="S206" s="218"/>
      <c r="T206" s="218"/>
      <c r="U206" s="118" t="str">
        <f ca="1">IF(OR(R206="",COUNT(R206)=0),"",VLOOKUP($A206,入力シート➁!$A:$R,COLUMN(入力シート➁!G197),0))</f>
        <v/>
      </c>
      <c r="V206" s="217" t="str">
        <f ca="1">IF(VLOOKUP($A206,入力シート➁!$A:$R,COLUMN(入力シート➁!J197),0)=0,"",IF(VLOOKUP($A206,入力シート➁!$A:$R,COLUMN(入力シート➁!J197),0)&lt;0,"("&amp;-VLOOKUP($A206,入力シート➁!$A:$R,COLUMN(入力シート➁!J197),0)&amp;VLOOKUP($A206,入力シート➁!$A:$R,COLUMN(入力シート➁!K197),0)&amp;")",VLOOKUP($A206,入力シート➁!$A:$R,COLUMN(入力シート➁!J197),0)))</f>
        <v/>
      </c>
      <c r="W206" s="218"/>
      <c r="X206" s="218"/>
      <c r="Y206" s="118" t="str">
        <f ca="1">IF(OR(V206="",COUNT(V206)=0),"",VLOOKUP($A206,入力シート➁!$A:$R,COLUMN(入力シート➁!G197),0))</f>
        <v/>
      </c>
      <c r="Z206" s="217" t="str">
        <f ca="1">IF(AND(VLOOKUP($A206,入力シート➁!$A:$R,COLUMN(入力シート➁!L197),0)=0,VLOOKUP($A206,入力シート➁!$A:$R,COLUMN(入力シート➁!B197),0)=""),"",IF(VLOOKUP($A206,入力シート➁!$A:$R,COLUMN(入力シート➁!L197),0)&lt;0,"("&amp;-VLOOKUP($A206,入力シート➁!$A:$R,COLUMN(入力シート➁!L197),0)&amp;VLOOKUP($A206,入力シート➁!$A:$R,COLUMN(入力シート➁!M197),0)&amp;")",VLOOKUP($A206,入力シート➁!$A:$R,COLUMN(入力シート➁!L197),0)))</f>
        <v/>
      </c>
      <c r="AA206" s="218"/>
      <c r="AB206" s="218"/>
      <c r="AC206" s="118" t="str">
        <f ca="1">IF(OR(Z206="",COUNT(Z206)=0),"",VLOOKUP($A206,入力シート➁!$A:$R,COLUMN(入力シート➁!G197),0))</f>
        <v/>
      </c>
      <c r="AD206" s="219" t="str">
        <f ca="1">IF(VLOOKUP(A206,入力シート➁!$A:$R,COLUMN(入力シート➁!R197),0)=0,"",VLOOKUP(A206,入力シート➁!$A:$R,COLUMN(入力シート➁!R197),0))</f>
        <v/>
      </c>
      <c r="AE206" s="219"/>
      <c r="AF206" s="219"/>
      <c r="AG206" s="219"/>
      <c r="AH206" s="219"/>
      <c r="AI206" s="219"/>
      <c r="AJ206" s="219"/>
      <c r="AK206" s="219"/>
      <c r="AL206" s="219"/>
      <c r="AN206" s="15" t="str">
        <f ca="1">IF($B205="","非表示","表示")</f>
        <v>非表示</v>
      </c>
    </row>
    <row r="207" spans="1:40" ht="46.5" customHeight="1">
      <c r="A207" s="15">
        <f t="shared" ca="1" si="7"/>
        <v>66</v>
      </c>
      <c r="B207" s="214" t="str">
        <f ca="1">IF(AND(VLOOKUP(A207,入力シート➁!$A:$B,COLUMN(入力シート➁!$B$5),0)=0,AD207=""),"",IF(AND(VLOOKUP(A207,入力シート➁!$A:$B,COLUMN(入力シート➁!$B$5),0)=0,AD207&lt;&gt;""),IFERROR(IF(AND(OFFSET(B207,-2,0,1,1)=$B$14,OFFSET(B207,-19,0,1,1)="　　　　　　　〃"),OFFSET(B207,-20,0,1,1),IF(AND(OFFSET(B207,-2,0,1,1)=$B$14,OFFSET(B207,-19,0,1,1)&lt;&gt;"　　　　　　　〃"),OFFSET(B207,-19,0,1,1),"　　　　　　　〃")),"　　　　　　　〃"),(VLOOKUP(A207,入力シート➁!$A:$B,COLUMN(入力シート➁!$B$5),0))))</f>
        <v/>
      </c>
      <c r="C207" s="215"/>
      <c r="D207" s="215"/>
      <c r="E207" s="215"/>
      <c r="F207" s="215"/>
      <c r="G207" s="215"/>
      <c r="H207" s="215"/>
      <c r="I207" s="215"/>
      <c r="J207" s="216"/>
      <c r="K207" s="115" t="str">
        <f>IF(M207="","",IFERROR(VLOOKUP($A207,入力シート➁!$A:$R,COLUMN(入力シート➁!$C$7),0),""))</f>
        <v/>
      </c>
      <c r="L207" s="116" t="str">
        <f>IF(入力シート➁!D72=0,"",入力シート➁!D72)</f>
        <v/>
      </c>
      <c r="M207" s="117" t="str">
        <f>IF(L207="","",VLOOKUP($A207,入力シート➁!$A:$R,COLUMN(入力シート➁!$E$7),0))</f>
        <v/>
      </c>
      <c r="N207" s="217" t="str">
        <f ca="1">IF(VLOOKUP($A207,入力シート➁!$A:$R,COLUMN(入力シート➁!F198),0)=0,"",IF(VLOOKUP($A207,入力シート➁!$A:$R,COLUMN(入力シート➁!F198),0)&lt;0,"("&amp;-VLOOKUP($A207,入力シート➁!$A:$R,COLUMN(入力シート➁!F198),0)&amp;VLOOKUP($A207,入力シート➁!$A:$R,COLUMN(入力シート➁!G198),0)&amp;")",VLOOKUP($A207,入力シート➁!$A:$R,COLUMN(入力シート➁!F198),0)))</f>
        <v/>
      </c>
      <c r="O207" s="218"/>
      <c r="P207" s="218"/>
      <c r="Q207" s="118" t="str">
        <f ca="1">IF(OR(N207="",COUNT(N207)=0),"",VLOOKUP(A207,入力シート➁!$A:$R,COLUMN(入力シート➁!G198),0))</f>
        <v/>
      </c>
      <c r="R207" s="217" t="str">
        <f ca="1">IF(VLOOKUP($A207,入力シート➁!$A:$R,COLUMN(入力シート➁!H198),0)=0,"",IF(VLOOKUP($A207,入力シート➁!$A:$R,COLUMN(入力シート➁!H198),0)&lt;0,"("&amp;-VLOOKUP($A207,入力シート➁!$A:$R,COLUMN(入力シート➁!H198),0)&amp;VLOOKUP($A207,入力シート➁!$A:$R,COLUMN(入力シート➁!I198),0)&amp;")",VLOOKUP($A207,入力シート➁!$A:$R,COLUMN(入力シート➁!H198),0)))</f>
        <v/>
      </c>
      <c r="S207" s="218"/>
      <c r="T207" s="218"/>
      <c r="U207" s="118" t="str">
        <f ca="1">IF(OR(R207="",COUNT(R207)=0),"",VLOOKUP($A207,入力シート➁!$A:$R,COLUMN(入力シート➁!G198),0))</f>
        <v/>
      </c>
      <c r="V207" s="217" t="str">
        <f ca="1">IF(VLOOKUP($A207,入力シート➁!$A:$R,COLUMN(入力シート➁!J198),0)=0,"",IF(VLOOKUP($A207,入力シート➁!$A:$R,COLUMN(入力シート➁!J198),0)&lt;0,"("&amp;-VLOOKUP($A207,入力シート➁!$A:$R,COLUMN(入力シート➁!J198),0)&amp;VLOOKUP($A207,入力シート➁!$A:$R,COLUMN(入力シート➁!K198),0)&amp;")",VLOOKUP($A207,入力シート➁!$A:$R,COLUMN(入力シート➁!J198),0)))</f>
        <v/>
      </c>
      <c r="W207" s="218"/>
      <c r="X207" s="218"/>
      <c r="Y207" s="118" t="str">
        <f ca="1">IF(OR(V207="",COUNT(V207)=0),"",VLOOKUP($A207,入力シート➁!$A:$R,COLUMN(入力シート➁!G198),0))</f>
        <v/>
      </c>
      <c r="Z207" s="217" t="str">
        <f ca="1">IF(AND(VLOOKUP($A207,入力シート➁!$A:$R,COLUMN(入力シート➁!L198),0)=0,VLOOKUP($A207,入力シート➁!$A:$R,COLUMN(入力シート➁!B198),0)=""),"",IF(VLOOKUP($A207,入力シート➁!$A:$R,COLUMN(入力シート➁!L198),0)&lt;0,"("&amp;-VLOOKUP($A207,入力シート➁!$A:$R,COLUMN(入力シート➁!L198),0)&amp;VLOOKUP($A207,入力シート➁!$A:$R,COLUMN(入力シート➁!M198),0)&amp;")",VLOOKUP($A207,入力シート➁!$A:$R,COLUMN(入力シート➁!L198),0)))</f>
        <v/>
      </c>
      <c r="AA207" s="218"/>
      <c r="AB207" s="218"/>
      <c r="AC207" s="118" t="str">
        <f ca="1">IF(OR(Z207="",COUNT(Z207)=0),"",VLOOKUP($A207,入力シート➁!$A:$R,COLUMN(入力シート➁!G198),0))</f>
        <v/>
      </c>
      <c r="AD207" s="219" t="str">
        <f ca="1">IF(VLOOKUP(A207,入力シート➁!$A:$R,COLUMN(入力シート➁!R198),0)=0,"",VLOOKUP(A207,入力シート➁!$A:$R,COLUMN(入力シート➁!R198),0))</f>
        <v/>
      </c>
      <c r="AE207" s="219"/>
      <c r="AF207" s="219"/>
      <c r="AG207" s="219"/>
      <c r="AH207" s="219"/>
      <c r="AI207" s="219"/>
      <c r="AJ207" s="219"/>
      <c r="AK207" s="219"/>
      <c r="AL207" s="219"/>
      <c r="AN207" s="15" t="str">
        <f ca="1">IF($B205="","非表示","表示")</f>
        <v>非表示</v>
      </c>
    </row>
    <row r="208" spans="1:40" ht="46.5" customHeight="1">
      <c r="A208" s="15">
        <f t="shared" ca="1" si="7"/>
        <v>67</v>
      </c>
      <c r="B208" s="214" t="str">
        <f ca="1">IF(AND(VLOOKUP(A208,入力シート➁!$A:$B,COLUMN(入力シート➁!$B$5),0)=0,AD208=""),"",IF(AND(VLOOKUP(A208,入力シート➁!$A:$B,COLUMN(入力シート➁!$B$5),0)=0,AD208&lt;&gt;""),IFERROR(IF(AND(OFFSET(B208,-2,0,1,1)=$B$14,OFFSET(B208,-19,0,1,1)="　　　　　　　〃"),OFFSET(B208,-20,0,1,1),IF(AND(OFFSET(B208,-2,0,1,1)=$B$14,OFFSET(B208,-19,0,1,1)&lt;&gt;"　　　　　　　〃"),OFFSET(B208,-19,0,1,1),"　　　　　　　〃")),"　　　　　　　〃"),(VLOOKUP(A208,入力シート➁!$A:$B,COLUMN(入力シート➁!$B$5),0))))</f>
        <v/>
      </c>
      <c r="C208" s="215"/>
      <c r="D208" s="215"/>
      <c r="E208" s="215"/>
      <c r="F208" s="215"/>
      <c r="G208" s="215"/>
      <c r="H208" s="215"/>
      <c r="I208" s="215"/>
      <c r="J208" s="216"/>
      <c r="K208" s="115" t="str">
        <f>IF(M208="","",IFERROR(VLOOKUP($A208,入力シート➁!$A:$R,COLUMN(入力シート➁!$C$7),0),""))</f>
        <v/>
      </c>
      <c r="L208" s="116" t="str">
        <f>IF(入力シート➁!D73=0,"",入力シート➁!D73)</f>
        <v/>
      </c>
      <c r="M208" s="117" t="str">
        <f>IF(L208="","",VLOOKUP($A208,入力シート➁!$A:$R,COLUMN(入力シート➁!$E$7),0))</f>
        <v/>
      </c>
      <c r="N208" s="217" t="str">
        <f ca="1">IF(VLOOKUP($A208,入力シート➁!$A:$R,COLUMN(入力シート➁!F199),0)=0,"",IF(VLOOKUP($A208,入力シート➁!$A:$R,COLUMN(入力シート➁!F199),0)&lt;0,"("&amp;-VLOOKUP($A208,入力シート➁!$A:$R,COLUMN(入力シート➁!F199),0)&amp;VLOOKUP($A208,入力シート➁!$A:$R,COLUMN(入力シート➁!G199),0)&amp;")",VLOOKUP($A208,入力シート➁!$A:$R,COLUMN(入力シート➁!F199),0)))</f>
        <v/>
      </c>
      <c r="O208" s="218"/>
      <c r="P208" s="218"/>
      <c r="Q208" s="118" t="str">
        <f ca="1">IF(OR(N208="",COUNT(N208)=0),"",VLOOKUP(A208,入力シート➁!$A:$R,COLUMN(入力シート➁!G199),0))</f>
        <v/>
      </c>
      <c r="R208" s="217" t="str">
        <f ca="1">IF(VLOOKUP($A208,入力シート➁!$A:$R,COLUMN(入力シート➁!H199),0)=0,"",IF(VLOOKUP($A208,入力シート➁!$A:$R,COLUMN(入力シート➁!H199),0)&lt;0,"("&amp;-VLOOKUP($A208,入力シート➁!$A:$R,COLUMN(入力シート➁!H199),0)&amp;VLOOKUP($A208,入力シート➁!$A:$R,COLUMN(入力シート➁!I199),0)&amp;")",VLOOKUP($A208,入力シート➁!$A:$R,COLUMN(入力シート➁!H199),0)))</f>
        <v/>
      </c>
      <c r="S208" s="218"/>
      <c r="T208" s="218"/>
      <c r="U208" s="118" t="str">
        <f ca="1">IF(OR(R208="",COUNT(R208)=0),"",VLOOKUP($A208,入力シート➁!$A:$R,COLUMN(入力シート➁!G199),0))</f>
        <v/>
      </c>
      <c r="V208" s="217" t="str">
        <f ca="1">IF(VLOOKUP($A208,入力シート➁!$A:$R,COLUMN(入力シート➁!J199),0)=0,"",IF(VLOOKUP($A208,入力シート➁!$A:$R,COLUMN(入力シート➁!J199),0)&lt;0,"("&amp;-VLOOKUP($A208,入力シート➁!$A:$R,COLUMN(入力シート➁!J199),0)&amp;VLOOKUP($A208,入力シート➁!$A:$R,COLUMN(入力シート➁!K199),0)&amp;")",VLOOKUP($A208,入力シート➁!$A:$R,COLUMN(入力シート➁!J199),0)))</f>
        <v/>
      </c>
      <c r="W208" s="218"/>
      <c r="X208" s="218"/>
      <c r="Y208" s="118" t="str">
        <f ca="1">IF(OR(V208="",COUNT(V208)=0),"",VLOOKUP($A208,入力シート➁!$A:$R,COLUMN(入力シート➁!G199),0))</f>
        <v/>
      </c>
      <c r="Z208" s="217" t="str">
        <f ca="1">IF(AND(VLOOKUP($A208,入力シート➁!$A:$R,COLUMN(入力シート➁!L199),0)=0,VLOOKUP($A208,入力シート➁!$A:$R,COLUMN(入力シート➁!B199),0)=""),"",IF(VLOOKUP($A208,入力シート➁!$A:$R,COLUMN(入力シート➁!L199),0)&lt;0,"("&amp;-VLOOKUP($A208,入力シート➁!$A:$R,COLUMN(入力シート➁!L199),0)&amp;VLOOKUP($A208,入力シート➁!$A:$R,COLUMN(入力シート➁!M199),0)&amp;")",VLOOKUP($A208,入力シート➁!$A:$R,COLUMN(入力シート➁!L199),0)))</f>
        <v/>
      </c>
      <c r="AA208" s="218"/>
      <c r="AB208" s="218"/>
      <c r="AC208" s="118" t="str">
        <f ca="1">IF(OR(Z208="",COUNT(Z208)=0),"",VLOOKUP($A208,入力シート➁!$A:$R,COLUMN(入力シート➁!G199),0))</f>
        <v/>
      </c>
      <c r="AD208" s="219" t="str">
        <f ca="1">IF(VLOOKUP(A208,入力シート➁!$A:$R,COLUMN(入力シート➁!R199),0)=0,"",VLOOKUP(A208,入力シート➁!$A:$R,COLUMN(入力シート➁!R199),0))</f>
        <v/>
      </c>
      <c r="AE208" s="219"/>
      <c r="AF208" s="219"/>
      <c r="AG208" s="219"/>
      <c r="AH208" s="219"/>
      <c r="AI208" s="219"/>
      <c r="AJ208" s="219"/>
      <c r="AK208" s="219"/>
      <c r="AL208" s="219"/>
      <c r="AN208" s="15" t="str">
        <f ca="1">IF($B205="","非表示","表示")</f>
        <v>非表示</v>
      </c>
    </row>
    <row r="209" spans="1:40" ht="46.5" customHeight="1">
      <c r="A209" s="15">
        <f t="shared" ca="1" si="7"/>
        <v>68</v>
      </c>
      <c r="B209" s="214" t="str">
        <f ca="1">IF(AND(VLOOKUP(A209,入力シート➁!$A:$B,COLUMN(入力シート➁!$B$5),0)=0,AD209=""),"",IF(AND(VLOOKUP(A209,入力シート➁!$A:$B,COLUMN(入力シート➁!$B$5),0)=0,AD209&lt;&gt;""),IFERROR(IF(AND(OFFSET(B209,-2,0,1,1)=$B$14,OFFSET(B209,-19,0,1,1)="　　　　　　　〃"),OFFSET(B209,-20,0,1,1),IF(AND(OFFSET(B209,-2,0,1,1)=$B$14,OFFSET(B209,-19,0,1,1)&lt;&gt;"　　　　　　　〃"),OFFSET(B209,-19,0,1,1),"　　　　　　　〃")),"　　　　　　　〃"),(VLOOKUP(A209,入力シート➁!$A:$B,COLUMN(入力シート➁!$B$5),0))))</f>
        <v/>
      </c>
      <c r="C209" s="215"/>
      <c r="D209" s="215"/>
      <c r="E209" s="215"/>
      <c r="F209" s="215"/>
      <c r="G209" s="215"/>
      <c r="H209" s="215"/>
      <c r="I209" s="215"/>
      <c r="J209" s="216"/>
      <c r="K209" s="115" t="str">
        <f>IF(M209="","",IFERROR(VLOOKUP($A209,入力シート➁!$A:$R,COLUMN(入力シート➁!$C$7),0),""))</f>
        <v/>
      </c>
      <c r="L209" s="116" t="str">
        <f>IF(入力シート➁!D74=0,"",入力シート➁!D74)</f>
        <v/>
      </c>
      <c r="M209" s="117" t="str">
        <f>IF(L209="","",VLOOKUP($A209,入力シート➁!$A:$R,COLUMN(入力シート➁!$E$7),0))</f>
        <v/>
      </c>
      <c r="N209" s="217" t="str">
        <f ca="1">IF(VLOOKUP($A209,入力シート➁!$A:$R,COLUMN(入力シート➁!F200),0)=0,"",IF(VLOOKUP($A209,入力シート➁!$A:$R,COLUMN(入力シート➁!F200),0)&lt;0,"("&amp;-VLOOKUP($A209,入力シート➁!$A:$R,COLUMN(入力シート➁!F200),0)&amp;VLOOKUP($A209,入力シート➁!$A:$R,COLUMN(入力シート➁!G200),0)&amp;")",VLOOKUP($A209,入力シート➁!$A:$R,COLUMN(入力シート➁!F200),0)))</f>
        <v/>
      </c>
      <c r="O209" s="218"/>
      <c r="P209" s="218"/>
      <c r="Q209" s="118" t="str">
        <f ca="1">IF(OR(N209="",COUNT(N209)=0),"",VLOOKUP(A209,入力シート➁!$A:$R,COLUMN(入力シート➁!G200),0))</f>
        <v/>
      </c>
      <c r="R209" s="217" t="str">
        <f ca="1">IF(VLOOKUP($A209,入力シート➁!$A:$R,COLUMN(入力シート➁!H200),0)=0,"",IF(VLOOKUP($A209,入力シート➁!$A:$R,COLUMN(入力シート➁!H200),0)&lt;0,"("&amp;-VLOOKUP($A209,入力シート➁!$A:$R,COLUMN(入力シート➁!H200),0)&amp;VLOOKUP($A209,入力シート➁!$A:$R,COLUMN(入力シート➁!I200),0)&amp;")",VLOOKUP($A209,入力シート➁!$A:$R,COLUMN(入力シート➁!H200),0)))</f>
        <v/>
      </c>
      <c r="S209" s="218"/>
      <c r="T209" s="218"/>
      <c r="U209" s="118" t="str">
        <f ca="1">IF(OR(R209="",COUNT(R209)=0),"",VLOOKUP($A209,入力シート➁!$A:$R,COLUMN(入力シート➁!G200),0))</f>
        <v/>
      </c>
      <c r="V209" s="217" t="str">
        <f ca="1">IF(VLOOKUP($A209,入力シート➁!$A:$R,COLUMN(入力シート➁!J200),0)=0,"",IF(VLOOKUP($A209,入力シート➁!$A:$R,COLUMN(入力シート➁!J200),0)&lt;0,"("&amp;-VLOOKUP($A209,入力シート➁!$A:$R,COLUMN(入力シート➁!J200),0)&amp;VLOOKUP($A209,入力シート➁!$A:$R,COLUMN(入力シート➁!K200),0)&amp;")",VLOOKUP($A209,入力シート➁!$A:$R,COLUMN(入力シート➁!J200),0)))</f>
        <v/>
      </c>
      <c r="W209" s="218"/>
      <c r="X209" s="218"/>
      <c r="Y209" s="118" t="str">
        <f ca="1">IF(OR(V209="",COUNT(V209)=0),"",VLOOKUP($A209,入力シート➁!$A:$R,COLUMN(入力シート➁!G200),0))</f>
        <v/>
      </c>
      <c r="Z209" s="217" t="str">
        <f ca="1">IF(AND(VLOOKUP($A209,入力シート➁!$A:$R,COLUMN(入力シート➁!L200),0)=0,VLOOKUP($A209,入力シート➁!$A:$R,COLUMN(入力シート➁!B200),0)=""),"",IF(VLOOKUP($A209,入力シート➁!$A:$R,COLUMN(入力シート➁!L200),0)&lt;0,"("&amp;-VLOOKUP($A209,入力シート➁!$A:$R,COLUMN(入力シート➁!L200),0)&amp;VLOOKUP($A209,入力シート➁!$A:$R,COLUMN(入力シート➁!M200),0)&amp;")",VLOOKUP($A209,入力シート➁!$A:$R,COLUMN(入力シート➁!L200),0)))</f>
        <v/>
      </c>
      <c r="AA209" s="218"/>
      <c r="AB209" s="218"/>
      <c r="AC209" s="118" t="str">
        <f ca="1">IF(OR(Z209="",COUNT(Z209)=0),"",VLOOKUP($A209,入力シート➁!$A:$R,COLUMN(入力シート➁!G200),0))</f>
        <v/>
      </c>
      <c r="AD209" s="219" t="str">
        <f ca="1">IF(VLOOKUP(A209,入力シート➁!$A:$R,COLUMN(入力シート➁!R200),0)=0,"",VLOOKUP(A209,入力シート➁!$A:$R,COLUMN(入力シート➁!R200),0))</f>
        <v/>
      </c>
      <c r="AE209" s="219"/>
      <c r="AF209" s="219"/>
      <c r="AG209" s="219"/>
      <c r="AH209" s="219"/>
      <c r="AI209" s="219"/>
      <c r="AJ209" s="219"/>
      <c r="AK209" s="219"/>
      <c r="AL209" s="219"/>
      <c r="AN209" s="15" t="str">
        <f ca="1">IF($B205="","非表示","表示")</f>
        <v>非表示</v>
      </c>
    </row>
    <row r="210" spans="1:40" ht="46.5" customHeight="1">
      <c r="A210" s="15">
        <f t="shared" ca="1" si="7"/>
        <v>69</v>
      </c>
      <c r="B210" s="214" t="str">
        <f ca="1">IF(AND(VLOOKUP(A210,入力シート➁!$A:$B,COLUMN(入力シート➁!$B$5),0)=0,AD210=""),"",IF(AND(VLOOKUP(A210,入力シート➁!$A:$B,COLUMN(入力シート➁!$B$5),0)=0,AD210&lt;&gt;""),IFERROR(IF(AND(OFFSET(B210,-2,0,1,1)=$B$14,OFFSET(B210,-19,0,1,1)="　　　　　　　〃"),OFFSET(B210,-20,0,1,1),IF(AND(OFFSET(B210,-2,0,1,1)=$B$14,OFFSET(B210,-19,0,1,1)&lt;&gt;"　　　　　　　〃"),OFFSET(B210,-19,0,1,1),"　　　　　　　〃")),"　　　　　　　〃"),(VLOOKUP(A210,入力シート➁!$A:$B,COLUMN(入力シート➁!$B$5),0))))</f>
        <v/>
      </c>
      <c r="C210" s="215"/>
      <c r="D210" s="215"/>
      <c r="E210" s="215"/>
      <c r="F210" s="215"/>
      <c r="G210" s="215"/>
      <c r="H210" s="215"/>
      <c r="I210" s="215"/>
      <c r="J210" s="216"/>
      <c r="K210" s="115" t="str">
        <f>IF(M210="","",IFERROR(VLOOKUP($A210,入力シート➁!$A:$R,COLUMN(入力シート➁!$C$7),0),""))</f>
        <v/>
      </c>
      <c r="L210" s="116" t="str">
        <f>IF(入力シート➁!D75=0,"",入力シート➁!D75)</f>
        <v/>
      </c>
      <c r="M210" s="117" t="str">
        <f>IF(L210="","",VLOOKUP($A210,入力シート➁!$A:$R,COLUMN(入力シート➁!$E$7),0))</f>
        <v/>
      </c>
      <c r="N210" s="217" t="str">
        <f ca="1">IF(VLOOKUP($A210,入力シート➁!$A:$R,COLUMN(入力シート➁!F201),0)=0,"",IF(VLOOKUP($A210,入力シート➁!$A:$R,COLUMN(入力シート➁!F201),0)&lt;0,"("&amp;-VLOOKUP($A210,入力シート➁!$A:$R,COLUMN(入力シート➁!F201),0)&amp;VLOOKUP($A210,入力シート➁!$A:$R,COLUMN(入力シート➁!G201),0)&amp;")",VLOOKUP($A210,入力シート➁!$A:$R,COLUMN(入力シート➁!F201),0)))</f>
        <v/>
      </c>
      <c r="O210" s="218"/>
      <c r="P210" s="218"/>
      <c r="Q210" s="118" t="str">
        <f ca="1">IF(OR(N210="",COUNT(N210)=0),"",VLOOKUP(A210,入力シート➁!$A:$R,COLUMN(入力シート➁!G201),0))</f>
        <v/>
      </c>
      <c r="R210" s="217" t="str">
        <f ca="1">IF(VLOOKUP($A210,入力シート➁!$A:$R,COLUMN(入力シート➁!H201),0)=0,"",IF(VLOOKUP($A210,入力シート➁!$A:$R,COLUMN(入力シート➁!H201),0)&lt;0,"("&amp;-VLOOKUP($A210,入力シート➁!$A:$R,COLUMN(入力シート➁!H201),0)&amp;VLOOKUP($A210,入力シート➁!$A:$R,COLUMN(入力シート➁!I201),0)&amp;")",VLOOKUP($A210,入力シート➁!$A:$R,COLUMN(入力シート➁!H201),0)))</f>
        <v/>
      </c>
      <c r="S210" s="218"/>
      <c r="T210" s="218"/>
      <c r="U210" s="118" t="str">
        <f ca="1">IF(OR(R210="",COUNT(R210)=0),"",VLOOKUP($A210,入力シート➁!$A:$R,COLUMN(入力シート➁!G201),0))</f>
        <v/>
      </c>
      <c r="V210" s="217" t="str">
        <f ca="1">IF(VLOOKUP($A210,入力シート➁!$A:$R,COLUMN(入力シート➁!J201),0)=0,"",IF(VLOOKUP($A210,入力シート➁!$A:$R,COLUMN(入力シート➁!J201),0)&lt;0,"("&amp;-VLOOKUP($A210,入力シート➁!$A:$R,COLUMN(入力シート➁!J201),0)&amp;VLOOKUP($A210,入力シート➁!$A:$R,COLUMN(入力シート➁!K201),0)&amp;")",VLOOKUP($A210,入力シート➁!$A:$R,COLUMN(入力シート➁!J201),0)))</f>
        <v/>
      </c>
      <c r="W210" s="218"/>
      <c r="X210" s="218"/>
      <c r="Y210" s="118" t="str">
        <f ca="1">IF(OR(V210="",COUNT(V210)=0),"",VLOOKUP($A210,入力シート➁!$A:$R,COLUMN(入力シート➁!G201),0))</f>
        <v/>
      </c>
      <c r="Z210" s="217" t="str">
        <f ca="1">IF(AND(VLOOKUP($A210,入力シート➁!$A:$R,COLUMN(入力シート➁!L201),0)=0,VLOOKUP($A210,入力シート➁!$A:$R,COLUMN(入力シート➁!B201),0)=""),"",IF(VLOOKUP($A210,入力シート➁!$A:$R,COLUMN(入力シート➁!L201),0)&lt;0,"("&amp;-VLOOKUP($A210,入力シート➁!$A:$R,COLUMN(入力シート➁!L201),0)&amp;VLOOKUP($A210,入力シート➁!$A:$R,COLUMN(入力シート➁!M201),0)&amp;")",VLOOKUP($A210,入力シート➁!$A:$R,COLUMN(入力シート➁!L201),0)))</f>
        <v/>
      </c>
      <c r="AA210" s="218"/>
      <c r="AB210" s="218"/>
      <c r="AC210" s="118" t="str">
        <f ca="1">IF(OR(Z210="",COUNT(Z210)=0),"",VLOOKUP($A210,入力シート➁!$A:$R,COLUMN(入力シート➁!G201),0))</f>
        <v/>
      </c>
      <c r="AD210" s="219" t="str">
        <f ca="1">IF(VLOOKUP(A210,入力シート➁!$A:$R,COLUMN(入力シート➁!R201),0)=0,"",VLOOKUP(A210,入力シート➁!$A:$R,COLUMN(入力シート➁!R201),0))</f>
        <v/>
      </c>
      <c r="AE210" s="219"/>
      <c r="AF210" s="219"/>
      <c r="AG210" s="219"/>
      <c r="AH210" s="219"/>
      <c r="AI210" s="219"/>
      <c r="AJ210" s="219"/>
      <c r="AK210" s="219"/>
      <c r="AL210" s="219"/>
      <c r="AN210" s="15" t="str">
        <f ca="1">IF($B205="","非表示","表示")</f>
        <v>非表示</v>
      </c>
    </row>
    <row r="211" spans="1:40" ht="46.5" customHeight="1">
      <c r="A211" s="15">
        <f t="shared" ca="1" si="7"/>
        <v>70</v>
      </c>
      <c r="B211" s="214" t="str">
        <f ca="1">IF(AND(VLOOKUP(A211,入力シート➁!$A:$B,COLUMN(入力シート➁!$B$5),0)=0,AD211=""),"",IF(AND(VLOOKUP(A211,入力シート➁!$A:$B,COLUMN(入力シート➁!$B$5),0)=0,AD211&lt;&gt;""),IFERROR(IF(AND(OFFSET(B211,-2,0,1,1)=$B$14,OFFSET(B211,-19,0,1,1)="　　　　　　　〃"),OFFSET(B211,-20,0,1,1),IF(AND(OFFSET(B211,-2,0,1,1)=$B$14,OFFSET(B211,-19,0,1,1)&lt;&gt;"　　　　　　　〃"),OFFSET(B211,-19,0,1,1),"　　　　　　　〃")),"　　　　　　　〃"),(VLOOKUP(A211,入力シート➁!$A:$B,COLUMN(入力シート➁!$B$5),0))))</f>
        <v/>
      </c>
      <c r="C211" s="215"/>
      <c r="D211" s="215"/>
      <c r="E211" s="215"/>
      <c r="F211" s="215"/>
      <c r="G211" s="215"/>
      <c r="H211" s="215"/>
      <c r="I211" s="215"/>
      <c r="J211" s="216"/>
      <c r="K211" s="115" t="str">
        <f>IF(M211="","",IFERROR(VLOOKUP($A211,入力シート➁!$A:$R,COLUMN(入力シート➁!$C$7),0),""))</f>
        <v/>
      </c>
      <c r="L211" s="116" t="str">
        <f>IF(入力シート➁!D76=0,"",入力シート➁!D76)</f>
        <v/>
      </c>
      <c r="M211" s="117" t="str">
        <f>IF(L211="","",VLOOKUP($A211,入力シート➁!$A:$R,COLUMN(入力シート➁!$E$7),0))</f>
        <v/>
      </c>
      <c r="N211" s="217" t="str">
        <f ca="1">IF(VLOOKUP($A211,入力シート➁!$A:$R,COLUMN(入力シート➁!F202),0)=0,"",IF(VLOOKUP($A211,入力シート➁!$A:$R,COLUMN(入力シート➁!F202),0)&lt;0,"("&amp;-VLOOKUP($A211,入力シート➁!$A:$R,COLUMN(入力シート➁!F202),0)&amp;VLOOKUP($A211,入力シート➁!$A:$R,COLUMN(入力シート➁!G202),0)&amp;")",VLOOKUP($A211,入力シート➁!$A:$R,COLUMN(入力シート➁!F202),0)))</f>
        <v/>
      </c>
      <c r="O211" s="218"/>
      <c r="P211" s="218"/>
      <c r="Q211" s="118" t="str">
        <f ca="1">IF(OR(N211="",COUNT(N211)=0),"",VLOOKUP(A211,入力シート➁!$A:$R,COLUMN(入力シート➁!G202),0))</f>
        <v/>
      </c>
      <c r="R211" s="217" t="str">
        <f ca="1">IF(VLOOKUP($A211,入力シート➁!$A:$R,COLUMN(入力シート➁!H202),0)=0,"",IF(VLOOKUP($A211,入力シート➁!$A:$R,COLUMN(入力シート➁!H202),0)&lt;0,"("&amp;-VLOOKUP($A211,入力シート➁!$A:$R,COLUMN(入力シート➁!H202),0)&amp;VLOOKUP($A211,入力シート➁!$A:$R,COLUMN(入力シート➁!I202),0)&amp;")",VLOOKUP($A211,入力シート➁!$A:$R,COLUMN(入力シート➁!H202),0)))</f>
        <v/>
      </c>
      <c r="S211" s="218"/>
      <c r="T211" s="218"/>
      <c r="U211" s="118" t="str">
        <f ca="1">IF(OR(R211="",COUNT(R211)=0),"",VLOOKUP($A211,入力シート➁!$A:$R,COLUMN(入力シート➁!G202),0))</f>
        <v/>
      </c>
      <c r="V211" s="217" t="str">
        <f ca="1">IF(VLOOKUP($A211,入力シート➁!$A:$R,COLUMN(入力シート➁!J202),0)=0,"",IF(VLOOKUP($A211,入力シート➁!$A:$R,COLUMN(入力シート➁!J202),0)&lt;0,"("&amp;-VLOOKUP($A211,入力シート➁!$A:$R,COLUMN(入力シート➁!J202),0)&amp;VLOOKUP($A211,入力シート➁!$A:$R,COLUMN(入力シート➁!K202),0)&amp;")",VLOOKUP($A211,入力シート➁!$A:$R,COLUMN(入力シート➁!J202),0)))</f>
        <v/>
      </c>
      <c r="W211" s="218"/>
      <c r="X211" s="218"/>
      <c r="Y211" s="118" t="str">
        <f ca="1">IF(OR(V211="",COUNT(V211)=0),"",VLOOKUP($A211,入力シート➁!$A:$R,COLUMN(入力シート➁!G202),0))</f>
        <v/>
      </c>
      <c r="Z211" s="217" t="str">
        <f ca="1">IF(AND(VLOOKUP($A211,入力シート➁!$A:$R,COLUMN(入力シート➁!L202),0)=0,VLOOKUP($A211,入力シート➁!$A:$R,COLUMN(入力シート➁!B202),0)=""),"",IF(VLOOKUP($A211,入力シート➁!$A:$R,COLUMN(入力シート➁!L202),0)&lt;0,"("&amp;-VLOOKUP($A211,入力シート➁!$A:$R,COLUMN(入力シート➁!L202),0)&amp;VLOOKUP($A211,入力シート➁!$A:$R,COLUMN(入力シート➁!M202),0)&amp;")",VLOOKUP($A211,入力シート➁!$A:$R,COLUMN(入力シート➁!L202),0)))</f>
        <v/>
      </c>
      <c r="AA211" s="218"/>
      <c r="AB211" s="218"/>
      <c r="AC211" s="118" t="str">
        <f ca="1">IF(OR(Z211="",COUNT(Z211)=0),"",VLOOKUP($A211,入力シート➁!$A:$R,COLUMN(入力シート➁!G202),0))</f>
        <v/>
      </c>
      <c r="AD211" s="219" t="str">
        <f ca="1">IF(VLOOKUP(A211,入力シート➁!$A:$R,COLUMN(入力シート➁!R202),0)=0,"",VLOOKUP(A211,入力シート➁!$A:$R,COLUMN(入力シート➁!R202),0))</f>
        <v/>
      </c>
      <c r="AE211" s="219"/>
      <c r="AF211" s="219"/>
      <c r="AG211" s="219"/>
      <c r="AH211" s="219"/>
      <c r="AI211" s="219"/>
      <c r="AJ211" s="219"/>
      <c r="AK211" s="219"/>
      <c r="AL211" s="219"/>
      <c r="AN211" s="15" t="str">
        <f ca="1">IF($B205="","非表示","表示")</f>
        <v>非表示</v>
      </c>
    </row>
    <row r="212" spans="1:40" ht="46.5" customHeight="1">
      <c r="A212" s="15">
        <f t="shared" ca="1" si="7"/>
        <v>71</v>
      </c>
      <c r="B212" s="214" t="str">
        <f ca="1">IF(AND(VLOOKUP(A212,入力シート➁!$A:$B,COLUMN(入力シート➁!$B$5),0)=0,AD212=""),"",IF(AND(VLOOKUP(A212,入力シート➁!$A:$B,COLUMN(入力シート➁!$B$5),0)=0,AD212&lt;&gt;""),IFERROR(IF(AND(OFFSET(B212,-2,0,1,1)=$B$14,OFFSET(B212,-19,0,1,1)="　　　　　　　〃"),OFFSET(B212,-20,0,1,1),IF(AND(OFFSET(B212,-2,0,1,1)=$B$14,OFFSET(B212,-19,0,1,1)&lt;&gt;"　　　　　　　〃"),OFFSET(B212,-19,0,1,1),"　　　　　　　〃")),"　　　　　　　〃"),(VLOOKUP(A212,入力シート➁!$A:$B,COLUMN(入力シート➁!$B$5),0))))</f>
        <v/>
      </c>
      <c r="C212" s="215"/>
      <c r="D212" s="215"/>
      <c r="E212" s="215"/>
      <c r="F212" s="215"/>
      <c r="G212" s="215"/>
      <c r="H212" s="215"/>
      <c r="I212" s="215"/>
      <c r="J212" s="216"/>
      <c r="K212" s="115" t="str">
        <f>IF(M212="","",IFERROR(VLOOKUP($A212,入力シート➁!$A:$R,COLUMN(入力シート➁!$C$7),0),""))</f>
        <v/>
      </c>
      <c r="L212" s="116" t="str">
        <f>IF(入力シート➁!D77=0,"",入力シート➁!D77)</f>
        <v/>
      </c>
      <c r="M212" s="117" t="str">
        <f>IF(L212="","",VLOOKUP($A212,入力シート➁!$A:$R,COLUMN(入力シート➁!$E$7),0))</f>
        <v/>
      </c>
      <c r="N212" s="217" t="str">
        <f ca="1">IF(VLOOKUP($A212,入力シート➁!$A:$R,COLUMN(入力シート➁!F203),0)=0,"",IF(VLOOKUP($A212,入力シート➁!$A:$R,COLUMN(入力シート➁!F203),0)&lt;0,"("&amp;-VLOOKUP($A212,入力シート➁!$A:$R,COLUMN(入力シート➁!F203),0)&amp;VLOOKUP($A212,入力シート➁!$A:$R,COLUMN(入力シート➁!G203),0)&amp;")",VLOOKUP($A212,入力シート➁!$A:$R,COLUMN(入力シート➁!F203),0)))</f>
        <v/>
      </c>
      <c r="O212" s="218"/>
      <c r="P212" s="218"/>
      <c r="Q212" s="118" t="str">
        <f ca="1">IF(OR(N212="",COUNT(N212)=0),"",VLOOKUP(A212,入力シート➁!$A:$R,COLUMN(入力シート➁!G203),0))</f>
        <v/>
      </c>
      <c r="R212" s="217" t="str">
        <f ca="1">IF(VLOOKUP($A212,入力シート➁!$A:$R,COLUMN(入力シート➁!H203),0)=0,"",IF(VLOOKUP($A212,入力シート➁!$A:$R,COLUMN(入力シート➁!H203),0)&lt;0,"("&amp;-VLOOKUP($A212,入力シート➁!$A:$R,COLUMN(入力シート➁!H203),0)&amp;VLOOKUP($A212,入力シート➁!$A:$R,COLUMN(入力シート➁!I203),0)&amp;")",VLOOKUP($A212,入力シート➁!$A:$R,COLUMN(入力シート➁!H203),0)))</f>
        <v/>
      </c>
      <c r="S212" s="218"/>
      <c r="T212" s="218"/>
      <c r="U212" s="118" t="str">
        <f ca="1">IF(OR(R212="",COUNT(R212)=0),"",VLOOKUP($A212,入力シート➁!$A:$R,COLUMN(入力シート➁!G203),0))</f>
        <v/>
      </c>
      <c r="V212" s="217" t="str">
        <f ca="1">IF(VLOOKUP($A212,入力シート➁!$A:$R,COLUMN(入力シート➁!J203),0)=0,"",IF(VLOOKUP($A212,入力シート➁!$A:$R,COLUMN(入力シート➁!J203),0)&lt;0,"("&amp;-VLOOKUP($A212,入力シート➁!$A:$R,COLUMN(入力シート➁!J203),0)&amp;VLOOKUP($A212,入力シート➁!$A:$R,COLUMN(入力シート➁!K203),0)&amp;")",VLOOKUP($A212,入力シート➁!$A:$R,COLUMN(入力シート➁!J203),0)))</f>
        <v/>
      </c>
      <c r="W212" s="218"/>
      <c r="X212" s="218"/>
      <c r="Y212" s="118" t="str">
        <f ca="1">IF(OR(V212="",COUNT(V212)=0),"",VLOOKUP($A212,入力シート➁!$A:$R,COLUMN(入力シート➁!G203),0))</f>
        <v/>
      </c>
      <c r="Z212" s="217" t="str">
        <f ca="1">IF(AND(VLOOKUP($A212,入力シート➁!$A:$R,COLUMN(入力シート➁!L203),0)=0,VLOOKUP($A212,入力シート➁!$A:$R,COLUMN(入力シート➁!B203),0)=""),"",IF(VLOOKUP($A212,入力シート➁!$A:$R,COLUMN(入力シート➁!L203),0)&lt;0,"("&amp;-VLOOKUP($A212,入力シート➁!$A:$R,COLUMN(入力シート➁!L203),0)&amp;VLOOKUP($A212,入力シート➁!$A:$R,COLUMN(入力シート➁!M203),0)&amp;")",VLOOKUP($A212,入力シート➁!$A:$R,COLUMN(入力シート➁!L203),0)))</f>
        <v/>
      </c>
      <c r="AA212" s="218"/>
      <c r="AB212" s="218"/>
      <c r="AC212" s="118" t="str">
        <f ca="1">IF(OR(Z212="",COUNT(Z212)=0),"",VLOOKUP($A212,入力シート➁!$A:$R,COLUMN(入力シート➁!G203),0))</f>
        <v/>
      </c>
      <c r="AD212" s="219" t="str">
        <f ca="1">IF(VLOOKUP(A212,入力シート➁!$A:$R,COLUMN(入力シート➁!R203),0)=0,"",VLOOKUP(A212,入力シート➁!$A:$R,COLUMN(入力シート➁!R203),0))</f>
        <v/>
      </c>
      <c r="AE212" s="219"/>
      <c r="AF212" s="219"/>
      <c r="AG212" s="219"/>
      <c r="AH212" s="219"/>
      <c r="AI212" s="219"/>
      <c r="AJ212" s="219"/>
      <c r="AK212" s="219"/>
      <c r="AL212" s="219"/>
      <c r="AN212" s="15" t="str">
        <f ca="1">IF($B205="","非表示","表示")</f>
        <v>非表示</v>
      </c>
    </row>
    <row r="213" spans="1:40" ht="46.5" customHeight="1">
      <c r="A213" s="15">
        <f t="shared" ca="1" si="7"/>
        <v>72</v>
      </c>
      <c r="B213" s="214" t="str">
        <f ca="1">IF(AND(VLOOKUP(A213,入力シート➁!$A:$B,COLUMN(入力シート➁!$B$5),0)=0,AD213=""),"",IF(AND(VLOOKUP(A213,入力シート➁!$A:$B,COLUMN(入力シート➁!$B$5),0)=0,AD213&lt;&gt;""),IFERROR(IF(AND(OFFSET(B213,-2,0,1,1)=$B$14,OFFSET(B213,-19,0,1,1)="　　　　　　　〃"),OFFSET(B213,-20,0,1,1),IF(AND(OFFSET(B213,-2,0,1,1)=$B$14,OFFSET(B213,-19,0,1,1)&lt;&gt;"　　　　　　　〃"),OFFSET(B213,-19,0,1,1),"　　　　　　　〃")),"　　　　　　　〃"),(VLOOKUP(A213,入力シート➁!$A:$B,COLUMN(入力シート➁!$B$5),0))))</f>
        <v/>
      </c>
      <c r="C213" s="215"/>
      <c r="D213" s="215"/>
      <c r="E213" s="215"/>
      <c r="F213" s="215"/>
      <c r="G213" s="215"/>
      <c r="H213" s="215"/>
      <c r="I213" s="215"/>
      <c r="J213" s="216"/>
      <c r="K213" s="115" t="str">
        <f>IF(M213="","",IFERROR(VLOOKUP($A213,入力シート➁!$A:$R,COLUMN(入力シート➁!$C$7),0),""))</f>
        <v/>
      </c>
      <c r="L213" s="116" t="str">
        <f>IF(入力シート➁!D78=0,"",入力シート➁!D78)</f>
        <v/>
      </c>
      <c r="M213" s="117" t="str">
        <f>IF(L213="","",VLOOKUP($A213,入力シート➁!$A:$R,COLUMN(入力シート➁!$E$7),0))</f>
        <v/>
      </c>
      <c r="N213" s="217" t="str">
        <f ca="1">IF(VLOOKUP($A213,入力シート➁!$A:$R,COLUMN(入力シート➁!F204),0)=0,"",IF(VLOOKUP($A213,入力シート➁!$A:$R,COLUMN(入力シート➁!F204),0)&lt;0,"("&amp;-VLOOKUP($A213,入力シート➁!$A:$R,COLUMN(入力シート➁!F204),0)&amp;VLOOKUP($A213,入力シート➁!$A:$R,COLUMN(入力シート➁!G204),0)&amp;")",VLOOKUP($A213,入力シート➁!$A:$R,COLUMN(入力シート➁!F204),0)))</f>
        <v/>
      </c>
      <c r="O213" s="218"/>
      <c r="P213" s="218"/>
      <c r="Q213" s="118" t="str">
        <f ca="1">IF(OR(N213="",COUNT(N213)=0),"",VLOOKUP(A213,入力シート➁!$A:$R,COLUMN(入力シート➁!G204),0))</f>
        <v/>
      </c>
      <c r="R213" s="217" t="str">
        <f ca="1">IF(VLOOKUP($A213,入力シート➁!$A:$R,COLUMN(入力シート➁!H204),0)=0,"",IF(VLOOKUP($A213,入力シート➁!$A:$R,COLUMN(入力シート➁!H204),0)&lt;0,"("&amp;-VLOOKUP($A213,入力シート➁!$A:$R,COLUMN(入力シート➁!H204),0)&amp;VLOOKUP($A213,入力シート➁!$A:$R,COLUMN(入力シート➁!I204),0)&amp;")",VLOOKUP($A213,入力シート➁!$A:$R,COLUMN(入力シート➁!H204),0)))</f>
        <v/>
      </c>
      <c r="S213" s="218"/>
      <c r="T213" s="218"/>
      <c r="U213" s="118" t="str">
        <f ca="1">IF(OR(R213="",COUNT(R213)=0),"",VLOOKUP($A213,入力シート➁!$A:$R,COLUMN(入力シート➁!G204),0))</f>
        <v/>
      </c>
      <c r="V213" s="217" t="str">
        <f ca="1">IF(VLOOKUP($A213,入力シート➁!$A:$R,COLUMN(入力シート➁!J204),0)=0,"",IF(VLOOKUP($A213,入力シート➁!$A:$R,COLUMN(入力シート➁!J204),0)&lt;0,"("&amp;-VLOOKUP($A213,入力シート➁!$A:$R,COLUMN(入力シート➁!J204),0)&amp;VLOOKUP($A213,入力シート➁!$A:$R,COLUMN(入力シート➁!K204),0)&amp;")",VLOOKUP($A213,入力シート➁!$A:$R,COLUMN(入力シート➁!J204),0)))</f>
        <v/>
      </c>
      <c r="W213" s="218"/>
      <c r="X213" s="218"/>
      <c r="Y213" s="118" t="str">
        <f ca="1">IF(OR(V213="",COUNT(V213)=0),"",VLOOKUP($A213,入力シート➁!$A:$R,COLUMN(入力シート➁!G204),0))</f>
        <v/>
      </c>
      <c r="Z213" s="217" t="str">
        <f ca="1">IF(AND(VLOOKUP($A213,入力シート➁!$A:$R,COLUMN(入力シート➁!L204),0)=0,VLOOKUP($A213,入力シート➁!$A:$R,COLUMN(入力シート➁!B204),0)=""),"",IF(VLOOKUP($A213,入力シート➁!$A:$R,COLUMN(入力シート➁!L204),0)&lt;0,"("&amp;-VLOOKUP($A213,入力シート➁!$A:$R,COLUMN(入力シート➁!L204),0)&amp;VLOOKUP($A213,入力シート➁!$A:$R,COLUMN(入力シート➁!M204),0)&amp;")",VLOOKUP($A213,入力シート➁!$A:$R,COLUMN(入力シート➁!L204),0)))</f>
        <v/>
      </c>
      <c r="AA213" s="218"/>
      <c r="AB213" s="218"/>
      <c r="AC213" s="118" t="str">
        <f ca="1">IF(OR(Z213="",COUNT(Z213)=0),"",VLOOKUP($A213,入力シート➁!$A:$R,COLUMN(入力シート➁!G204),0))</f>
        <v/>
      </c>
      <c r="AD213" s="219" t="str">
        <f ca="1">IF(VLOOKUP(A213,入力シート➁!$A:$R,COLUMN(入力シート➁!R204),0)=0,"",VLOOKUP(A213,入力シート➁!$A:$R,COLUMN(入力シート➁!R204),0))</f>
        <v/>
      </c>
      <c r="AE213" s="219"/>
      <c r="AF213" s="219"/>
      <c r="AG213" s="219"/>
      <c r="AH213" s="219"/>
      <c r="AI213" s="219"/>
      <c r="AJ213" s="219"/>
      <c r="AK213" s="219"/>
      <c r="AL213" s="219"/>
      <c r="AN213" s="15" t="str">
        <f ca="1">IF($B205="","非表示","表示")</f>
        <v>非表示</v>
      </c>
    </row>
    <row r="214" spans="1:40" ht="18.75" customHeight="1">
      <c r="B214" s="220" t="s">
        <v>58</v>
      </c>
      <c r="C214" s="220"/>
      <c r="D214" s="15" t="s">
        <v>59</v>
      </c>
      <c r="AN214" s="15" t="str">
        <f ca="1">IF($B205="","非表示","表示")</f>
        <v>非表示</v>
      </c>
    </row>
    <row r="215" spans="1:40" ht="18.75" customHeight="1">
      <c r="D215" s="15" t="s">
        <v>60</v>
      </c>
      <c r="AN215" s="15" t="str">
        <f ca="1">IF($B205="","非表示","表示")</f>
        <v>非表示</v>
      </c>
    </row>
    <row r="216" spans="1:40" ht="18.75" customHeight="1">
      <c r="D216" s="15" t="s">
        <v>61</v>
      </c>
      <c r="AN216" s="15" t="str">
        <f ca="1">IF($B205="","非表示","表示")</f>
        <v>非表示</v>
      </c>
    </row>
    <row r="217" spans="1:40" ht="18.75" customHeight="1">
      <c r="D217" s="15" t="s">
        <v>62</v>
      </c>
      <c r="AN217" s="15" t="str">
        <f ca="1">IF($B205="","非表示","表示")</f>
        <v>非表示</v>
      </c>
    </row>
    <row r="218" spans="1:40" ht="21" customHeight="1">
      <c r="B218" s="18" t="s">
        <v>54</v>
      </c>
      <c r="AA218" s="111"/>
      <c r="AB218" s="111"/>
      <c r="AC218" s="112"/>
      <c r="AD218" s="111"/>
      <c r="AE218" s="111"/>
      <c r="AF218" s="111"/>
      <c r="AG218" s="111"/>
      <c r="AH218" s="111"/>
      <c r="AI218" s="111"/>
      <c r="AJ218" s="111"/>
      <c r="AK218" s="111"/>
      <c r="AL218" s="113"/>
      <c r="AN218" s="15" t="str">
        <f ca="1">IF($B234="","非表示","表示")</f>
        <v>非表示</v>
      </c>
    </row>
    <row r="219" spans="1:40" ht="10.5" customHeight="1">
      <c r="B219" s="19"/>
      <c r="C219" s="20"/>
      <c r="D219" s="20"/>
      <c r="E219" s="20"/>
      <c r="F219" s="20"/>
      <c r="G219" s="20"/>
      <c r="H219" s="20"/>
      <c r="I219" s="20"/>
      <c r="J219" s="20"/>
      <c r="K219" s="20"/>
      <c r="L219" s="25"/>
      <c r="M219" s="126"/>
      <c r="N219" s="20"/>
      <c r="O219" s="20"/>
      <c r="P219" s="20"/>
      <c r="Q219" s="126"/>
      <c r="R219" s="31"/>
      <c r="S219" s="31"/>
      <c r="T219" s="31"/>
      <c r="U219" s="32"/>
      <c r="V219" s="20"/>
      <c r="W219" s="20"/>
      <c r="X219" s="20"/>
      <c r="Y219" s="126"/>
      <c r="Z219" s="20"/>
      <c r="AA219" s="20"/>
      <c r="AB219" s="20"/>
      <c r="AC219" s="126"/>
      <c r="AD219" s="20"/>
      <c r="AE219" s="31"/>
      <c r="AF219" s="31"/>
      <c r="AG219" s="31"/>
      <c r="AH219" s="31"/>
      <c r="AI219" s="31"/>
      <c r="AJ219" s="31"/>
      <c r="AK219" s="31"/>
      <c r="AL219" s="34">
        <f>AL192+1</f>
        <v>9</v>
      </c>
      <c r="AN219" s="15" t="str">
        <f ca="1">IF($B234="","非表示","表示")</f>
        <v>非表示</v>
      </c>
    </row>
    <row r="220" spans="1:40" ht="25.5" customHeight="1">
      <c r="B220" s="21"/>
      <c r="C220" s="22"/>
      <c r="D220" s="22"/>
      <c r="E220" s="22"/>
      <c r="F220" s="22"/>
      <c r="G220" s="22"/>
      <c r="H220" s="22"/>
      <c r="I220" s="22"/>
      <c r="J220" s="22"/>
      <c r="K220" s="22"/>
      <c r="L220" s="27"/>
      <c r="M220" s="28"/>
      <c r="N220" s="22"/>
      <c r="O220" s="22"/>
      <c r="P220" s="22"/>
      <c r="Q220" s="28"/>
      <c r="R220" s="127"/>
      <c r="S220" s="204" t="s">
        <v>825</v>
      </c>
      <c r="T220" s="204"/>
      <c r="U220" s="204"/>
      <c r="V220" s="204"/>
      <c r="W220" s="204"/>
      <c r="X220" s="204"/>
      <c r="Y220" s="204"/>
      <c r="Z220" s="22"/>
      <c r="AA220" s="22"/>
      <c r="AB220" s="22"/>
      <c r="AC220" s="28"/>
      <c r="AD220" s="22"/>
      <c r="AE220" s="24"/>
      <c r="AF220" s="24"/>
      <c r="AG220" s="24"/>
      <c r="AH220" s="24"/>
      <c r="AI220" s="24"/>
      <c r="AJ220" s="24"/>
      <c r="AK220" s="24"/>
      <c r="AL220" s="35"/>
      <c r="AN220" s="15" t="str">
        <f ca="1">IF($B234="","非表示","表示")</f>
        <v>非表示</v>
      </c>
    </row>
    <row r="221" spans="1:40" ht="35" customHeight="1">
      <c r="B221" s="21"/>
      <c r="C221" s="22"/>
      <c r="D221" s="22"/>
      <c r="E221" s="22"/>
      <c r="F221" s="22"/>
      <c r="G221" s="22"/>
      <c r="H221" s="22"/>
      <c r="I221" s="22"/>
      <c r="J221" s="22"/>
      <c r="K221" s="22"/>
      <c r="L221" s="27"/>
      <c r="M221" s="28"/>
      <c r="N221" s="22"/>
      <c r="O221" s="22"/>
      <c r="P221" s="22"/>
      <c r="Q221" s="28"/>
      <c r="T221" s="205" t="s">
        <v>821</v>
      </c>
      <c r="U221" s="205"/>
      <c r="V221" s="206" t="str">
        <f>IF(入力シート①!D$4&lt;&gt;"",入力シート①!D$4,"")</f>
        <v/>
      </c>
      <c r="W221" s="206"/>
      <c r="X221" s="128" t="s">
        <v>822</v>
      </c>
      <c r="Y221" s="15"/>
      <c r="Z221" s="22"/>
      <c r="AA221" s="22"/>
      <c r="AB221" s="22"/>
      <c r="AC221" s="207" t="str">
        <f>IF(入力シート①!C$5&lt;&gt;"",入力シート①!C$5,"　　年　　月　　日")</f>
        <v>　　年　　月　　日</v>
      </c>
      <c r="AD221" s="207"/>
      <c r="AE221" s="207"/>
      <c r="AF221" s="207"/>
      <c r="AG221" s="207"/>
      <c r="AH221" s="207"/>
      <c r="AI221" s="207"/>
      <c r="AJ221" s="207"/>
      <c r="AK221" s="207"/>
      <c r="AL221" s="35"/>
      <c r="AN221" s="15" t="str">
        <f ca="1">IF($B234="","非表示","表示")</f>
        <v>非表示</v>
      </c>
    </row>
    <row r="222" spans="1:40" ht="21" customHeight="1">
      <c r="B222" s="23"/>
      <c r="C222" s="24"/>
      <c r="D222" s="24"/>
      <c r="E222" s="24"/>
      <c r="F222" s="24"/>
      <c r="G222" s="24"/>
      <c r="H222" s="24"/>
      <c r="I222" s="24"/>
      <c r="J222" s="24"/>
      <c r="K222" s="24"/>
      <c r="L222" s="29"/>
      <c r="M222" s="124"/>
      <c r="N222" s="24"/>
      <c r="O222" s="24"/>
      <c r="P222" s="24"/>
      <c r="Q222" s="124"/>
      <c r="R222" s="24"/>
      <c r="S222" s="24"/>
      <c r="T222" s="24"/>
      <c r="U222" s="124"/>
      <c r="V222" s="24"/>
      <c r="W222" s="24"/>
      <c r="X222" s="24"/>
      <c r="Y222" s="124"/>
      <c r="Z222" s="24"/>
      <c r="AA222" s="24"/>
      <c r="AB222" s="24"/>
      <c r="AC222" s="124"/>
      <c r="AD222" s="24"/>
      <c r="AE222" s="208"/>
      <c r="AF222" s="208"/>
      <c r="AG222" s="208"/>
      <c r="AH222" s="208"/>
      <c r="AI222" s="208"/>
      <c r="AJ222" s="208"/>
      <c r="AK222" s="208"/>
      <c r="AL222" s="35"/>
      <c r="AN222" s="15" t="str">
        <f ca="1">IF($B234="","非表示","表示")</f>
        <v>非表示</v>
      </c>
    </row>
    <row r="223" spans="1:40" ht="20.25" customHeight="1">
      <c r="B223" s="23"/>
      <c r="C223" s="209" t="s">
        <v>55</v>
      </c>
      <c r="D223" s="209"/>
      <c r="E223" s="209"/>
      <c r="F223" s="209"/>
      <c r="G223" s="209"/>
      <c r="H223" s="209"/>
      <c r="I223" s="209"/>
      <c r="J223" s="209"/>
      <c r="K223" s="209"/>
      <c r="L223" s="209"/>
      <c r="M223" s="124"/>
      <c r="N223" s="24"/>
      <c r="O223" s="24"/>
      <c r="P223" s="24"/>
      <c r="Q223" s="124"/>
      <c r="U223" s="124"/>
      <c r="V223" s="24"/>
      <c r="W223" s="24"/>
      <c r="X223" s="24"/>
      <c r="Y223" s="124"/>
      <c r="Z223" s="24"/>
      <c r="AA223" s="24"/>
      <c r="AB223" s="24"/>
      <c r="AC223" s="124"/>
      <c r="AD223" s="24"/>
      <c r="AE223" s="24"/>
      <c r="AF223" s="24"/>
      <c r="AG223" s="24"/>
      <c r="AH223" s="24"/>
      <c r="AI223" s="24"/>
      <c r="AJ223" s="24"/>
      <c r="AK223" s="24"/>
      <c r="AL223" s="35"/>
      <c r="AN223" s="15" t="str">
        <f ca="1">IF($B234="","非表示","表示")</f>
        <v>非表示</v>
      </c>
    </row>
    <row r="224" spans="1:40" ht="20.25" customHeight="1"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9"/>
      <c r="M224" s="124"/>
      <c r="N224" s="24"/>
      <c r="O224" s="24"/>
      <c r="P224" s="24"/>
      <c r="Q224" s="124"/>
      <c r="R224" s="24"/>
      <c r="S224" s="24"/>
      <c r="T224" s="24"/>
      <c r="U224" s="124"/>
      <c r="V224" s="24"/>
      <c r="W224" s="24"/>
      <c r="X224" s="24"/>
      <c r="Y224" s="210" t="s">
        <v>823</v>
      </c>
      <c r="Z224" s="210"/>
      <c r="AA224" s="210"/>
      <c r="AB224" s="210"/>
      <c r="AC224" s="212" t="str">
        <f>AC197</f>
        <v/>
      </c>
      <c r="AD224" s="212"/>
      <c r="AE224" s="212"/>
      <c r="AF224" s="212"/>
      <c r="AG224" s="212"/>
      <c r="AH224" s="212"/>
      <c r="AI224" s="212"/>
      <c r="AJ224" s="212"/>
      <c r="AK224" s="212"/>
      <c r="AL224" s="35"/>
      <c r="AN224" s="15" t="str">
        <f ca="1">IF($B234="","非表示","表示")</f>
        <v>非表示</v>
      </c>
    </row>
    <row r="225" spans="1:40" ht="20.25" customHeight="1">
      <c r="B225" s="23"/>
      <c r="C225" s="24"/>
      <c r="D225" s="24"/>
      <c r="E225" s="24"/>
      <c r="F225" s="24"/>
      <c r="G225" s="24"/>
      <c r="H225" s="24"/>
      <c r="I225" s="24"/>
      <c r="J225" s="24"/>
      <c r="K225" s="24"/>
      <c r="L225" s="29"/>
      <c r="M225" s="124"/>
      <c r="N225" s="24"/>
      <c r="O225" s="24"/>
      <c r="P225" s="24"/>
      <c r="Q225" s="124"/>
      <c r="R225" s="24"/>
      <c r="S225" s="24"/>
      <c r="T225" s="24"/>
      <c r="U225" s="124"/>
      <c r="V225" s="24"/>
      <c r="W225" s="24"/>
      <c r="X225" s="24"/>
      <c r="Y225" s="211"/>
      <c r="Z225" s="211"/>
      <c r="AA225" s="211"/>
      <c r="AB225" s="211"/>
      <c r="AC225" s="213" t="str">
        <f>AC198</f>
        <v/>
      </c>
      <c r="AD225" s="213"/>
      <c r="AE225" s="213"/>
      <c r="AF225" s="213"/>
      <c r="AG225" s="213"/>
      <c r="AH225" s="213"/>
      <c r="AI225" s="213"/>
      <c r="AJ225" s="213"/>
      <c r="AK225" s="213"/>
      <c r="AL225" s="35"/>
      <c r="AN225" s="15" t="str">
        <f ca="1">IF($B234="","非表示","表示")</f>
        <v>非表示</v>
      </c>
    </row>
    <row r="226" spans="1:40" ht="7.5" customHeight="1">
      <c r="B226" s="23"/>
      <c r="C226" s="24"/>
      <c r="D226" s="24"/>
      <c r="E226" s="24"/>
      <c r="F226" s="24"/>
      <c r="G226" s="24"/>
      <c r="H226" s="24"/>
      <c r="I226" s="24"/>
      <c r="J226" s="24"/>
      <c r="K226" s="24"/>
      <c r="L226" s="29"/>
      <c r="M226" s="124"/>
      <c r="N226" s="24"/>
      <c r="O226" s="24"/>
      <c r="P226" s="24"/>
      <c r="Q226" s="124"/>
      <c r="R226" s="24"/>
      <c r="S226" s="24"/>
      <c r="T226" s="24"/>
      <c r="U226" s="124"/>
      <c r="V226" s="24"/>
      <c r="W226" s="24"/>
      <c r="X226" s="24"/>
      <c r="Y226" s="124"/>
      <c r="Z226" s="24"/>
      <c r="AA226" s="24"/>
      <c r="AB226" s="24"/>
      <c r="AC226" s="124"/>
      <c r="AD226" s="24"/>
      <c r="AE226" s="24"/>
      <c r="AF226" s="24"/>
      <c r="AG226" s="24"/>
      <c r="AH226" s="24"/>
      <c r="AI226" s="24"/>
      <c r="AJ226" s="24"/>
      <c r="AK226" s="24"/>
      <c r="AL226" s="35"/>
      <c r="AN226" s="15" t="str">
        <f ca="1">IF($B234="","非表示","表示")</f>
        <v>非表示</v>
      </c>
    </row>
    <row r="227" spans="1:40" ht="20.25" customHeight="1">
      <c r="B227" s="23"/>
      <c r="C227" s="24"/>
      <c r="D227" s="24"/>
      <c r="E227" s="24"/>
      <c r="F227" s="24"/>
      <c r="G227" s="24"/>
      <c r="H227" s="24"/>
      <c r="I227" s="24"/>
      <c r="J227" s="24"/>
      <c r="K227" s="24"/>
      <c r="L227" s="29"/>
      <c r="M227" s="124"/>
      <c r="N227" s="24"/>
      <c r="O227" s="24"/>
      <c r="V227" s="24"/>
      <c r="W227" s="24"/>
      <c r="X227" s="24"/>
      <c r="Y227" s="186" t="s">
        <v>56</v>
      </c>
      <c r="Z227" s="186"/>
      <c r="AA227" s="186"/>
      <c r="AB227" s="186"/>
      <c r="AC227" s="188" t="str">
        <f>AC200</f>
        <v/>
      </c>
      <c r="AD227" s="188"/>
      <c r="AE227" s="188"/>
      <c r="AF227" s="188"/>
      <c r="AG227" s="188"/>
      <c r="AH227" s="188"/>
      <c r="AI227" s="188"/>
      <c r="AJ227" s="188"/>
      <c r="AK227" s="188"/>
      <c r="AL227" s="35"/>
      <c r="AN227" s="15" t="str">
        <f ca="1">IF($B234="","非表示","表示")</f>
        <v>非表示</v>
      </c>
    </row>
    <row r="228" spans="1:40" ht="20.25" customHeight="1">
      <c r="B228" s="23"/>
      <c r="D228" s="129" t="s">
        <v>11</v>
      </c>
      <c r="E228" s="130"/>
      <c r="F228" s="130"/>
      <c r="G228" s="131"/>
      <c r="H228" s="187" t="str">
        <f>H12</f>
        <v/>
      </c>
      <c r="I228" s="187"/>
      <c r="J228" s="187"/>
      <c r="K228" s="187"/>
      <c r="L228" s="187"/>
      <c r="M228" s="124"/>
      <c r="N228" s="24"/>
      <c r="R228" s="119" t="str">
        <f>IF(入力シート①!C$7&lt;&gt;"",入力シート①!C$7,"")</f>
        <v/>
      </c>
      <c r="S228" s="125" t="s">
        <v>16</v>
      </c>
      <c r="T228" s="190" t="str">
        <f>IF(入力シート①!E$7&lt;&gt;"",入力シート①!E$7,"")</f>
        <v/>
      </c>
      <c r="U228" s="190"/>
      <c r="V228" s="129" t="s">
        <v>824</v>
      </c>
      <c r="W228" s="24"/>
      <c r="X228" s="24"/>
      <c r="Y228" s="187"/>
      <c r="Z228" s="187"/>
      <c r="AA228" s="187"/>
      <c r="AB228" s="187"/>
      <c r="AC228" s="189"/>
      <c r="AD228" s="189"/>
      <c r="AE228" s="189"/>
      <c r="AF228" s="189"/>
      <c r="AG228" s="189"/>
      <c r="AH228" s="189"/>
      <c r="AI228" s="189"/>
      <c r="AJ228" s="189"/>
      <c r="AK228" s="189"/>
      <c r="AL228" s="35"/>
      <c r="AN228" s="15" t="str">
        <f ca="1">IF($B234="","非表示","表示")</f>
        <v>非表示</v>
      </c>
    </row>
    <row r="229" spans="1:40" ht="12.75" customHeight="1">
      <c r="B229" s="23"/>
      <c r="C229" s="24"/>
      <c r="D229" s="24"/>
      <c r="E229" s="24"/>
      <c r="F229" s="24"/>
      <c r="G229" s="24"/>
      <c r="H229" s="24"/>
      <c r="I229" s="24"/>
      <c r="J229" s="24"/>
      <c r="K229" s="24"/>
      <c r="L229" s="29"/>
      <c r="M229" s="124"/>
      <c r="N229" s="24"/>
      <c r="O229" s="24"/>
      <c r="P229" s="24"/>
      <c r="Q229" s="124"/>
      <c r="R229" s="24"/>
      <c r="S229" s="24"/>
      <c r="T229" s="24"/>
      <c r="U229" s="124"/>
      <c r="V229" s="24"/>
      <c r="W229" s="24"/>
      <c r="X229" s="24"/>
      <c r="Y229" s="124"/>
      <c r="Z229" s="24"/>
      <c r="AA229" s="24"/>
      <c r="AB229" s="24"/>
      <c r="AC229" s="124"/>
      <c r="AD229" s="24"/>
      <c r="AE229" s="24"/>
      <c r="AF229" s="24"/>
      <c r="AG229" s="24"/>
      <c r="AH229" s="24"/>
      <c r="AI229" s="24"/>
      <c r="AJ229" s="24"/>
      <c r="AK229" s="24"/>
      <c r="AL229" s="35"/>
      <c r="AN229" s="15" t="str">
        <f ca="1">IF($B234="","非表示","表示")</f>
        <v>非表示</v>
      </c>
    </row>
    <row r="230" spans="1:40" ht="23.25" customHeight="1">
      <c r="B230" s="191" t="s">
        <v>57</v>
      </c>
      <c r="C230" s="191"/>
      <c r="D230" s="191"/>
      <c r="E230" s="191"/>
      <c r="F230" s="191"/>
      <c r="G230" s="191"/>
      <c r="H230" s="191"/>
      <c r="I230" s="191"/>
      <c r="J230" s="191"/>
      <c r="K230" s="192" t="s">
        <v>37</v>
      </c>
      <c r="L230" s="193"/>
      <c r="M230" s="194"/>
      <c r="N230" s="198" t="s">
        <v>817</v>
      </c>
      <c r="O230" s="199"/>
      <c r="P230" s="199"/>
      <c r="Q230" s="200"/>
      <c r="R230" s="192" t="s">
        <v>818</v>
      </c>
      <c r="S230" s="193"/>
      <c r="T230" s="193"/>
      <c r="U230" s="194"/>
      <c r="V230" s="192" t="s">
        <v>819</v>
      </c>
      <c r="W230" s="193"/>
      <c r="X230" s="193"/>
      <c r="Y230" s="194"/>
      <c r="Z230" s="198" t="s">
        <v>820</v>
      </c>
      <c r="AA230" s="199"/>
      <c r="AB230" s="199"/>
      <c r="AC230" s="200"/>
      <c r="AD230" s="191" t="s">
        <v>46</v>
      </c>
      <c r="AE230" s="191"/>
      <c r="AF230" s="191"/>
      <c r="AG230" s="191"/>
      <c r="AH230" s="191"/>
      <c r="AI230" s="191"/>
      <c r="AJ230" s="191"/>
      <c r="AK230" s="191"/>
      <c r="AL230" s="191"/>
      <c r="AN230" s="15" t="str">
        <f ca="1">IF($B232="","非表示","表示")</f>
        <v>非表示</v>
      </c>
    </row>
    <row r="231" spans="1:40" ht="23.25" customHeight="1">
      <c r="B231" s="191"/>
      <c r="C231" s="191"/>
      <c r="D231" s="191"/>
      <c r="E231" s="191"/>
      <c r="F231" s="191"/>
      <c r="G231" s="191"/>
      <c r="H231" s="191"/>
      <c r="I231" s="191"/>
      <c r="J231" s="191"/>
      <c r="K231" s="195"/>
      <c r="L231" s="196"/>
      <c r="M231" s="197"/>
      <c r="N231" s="201"/>
      <c r="O231" s="202"/>
      <c r="P231" s="202"/>
      <c r="Q231" s="203"/>
      <c r="R231" s="195"/>
      <c r="S231" s="196"/>
      <c r="T231" s="196"/>
      <c r="U231" s="197"/>
      <c r="V231" s="195"/>
      <c r="W231" s="196"/>
      <c r="X231" s="196"/>
      <c r="Y231" s="197"/>
      <c r="Z231" s="201"/>
      <c r="AA231" s="202"/>
      <c r="AB231" s="202"/>
      <c r="AC231" s="203"/>
      <c r="AD231" s="191"/>
      <c r="AE231" s="191"/>
      <c r="AF231" s="191"/>
      <c r="AG231" s="191"/>
      <c r="AH231" s="191"/>
      <c r="AI231" s="191"/>
      <c r="AJ231" s="191"/>
      <c r="AK231" s="191"/>
      <c r="AL231" s="191"/>
      <c r="AN231" s="15" t="str">
        <f ca="1">IF($B232="","非表示","表示")</f>
        <v>非表示</v>
      </c>
    </row>
    <row r="232" spans="1:40" ht="46.5" customHeight="1">
      <c r="A232" s="15">
        <f ca="1">$A213+1</f>
        <v>73</v>
      </c>
      <c r="B232" s="214" t="str">
        <f ca="1">IF(AND(VLOOKUP(A232,入力シート➁!$A:$B,COLUMN(入力シート➁!$B$5),0)=0,AD232=""),"",IF(AND(VLOOKUP(A232,入力シート➁!$A:$B,COLUMN(入力シート➁!$B$5),0)=0,AD232&lt;&gt;""),IFERROR(IF(AND(OFFSET(B232,-2,0,1,1)=$B$14,OFFSET(B232,-19,0,1,1)="　　　　　　　〃"),OFFSET(B232,-20,0,1,1),IF(AND(OFFSET(B232,-2,0,1,1)=$B$14,OFFSET(B232,-19,0,1,1)&lt;&gt;"　　　　　　　〃"),OFFSET(B232,-19,0,1,1),"　　　　　　　〃")),"　　　　　　　〃"),(VLOOKUP(A232,入力シート➁!$A:$B,COLUMN(入力シート➁!$B$5),0))))</f>
        <v/>
      </c>
      <c r="C232" s="215"/>
      <c r="D232" s="215"/>
      <c r="E232" s="215"/>
      <c r="F232" s="215"/>
      <c r="G232" s="215"/>
      <c r="H232" s="215"/>
      <c r="I232" s="215"/>
      <c r="J232" s="216"/>
      <c r="K232" s="115" t="str">
        <f>IF(M232="","",IFERROR(VLOOKUP($A232,入力シート➁!$A:$R,COLUMN(入力シート➁!$C$7),0),""))</f>
        <v/>
      </c>
      <c r="L232" s="116" t="str">
        <f>IF(入力シート➁!D79=0,"",入力シート➁!D79)</f>
        <v/>
      </c>
      <c r="M232" s="117" t="str">
        <f>IF(L232="","",VLOOKUP($A232,入力シート➁!$A:$R,COLUMN(入力シート➁!$E$7),0))</f>
        <v/>
      </c>
      <c r="N232" s="217" t="str">
        <f ca="1">IF(VLOOKUP($A232,入力シート➁!$A:$R,COLUMN(入力シート➁!F223),0)=0,"",IF(VLOOKUP($A232,入力シート➁!$A:$R,COLUMN(入力シート➁!F223),0)&lt;0,"("&amp;-VLOOKUP($A232,入力シート➁!$A:$R,COLUMN(入力シート➁!F223),0)&amp;VLOOKUP($A232,入力シート➁!$A:$R,COLUMN(入力シート➁!G223),0)&amp;")",VLOOKUP($A232,入力シート➁!$A:$R,COLUMN(入力シート➁!F223),0)))</f>
        <v/>
      </c>
      <c r="O232" s="218"/>
      <c r="P232" s="218"/>
      <c r="Q232" s="118" t="str">
        <f ca="1">IF(OR(N232="",COUNT(N232)=0),"",VLOOKUP($A232,入力シート➁!$A:$R,COLUMN(入力シート➁!G223),0))</f>
        <v/>
      </c>
      <c r="R232" s="217" t="str">
        <f ca="1">IF(VLOOKUP($A232,入力シート➁!$A:$R,COLUMN(入力シート➁!H223),0)=0,"",IF(VLOOKUP($A232,入力シート➁!$A:$R,COLUMN(入力シート➁!H223),0)&lt;0,"("&amp;-VLOOKUP($A232,入力シート➁!$A:$R,COLUMN(入力シート➁!H223),0)&amp;VLOOKUP($A232,入力シート➁!$A:$R,COLUMN(入力シート➁!I223),0)&amp;")",VLOOKUP($A232,入力シート➁!$A:$R,COLUMN(入力シート➁!H223),0)))</f>
        <v/>
      </c>
      <c r="S232" s="218"/>
      <c r="T232" s="218"/>
      <c r="U232" s="118" t="str">
        <f ca="1">IF(OR(R232="",COUNT(R232)=0),"",VLOOKUP($A232,入力シート➁!$A:$R,COLUMN(入力シート➁!G223),0))</f>
        <v/>
      </c>
      <c r="V232" s="217" t="str">
        <f ca="1">IF(VLOOKUP($A232,入力シート➁!$A:$R,COLUMN(入力シート➁!J223),0)=0,"",IF(VLOOKUP($A232,入力シート➁!$A:$R,COLUMN(入力シート➁!J223),0)&lt;0,"("&amp;-VLOOKUP($A232,入力シート➁!$A:$R,COLUMN(入力シート➁!J223),0)&amp;VLOOKUP($A232,入力シート➁!$A:$R,COLUMN(入力シート➁!K223),0)&amp;")",VLOOKUP($A232,入力シート➁!$A:$R,COLUMN(入力シート➁!J223),0)))</f>
        <v/>
      </c>
      <c r="W232" s="218"/>
      <c r="X232" s="218"/>
      <c r="Y232" s="118" t="str">
        <f ca="1">IF(OR(V232="",COUNT(V232)=0),"",VLOOKUP($A232,入力シート➁!$A:$R,COLUMN(入力シート➁!G223),0))</f>
        <v/>
      </c>
      <c r="Z232" s="217" t="str">
        <f ca="1">IF(AND(VLOOKUP($A232,入力シート➁!$A:$R,COLUMN(入力シート➁!L223),0)=0,VLOOKUP($A232,入力シート➁!$A:$R,COLUMN(入力シート➁!B223),0)=""),"",IF(VLOOKUP($A232,入力シート➁!$A:$R,COLUMN(入力シート➁!L223),0)&lt;0,"("&amp;-VLOOKUP($A232,入力シート➁!$A:$R,COLUMN(入力シート➁!L223),0)&amp;VLOOKUP($A232,入力シート➁!$A:$R,COLUMN(入力シート➁!M223),0)&amp;")",VLOOKUP($A232,入力シート➁!$A:$R,COLUMN(入力シート➁!L223),0)))</f>
        <v/>
      </c>
      <c r="AA232" s="218"/>
      <c r="AB232" s="218"/>
      <c r="AC232" s="118" t="str">
        <f ca="1">IF(OR(Z232="",COUNT(Z232)=0),"",VLOOKUP($A232,入力シート➁!$A:$R,COLUMN(入力シート➁!G223),0))</f>
        <v/>
      </c>
      <c r="AD232" s="219" t="str">
        <f ca="1">IF(VLOOKUP(A232,入力シート➁!$A:$R,COLUMN(入力シート➁!R223),0)=0,"",VLOOKUP(A232,入力シート➁!$A:$R,COLUMN(入力シート➁!R223),0))</f>
        <v/>
      </c>
      <c r="AE232" s="219"/>
      <c r="AF232" s="219"/>
      <c r="AG232" s="219"/>
      <c r="AH232" s="219"/>
      <c r="AI232" s="219"/>
      <c r="AJ232" s="219"/>
      <c r="AK232" s="219"/>
      <c r="AL232" s="219"/>
      <c r="AN232" s="15" t="str">
        <f ca="1">IF($B232="","非表示","表示")</f>
        <v>非表示</v>
      </c>
    </row>
    <row r="233" spans="1:40" ht="46.5" customHeight="1">
      <c r="A233" s="15">
        <f t="shared" ref="A233:A240" ca="1" si="8">OFFSET(A233,-1,0,1,1)+1</f>
        <v>74</v>
      </c>
      <c r="B233" s="214" t="str">
        <f ca="1">IF(AND(VLOOKUP(A233,入力シート➁!$A:$B,COLUMN(入力シート➁!$B$5),0)=0,AD233=""),"",IF(AND(VLOOKUP(A233,入力シート➁!$A:$B,COLUMN(入力シート➁!$B$5),0)=0,AD233&lt;&gt;""),IFERROR(IF(AND(OFFSET(B233,-2,0,1,1)=$B$14,OFFSET(B233,-19,0,1,1)="　　　　　　　〃"),OFFSET(B233,-20,0,1,1),IF(AND(OFFSET(B233,-2,0,1,1)=$B$14,OFFSET(B233,-19,0,1,1)&lt;&gt;"　　　　　　　〃"),OFFSET(B233,-19,0,1,1),"　　　　　　　〃")),"　　　　　　　〃"),(VLOOKUP(A233,入力シート➁!$A:$B,COLUMN(入力シート➁!$B$5),0))))</f>
        <v/>
      </c>
      <c r="C233" s="215"/>
      <c r="D233" s="215"/>
      <c r="E233" s="215"/>
      <c r="F233" s="215"/>
      <c r="G233" s="215"/>
      <c r="H233" s="215"/>
      <c r="I233" s="215"/>
      <c r="J233" s="216"/>
      <c r="K233" s="115" t="str">
        <f>IF(M233="","",IFERROR(VLOOKUP($A233,入力シート➁!$A:$R,COLUMN(入力シート➁!$C$7),0),""))</f>
        <v/>
      </c>
      <c r="L233" s="116" t="str">
        <f>IF(入力シート➁!D80=0,"",入力シート➁!D80)</f>
        <v/>
      </c>
      <c r="M233" s="117" t="str">
        <f>IF(L233="","",VLOOKUP($A233,入力シート➁!$A:$R,COLUMN(入力シート➁!$E$7),0))</f>
        <v/>
      </c>
      <c r="N233" s="217" t="str">
        <f ca="1">IF(VLOOKUP($A233,入力シート➁!$A:$R,COLUMN(入力シート➁!F224),0)=0,"",IF(VLOOKUP($A233,入力シート➁!$A:$R,COLUMN(入力シート➁!F224),0)&lt;0,"("&amp;-VLOOKUP($A233,入力シート➁!$A:$R,COLUMN(入力シート➁!F224),0)&amp;VLOOKUP($A233,入力シート➁!$A:$R,COLUMN(入力シート➁!G224),0)&amp;")",VLOOKUP($A233,入力シート➁!$A:$R,COLUMN(入力シート➁!F224),0)))</f>
        <v/>
      </c>
      <c r="O233" s="218"/>
      <c r="P233" s="218"/>
      <c r="Q233" s="118" t="str">
        <f ca="1">IF(OR(N233="",COUNT(N233)=0),"",VLOOKUP(A233,入力シート➁!$A:$R,COLUMN(入力シート➁!G224),0))</f>
        <v/>
      </c>
      <c r="R233" s="217" t="str">
        <f ca="1">IF(VLOOKUP($A233,入力シート➁!$A:$R,COLUMN(入力シート➁!H224),0)=0,"",IF(VLOOKUP($A233,入力シート➁!$A:$R,COLUMN(入力シート➁!H224),0)&lt;0,"("&amp;-VLOOKUP($A233,入力シート➁!$A:$R,COLUMN(入力シート➁!H224),0)&amp;VLOOKUP($A233,入力シート➁!$A:$R,COLUMN(入力シート➁!I224),0)&amp;")",VLOOKUP($A233,入力シート➁!$A:$R,COLUMN(入力シート➁!H224),0)))</f>
        <v/>
      </c>
      <c r="S233" s="218"/>
      <c r="T233" s="218"/>
      <c r="U233" s="118" t="str">
        <f ca="1">IF(OR(R233="",COUNT(R233)=0),"",VLOOKUP($A233,入力シート➁!$A:$R,COLUMN(入力シート➁!G224),0))</f>
        <v/>
      </c>
      <c r="V233" s="217" t="str">
        <f ca="1">IF(VLOOKUP($A233,入力シート➁!$A:$R,COLUMN(入力シート➁!J224),0)=0,"",IF(VLOOKUP($A233,入力シート➁!$A:$R,COLUMN(入力シート➁!J224),0)&lt;0,"("&amp;-VLOOKUP($A233,入力シート➁!$A:$R,COLUMN(入力シート➁!J224),0)&amp;VLOOKUP($A233,入力シート➁!$A:$R,COLUMN(入力シート➁!K224),0)&amp;")",VLOOKUP($A233,入力シート➁!$A:$R,COLUMN(入力シート➁!J224),0)))</f>
        <v/>
      </c>
      <c r="W233" s="218"/>
      <c r="X233" s="218"/>
      <c r="Y233" s="118" t="str">
        <f ca="1">IF(OR(V233="",COUNT(V233)=0),"",VLOOKUP($A233,入力シート➁!$A:$R,COLUMN(入力シート➁!G224),0))</f>
        <v/>
      </c>
      <c r="Z233" s="217" t="str">
        <f ca="1">IF(AND(VLOOKUP($A233,入力シート➁!$A:$R,COLUMN(入力シート➁!L224),0)=0,VLOOKUP($A233,入力シート➁!$A:$R,COLUMN(入力シート➁!B224),0)=""),"",IF(VLOOKUP($A233,入力シート➁!$A:$R,COLUMN(入力シート➁!L224),0)&lt;0,"("&amp;-VLOOKUP($A233,入力シート➁!$A:$R,COLUMN(入力シート➁!L224),0)&amp;VLOOKUP($A233,入力シート➁!$A:$R,COLUMN(入力シート➁!M224),0)&amp;")",VLOOKUP($A233,入力シート➁!$A:$R,COLUMN(入力シート➁!L224),0)))</f>
        <v/>
      </c>
      <c r="AA233" s="218"/>
      <c r="AB233" s="218"/>
      <c r="AC233" s="118" t="str">
        <f ca="1">IF(OR(Z233="",COUNT(Z233)=0),"",VLOOKUP($A233,入力シート➁!$A:$R,COLUMN(入力シート➁!G224),0))</f>
        <v/>
      </c>
      <c r="AD233" s="219" t="str">
        <f ca="1">IF(VLOOKUP(A233,入力シート➁!$A:$R,COLUMN(入力シート➁!R224),0)=0,"",VLOOKUP(A233,入力シート➁!$A:$R,COLUMN(入力シート➁!R224),0))</f>
        <v/>
      </c>
      <c r="AE233" s="219"/>
      <c r="AF233" s="219"/>
      <c r="AG233" s="219"/>
      <c r="AH233" s="219"/>
      <c r="AI233" s="219"/>
      <c r="AJ233" s="219"/>
      <c r="AK233" s="219"/>
      <c r="AL233" s="219"/>
      <c r="AN233" s="15" t="str">
        <f ca="1">IF($B232="","非表示","表示")</f>
        <v>非表示</v>
      </c>
    </row>
    <row r="234" spans="1:40" ht="46.5" customHeight="1">
      <c r="A234" s="15">
        <f t="shared" ca="1" si="8"/>
        <v>75</v>
      </c>
      <c r="B234" s="214" t="str">
        <f ca="1">IF(AND(VLOOKUP(A234,入力シート➁!$A:$B,COLUMN(入力シート➁!$B$5),0)=0,AD234=""),"",IF(AND(VLOOKUP(A234,入力シート➁!$A:$B,COLUMN(入力シート➁!$B$5),0)=0,AD234&lt;&gt;""),IFERROR(IF(AND(OFFSET(B234,-2,0,1,1)=$B$14,OFFSET(B234,-19,0,1,1)="　　　　　　　〃"),OFFSET(B234,-20,0,1,1),IF(AND(OFFSET(B234,-2,0,1,1)=$B$14,OFFSET(B234,-19,0,1,1)&lt;&gt;"　　　　　　　〃"),OFFSET(B234,-19,0,1,1),"　　　　　　　〃")),"　　　　　　　〃"),(VLOOKUP(A234,入力シート➁!$A:$B,COLUMN(入力シート➁!$B$5),0))))</f>
        <v/>
      </c>
      <c r="C234" s="215"/>
      <c r="D234" s="215"/>
      <c r="E234" s="215"/>
      <c r="F234" s="215"/>
      <c r="G234" s="215"/>
      <c r="H234" s="215"/>
      <c r="I234" s="215"/>
      <c r="J234" s="216"/>
      <c r="K234" s="115" t="str">
        <f>IF(M234="","",IFERROR(VLOOKUP($A234,入力シート➁!$A:$R,COLUMN(入力シート➁!$C$7),0),""))</f>
        <v/>
      </c>
      <c r="L234" s="116" t="str">
        <f>IF(入力シート➁!D81=0,"",入力シート➁!D81)</f>
        <v/>
      </c>
      <c r="M234" s="117" t="str">
        <f>IF(L234="","",VLOOKUP($A234,入力シート➁!$A:$R,COLUMN(入力シート➁!$E$7),0))</f>
        <v/>
      </c>
      <c r="N234" s="217" t="str">
        <f ca="1">IF(VLOOKUP($A234,入力シート➁!$A:$R,COLUMN(入力シート➁!F225),0)=0,"",IF(VLOOKUP($A234,入力シート➁!$A:$R,COLUMN(入力シート➁!F225),0)&lt;0,"("&amp;-VLOOKUP($A234,入力シート➁!$A:$R,COLUMN(入力シート➁!F225),0)&amp;VLOOKUP($A234,入力シート➁!$A:$R,COLUMN(入力シート➁!G225),0)&amp;")",VLOOKUP($A234,入力シート➁!$A:$R,COLUMN(入力シート➁!F225),0)))</f>
        <v/>
      </c>
      <c r="O234" s="218"/>
      <c r="P234" s="218"/>
      <c r="Q234" s="118" t="str">
        <f ca="1">IF(OR(N234="",COUNT(N234)=0),"",VLOOKUP(A234,入力シート➁!$A:$R,COLUMN(入力シート➁!G225),0))</f>
        <v/>
      </c>
      <c r="R234" s="217" t="str">
        <f ca="1">IF(VLOOKUP($A234,入力シート➁!$A:$R,COLUMN(入力シート➁!H225),0)=0,"",IF(VLOOKUP($A234,入力シート➁!$A:$R,COLUMN(入力シート➁!H225),0)&lt;0,"("&amp;-VLOOKUP($A234,入力シート➁!$A:$R,COLUMN(入力シート➁!H225),0)&amp;VLOOKUP($A234,入力シート➁!$A:$R,COLUMN(入力シート➁!I225),0)&amp;")",VLOOKUP($A234,入力シート➁!$A:$R,COLUMN(入力シート➁!H225),0)))</f>
        <v/>
      </c>
      <c r="S234" s="218"/>
      <c r="T234" s="218"/>
      <c r="U234" s="118" t="str">
        <f ca="1">IF(OR(R234="",COUNT(R234)=0),"",VLOOKUP($A234,入力シート➁!$A:$R,COLUMN(入力シート➁!G225),0))</f>
        <v/>
      </c>
      <c r="V234" s="217" t="str">
        <f ca="1">IF(VLOOKUP($A234,入力シート➁!$A:$R,COLUMN(入力シート➁!J225),0)=0,"",IF(VLOOKUP($A234,入力シート➁!$A:$R,COLUMN(入力シート➁!J225),0)&lt;0,"("&amp;-VLOOKUP($A234,入力シート➁!$A:$R,COLUMN(入力シート➁!J225),0)&amp;VLOOKUP($A234,入力シート➁!$A:$R,COLUMN(入力シート➁!K225),0)&amp;")",VLOOKUP($A234,入力シート➁!$A:$R,COLUMN(入力シート➁!J225),0)))</f>
        <v/>
      </c>
      <c r="W234" s="218"/>
      <c r="X234" s="218"/>
      <c r="Y234" s="118" t="str">
        <f ca="1">IF(OR(V234="",COUNT(V234)=0),"",VLOOKUP($A234,入力シート➁!$A:$R,COLUMN(入力シート➁!G225),0))</f>
        <v/>
      </c>
      <c r="Z234" s="217" t="str">
        <f ca="1">IF(AND(VLOOKUP($A234,入力シート➁!$A:$R,COLUMN(入力シート➁!L225),0)=0,VLOOKUP($A234,入力シート➁!$A:$R,COLUMN(入力シート➁!B225),0)=""),"",IF(VLOOKUP($A234,入力シート➁!$A:$R,COLUMN(入力シート➁!L225),0)&lt;0,"("&amp;-VLOOKUP($A234,入力シート➁!$A:$R,COLUMN(入力シート➁!L225),0)&amp;VLOOKUP($A234,入力シート➁!$A:$R,COLUMN(入力シート➁!M225),0)&amp;")",VLOOKUP($A234,入力シート➁!$A:$R,COLUMN(入力シート➁!L225),0)))</f>
        <v/>
      </c>
      <c r="AA234" s="218"/>
      <c r="AB234" s="218"/>
      <c r="AC234" s="118" t="str">
        <f ca="1">IF(OR(Z234="",COUNT(Z234)=0),"",VLOOKUP($A234,入力シート➁!$A:$R,COLUMN(入力シート➁!G225),0))</f>
        <v/>
      </c>
      <c r="AD234" s="219" t="str">
        <f ca="1">IF(VLOOKUP(A234,入力シート➁!$A:$R,COLUMN(入力シート➁!R225),0)=0,"",VLOOKUP(A234,入力シート➁!$A:$R,COLUMN(入力シート➁!R225),0))</f>
        <v/>
      </c>
      <c r="AE234" s="219"/>
      <c r="AF234" s="219"/>
      <c r="AG234" s="219"/>
      <c r="AH234" s="219"/>
      <c r="AI234" s="219"/>
      <c r="AJ234" s="219"/>
      <c r="AK234" s="219"/>
      <c r="AL234" s="219"/>
      <c r="AN234" s="15" t="str">
        <f ca="1">IF($B232="","非表示","表示")</f>
        <v>非表示</v>
      </c>
    </row>
    <row r="235" spans="1:40" ht="46.5" customHeight="1">
      <c r="A235" s="15">
        <f t="shared" ca="1" si="8"/>
        <v>76</v>
      </c>
      <c r="B235" s="214" t="str">
        <f ca="1">IF(AND(VLOOKUP(A235,入力シート➁!$A:$B,COLUMN(入力シート➁!$B$5),0)=0,AD235=""),"",IF(AND(VLOOKUP(A235,入力シート➁!$A:$B,COLUMN(入力シート➁!$B$5),0)=0,AD235&lt;&gt;""),IFERROR(IF(AND(OFFSET(B235,-2,0,1,1)=$B$14,OFFSET(B235,-19,0,1,1)="　　　　　　　〃"),OFFSET(B235,-20,0,1,1),IF(AND(OFFSET(B235,-2,0,1,1)=$B$14,OFFSET(B235,-19,0,1,1)&lt;&gt;"　　　　　　　〃"),OFFSET(B235,-19,0,1,1),"　　　　　　　〃")),"　　　　　　　〃"),(VLOOKUP(A235,入力シート➁!$A:$B,COLUMN(入力シート➁!$B$5),0))))</f>
        <v/>
      </c>
      <c r="C235" s="215"/>
      <c r="D235" s="215"/>
      <c r="E235" s="215"/>
      <c r="F235" s="215"/>
      <c r="G235" s="215"/>
      <c r="H235" s="215"/>
      <c r="I235" s="215"/>
      <c r="J235" s="216"/>
      <c r="K235" s="115" t="str">
        <f>IF(M235="","",IFERROR(VLOOKUP($A235,入力シート➁!$A:$R,COLUMN(入力シート➁!$C$7),0),""))</f>
        <v/>
      </c>
      <c r="L235" s="116" t="str">
        <f>IF(入力シート➁!D82=0,"",入力シート➁!D82)</f>
        <v/>
      </c>
      <c r="M235" s="117" t="str">
        <f>IF(L235="","",VLOOKUP($A235,入力シート➁!$A:$R,COLUMN(入力シート➁!$E$7),0))</f>
        <v/>
      </c>
      <c r="N235" s="217" t="str">
        <f ca="1">IF(VLOOKUP($A235,入力シート➁!$A:$R,COLUMN(入力シート➁!F226),0)=0,"",IF(VLOOKUP($A235,入力シート➁!$A:$R,COLUMN(入力シート➁!F226),0)&lt;0,"("&amp;-VLOOKUP($A235,入力シート➁!$A:$R,COLUMN(入力シート➁!F226),0)&amp;VLOOKUP($A235,入力シート➁!$A:$R,COLUMN(入力シート➁!G226),0)&amp;")",VLOOKUP($A235,入力シート➁!$A:$R,COLUMN(入力シート➁!F226),0)))</f>
        <v/>
      </c>
      <c r="O235" s="218"/>
      <c r="P235" s="218"/>
      <c r="Q235" s="118" t="str">
        <f ca="1">IF(OR(N235="",COUNT(N235)=0),"",VLOOKUP(A235,入力シート➁!$A:$R,COLUMN(入力シート➁!G226),0))</f>
        <v/>
      </c>
      <c r="R235" s="217" t="str">
        <f ca="1">IF(VLOOKUP($A235,入力シート➁!$A:$R,COLUMN(入力シート➁!H226),0)=0,"",IF(VLOOKUP($A235,入力シート➁!$A:$R,COLUMN(入力シート➁!H226),0)&lt;0,"("&amp;-VLOOKUP($A235,入力シート➁!$A:$R,COLUMN(入力シート➁!H226),0)&amp;VLOOKUP($A235,入力シート➁!$A:$R,COLUMN(入力シート➁!I226),0)&amp;")",VLOOKUP($A235,入力シート➁!$A:$R,COLUMN(入力シート➁!H226),0)))</f>
        <v/>
      </c>
      <c r="S235" s="218"/>
      <c r="T235" s="218"/>
      <c r="U235" s="118" t="str">
        <f ca="1">IF(OR(R235="",COUNT(R235)=0),"",VLOOKUP($A235,入力シート➁!$A:$R,COLUMN(入力シート➁!G226),0))</f>
        <v/>
      </c>
      <c r="V235" s="217" t="str">
        <f ca="1">IF(VLOOKUP($A235,入力シート➁!$A:$R,COLUMN(入力シート➁!J226),0)=0,"",IF(VLOOKUP($A235,入力シート➁!$A:$R,COLUMN(入力シート➁!J226),0)&lt;0,"("&amp;-VLOOKUP($A235,入力シート➁!$A:$R,COLUMN(入力シート➁!J226),0)&amp;VLOOKUP($A235,入力シート➁!$A:$R,COLUMN(入力シート➁!K226),0)&amp;")",VLOOKUP($A235,入力シート➁!$A:$R,COLUMN(入力シート➁!J226),0)))</f>
        <v/>
      </c>
      <c r="W235" s="218"/>
      <c r="X235" s="218"/>
      <c r="Y235" s="118" t="str">
        <f ca="1">IF(OR(V235="",COUNT(V235)=0),"",VLOOKUP($A235,入力シート➁!$A:$R,COLUMN(入力シート➁!G226),0))</f>
        <v/>
      </c>
      <c r="Z235" s="217" t="str">
        <f ca="1">IF(AND(VLOOKUP($A235,入力シート➁!$A:$R,COLUMN(入力シート➁!L226),0)=0,VLOOKUP($A235,入力シート➁!$A:$R,COLUMN(入力シート➁!B226),0)=""),"",IF(VLOOKUP($A235,入力シート➁!$A:$R,COLUMN(入力シート➁!L226),0)&lt;0,"("&amp;-VLOOKUP($A235,入力シート➁!$A:$R,COLUMN(入力シート➁!L226),0)&amp;VLOOKUP($A235,入力シート➁!$A:$R,COLUMN(入力シート➁!M226),0)&amp;")",VLOOKUP($A235,入力シート➁!$A:$R,COLUMN(入力シート➁!L226),0)))</f>
        <v/>
      </c>
      <c r="AA235" s="218"/>
      <c r="AB235" s="218"/>
      <c r="AC235" s="118" t="str">
        <f ca="1">IF(OR(Z235="",COUNT(Z235)=0),"",VLOOKUP($A235,入力シート➁!$A:$R,COLUMN(入力シート➁!G226),0))</f>
        <v/>
      </c>
      <c r="AD235" s="219" t="str">
        <f ca="1">IF(VLOOKUP(A235,入力シート➁!$A:$R,COLUMN(入力シート➁!R226),0)=0,"",VLOOKUP(A235,入力シート➁!$A:$R,COLUMN(入力シート➁!R226),0))</f>
        <v/>
      </c>
      <c r="AE235" s="219"/>
      <c r="AF235" s="219"/>
      <c r="AG235" s="219"/>
      <c r="AH235" s="219"/>
      <c r="AI235" s="219"/>
      <c r="AJ235" s="219"/>
      <c r="AK235" s="219"/>
      <c r="AL235" s="219"/>
      <c r="AN235" s="15" t="str">
        <f ca="1">IF($B232="","非表示","表示")</f>
        <v>非表示</v>
      </c>
    </row>
    <row r="236" spans="1:40" ht="46.5" customHeight="1">
      <c r="A236" s="15">
        <f t="shared" ca="1" si="8"/>
        <v>77</v>
      </c>
      <c r="B236" s="214" t="str">
        <f ca="1">IF(AND(VLOOKUP(A236,入力シート➁!$A:$B,COLUMN(入力シート➁!$B$5),0)=0,AD236=""),"",IF(AND(VLOOKUP(A236,入力シート➁!$A:$B,COLUMN(入力シート➁!$B$5),0)=0,AD236&lt;&gt;""),IFERROR(IF(AND(OFFSET(B236,-2,0,1,1)=$B$14,OFFSET(B236,-19,0,1,1)="　　　　　　　〃"),OFFSET(B236,-20,0,1,1),IF(AND(OFFSET(B236,-2,0,1,1)=$B$14,OFFSET(B236,-19,0,1,1)&lt;&gt;"　　　　　　　〃"),OFFSET(B236,-19,0,1,1),"　　　　　　　〃")),"　　　　　　　〃"),(VLOOKUP(A236,入力シート➁!$A:$B,COLUMN(入力シート➁!$B$5),0))))</f>
        <v/>
      </c>
      <c r="C236" s="215"/>
      <c r="D236" s="215"/>
      <c r="E236" s="215"/>
      <c r="F236" s="215"/>
      <c r="G236" s="215"/>
      <c r="H236" s="215"/>
      <c r="I236" s="215"/>
      <c r="J236" s="216"/>
      <c r="K236" s="115" t="str">
        <f>IF(M236="","",IFERROR(VLOOKUP($A236,入力シート➁!$A:$R,COLUMN(入力シート➁!$C$7),0),""))</f>
        <v/>
      </c>
      <c r="L236" s="116" t="str">
        <f>IF(入力シート➁!D83=0,"",入力シート➁!D83)</f>
        <v/>
      </c>
      <c r="M236" s="117" t="str">
        <f>IF(L236="","",VLOOKUP($A236,入力シート➁!$A:$R,COLUMN(入力シート➁!$E$7),0))</f>
        <v/>
      </c>
      <c r="N236" s="217" t="str">
        <f ca="1">IF(VLOOKUP($A236,入力シート➁!$A:$R,COLUMN(入力シート➁!F227),0)=0,"",IF(VLOOKUP($A236,入力シート➁!$A:$R,COLUMN(入力シート➁!F227),0)&lt;0,"("&amp;-VLOOKUP($A236,入力シート➁!$A:$R,COLUMN(入力シート➁!F227),0)&amp;VLOOKUP($A236,入力シート➁!$A:$R,COLUMN(入力シート➁!G227),0)&amp;")",VLOOKUP($A236,入力シート➁!$A:$R,COLUMN(入力シート➁!F227),0)))</f>
        <v/>
      </c>
      <c r="O236" s="218"/>
      <c r="P236" s="218"/>
      <c r="Q236" s="118" t="str">
        <f ca="1">IF(OR(N236="",COUNT(N236)=0),"",VLOOKUP(A236,入力シート➁!$A:$R,COLUMN(入力シート➁!G227),0))</f>
        <v/>
      </c>
      <c r="R236" s="217" t="str">
        <f ca="1">IF(VLOOKUP($A236,入力シート➁!$A:$R,COLUMN(入力シート➁!H227),0)=0,"",IF(VLOOKUP($A236,入力シート➁!$A:$R,COLUMN(入力シート➁!H227),0)&lt;0,"("&amp;-VLOOKUP($A236,入力シート➁!$A:$R,COLUMN(入力シート➁!H227),0)&amp;VLOOKUP($A236,入力シート➁!$A:$R,COLUMN(入力シート➁!I227),0)&amp;")",VLOOKUP($A236,入力シート➁!$A:$R,COLUMN(入力シート➁!H227),0)))</f>
        <v/>
      </c>
      <c r="S236" s="218"/>
      <c r="T236" s="218"/>
      <c r="U236" s="118" t="str">
        <f ca="1">IF(OR(R236="",COUNT(R236)=0),"",VLOOKUP($A236,入力シート➁!$A:$R,COLUMN(入力シート➁!G227),0))</f>
        <v/>
      </c>
      <c r="V236" s="217" t="str">
        <f ca="1">IF(VLOOKUP($A236,入力シート➁!$A:$R,COLUMN(入力シート➁!J227),0)=0,"",IF(VLOOKUP($A236,入力シート➁!$A:$R,COLUMN(入力シート➁!J227),0)&lt;0,"("&amp;-VLOOKUP($A236,入力シート➁!$A:$R,COLUMN(入力シート➁!J227),0)&amp;VLOOKUP($A236,入力シート➁!$A:$R,COLUMN(入力シート➁!K227),0)&amp;")",VLOOKUP($A236,入力シート➁!$A:$R,COLUMN(入力シート➁!J227),0)))</f>
        <v/>
      </c>
      <c r="W236" s="218"/>
      <c r="X236" s="218"/>
      <c r="Y236" s="118" t="str">
        <f ca="1">IF(OR(V236="",COUNT(V236)=0),"",VLOOKUP($A236,入力シート➁!$A:$R,COLUMN(入力シート➁!G227),0))</f>
        <v/>
      </c>
      <c r="Z236" s="217" t="str">
        <f ca="1">IF(AND(VLOOKUP($A236,入力シート➁!$A:$R,COLUMN(入力シート➁!L227),0)=0,VLOOKUP($A236,入力シート➁!$A:$R,COLUMN(入力シート➁!B227),0)=""),"",IF(VLOOKUP($A236,入力シート➁!$A:$R,COLUMN(入力シート➁!L227),0)&lt;0,"("&amp;-VLOOKUP($A236,入力シート➁!$A:$R,COLUMN(入力シート➁!L227),0)&amp;VLOOKUP($A236,入力シート➁!$A:$R,COLUMN(入力シート➁!M227),0)&amp;")",VLOOKUP($A236,入力シート➁!$A:$R,COLUMN(入力シート➁!L227),0)))</f>
        <v/>
      </c>
      <c r="AA236" s="218"/>
      <c r="AB236" s="218"/>
      <c r="AC236" s="118" t="str">
        <f ca="1">IF(OR(Z236="",COUNT(Z236)=0),"",VLOOKUP($A236,入力シート➁!$A:$R,COLUMN(入力シート➁!G227),0))</f>
        <v/>
      </c>
      <c r="AD236" s="219" t="str">
        <f ca="1">IF(VLOOKUP(A236,入力シート➁!$A:$R,COLUMN(入力シート➁!R227),0)=0,"",VLOOKUP(A236,入力シート➁!$A:$R,COLUMN(入力シート➁!R227),0))</f>
        <v/>
      </c>
      <c r="AE236" s="219"/>
      <c r="AF236" s="219"/>
      <c r="AG236" s="219"/>
      <c r="AH236" s="219"/>
      <c r="AI236" s="219"/>
      <c r="AJ236" s="219"/>
      <c r="AK236" s="219"/>
      <c r="AL236" s="219"/>
      <c r="AN236" s="15" t="str">
        <f ca="1">IF($B232="","非表示","表示")</f>
        <v>非表示</v>
      </c>
    </row>
    <row r="237" spans="1:40" ht="46.5" customHeight="1">
      <c r="A237" s="15">
        <f t="shared" ca="1" si="8"/>
        <v>78</v>
      </c>
      <c r="B237" s="214" t="str">
        <f ca="1">IF(AND(VLOOKUP(A237,入力シート➁!$A:$B,COLUMN(入力シート➁!$B$5),0)=0,AD237=""),"",IF(AND(VLOOKUP(A237,入力シート➁!$A:$B,COLUMN(入力シート➁!$B$5),0)=0,AD237&lt;&gt;""),IFERROR(IF(AND(OFFSET(B237,-2,0,1,1)=$B$14,OFFSET(B237,-19,0,1,1)="　　　　　　　〃"),OFFSET(B237,-20,0,1,1),IF(AND(OFFSET(B237,-2,0,1,1)=$B$14,OFFSET(B237,-19,0,1,1)&lt;&gt;"　　　　　　　〃"),OFFSET(B237,-19,0,1,1),"　　　　　　　〃")),"　　　　　　　〃"),(VLOOKUP(A237,入力シート➁!$A:$B,COLUMN(入力シート➁!$B$5),0))))</f>
        <v/>
      </c>
      <c r="C237" s="215"/>
      <c r="D237" s="215"/>
      <c r="E237" s="215"/>
      <c r="F237" s="215"/>
      <c r="G237" s="215"/>
      <c r="H237" s="215"/>
      <c r="I237" s="215"/>
      <c r="J237" s="216"/>
      <c r="K237" s="115" t="str">
        <f>IF(M237="","",IFERROR(VLOOKUP($A237,入力シート➁!$A:$R,COLUMN(入力シート➁!$C$7),0),""))</f>
        <v/>
      </c>
      <c r="L237" s="116" t="str">
        <f>IF(入力シート➁!D84=0,"",入力シート➁!D84)</f>
        <v/>
      </c>
      <c r="M237" s="117" t="str">
        <f>IF(L237="","",VLOOKUP($A237,入力シート➁!$A:$R,COLUMN(入力シート➁!$E$7),0))</f>
        <v/>
      </c>
      <c r="N237" s="217" t="str">
        <f ca="1">IF(VLOOKUP($A237,入力シート➁!$A:$R,COLUMN(入力シート➁!F228),0)=0,"",IF(VLOOKUP($A237,入力シート➁!$A:$R,COLUMN(入力シート➁!F228),0)&lt;0,"("&amp;-VLOOKUP($A237,入力シート➁!$A:$R,COLUMN(入力シート➁!F228),0)&amp;VLOOKUP($A237,入力シート➁!$A:$R,COLUMN(入力シート➁!G228),0)&amp;")",VLOOKUP($A237,入力シート➁!$A:$R,COLUMN(入力シート➁!F228),0)))</f>
        <v/>
      </c>
      <c r="O237" s="218"/>
      <c r="P237" s="218"/>
      <c r="Q237" s="118" t="str">
        <f ca="1">IF(OR(N237="",COUNT(N237)=0),"",VLOOKUP(A237,入力シート➁!$A:$R,COLUMN(入力シート➁!G228),0))</f>
        <v/>
      </c>
      <c r="R237" s="217" t="str">
        <f ca="1">IF(VLOOKUP($A237,入力シート➁!$A:$R,COLUMN(入力シート➁!H228),0)=0,"",IF(VLOOKUP($A237,入力シート➁!$A:$R,COLUMN(入力シート➁!H228),0)&lt;0,"("&amp;-VLOOKUP($A237,入力シート➁!$A:$R,COLUMN(入力シート➁!H228),0)&amp;VLOOKUP($A237,入力シート➁!$A:$R,COLUMN(入力シート➁!I228),0)&amp;")",VLOOKUP($A237,入力シート➁!$A:$R,COLUMN(入力シート➁!H228),0)))</f>
        <v/>
      </c>
      <c r="S237" s="218"/>
      <c r="T237" s="218"/>
      <c r="U237" s="118" t="str">
        <f ca="1">IF(OR(R237="",COUNT(R237)=0),"",VLOOKUP($A237,入力シート➁!$A:$R,COLUMN(入力シート➁!G228),0))</f>
        <v/>
      </c>
      <c r="V237" s="217" t="str">
        <f ca="1">IF(VLOOKUP($A237,入力シート➁!$A:$R,COLUMN(入力シート➁!J228),0)=0,"",IF(VLOOKUP($A237,入力シート➁!$A:$R,COLUMN(入力シート➁!J228),0)&lt;0,"("&amp;-VLOOKUP($A237,入力シート➁!$A:$R,COLUMN(入力シート➁!J228),0)&amp;VLOOKUP($A237,入力シート➁!$A:$R,COLUMN(入力シート➁!K228),0)&amp;")",VLOOKUP($A237,入力シート➁!$A:$R,COLUMN(入力シート➁!J228),0)))</f>
        <v/>
      </c>
      <c r="W237" s="218"/>
      <c r="X237" s="218"/>
      <c r="Y237" s="118" t="str">
        <f ca="1">IF(OR(V237="",COUNT(V237)=0),"",VLOOKUP($A237,入力シート➁!$A:$R,COLUMN(入力シート➁!G228),0))</f>
        <v/>
      </c>
      <c r="Z237" s="217" t="str">
        <f ca="1">IF(AND(VLOOKUP($A237,入力シート➁!$A:$R,COLUMN(入力シート➁!L228),0)=0,VLOOKUP($A237,入力シート➁!$A:$R,COLUMN(入力シート➁!B228),0)=""),"",IF(VLOOKUP($A237,入力シート➁!$A:$R,COLUMN(入力シート➁!L228),0)&lt;0,"("&amp;-VLOOKUP($A237,入力シート➁!$A:$R,COLUMN(入力シート➁!L228),0)&amp;VLOOKUP($A237,入力シート➁!$A:$R,COLUMN(入力シート➁!M228),0)&amp;")",VLOOKUP($A237,入力シート➁!$A:$R,COLUMN(入力シート➁!L228),0)))</f>
        <v/>
      </c>
      <c r="AA237" s="218"/>
      <c r="AB237" s="218"/>
      <c r="AC237" s="118" t="str">
        <f ca="1">IF(OR(Z237="",COUNT(Z237)=0),"",VLOOKUP($A237,入力シート➁!$A:$R,COLUMN(入力シート➁!G228),0))</f>
        <v/>
      </c>
      <c r="AD237" s="219" t="str">
        <f ca="1">IF(VLOOKUP(A237,入力シート➁!$A:$R,COLUMN(入力シート➁!R228),0)=0,"",VLOOKUP(A237,入力シート➁!$A:$R,COLUMN(入力シート➁!R228),0))</f>
        <v/>
      </c>
      <c r="AE237" s="219"/>
      <c r="AF237" s="219"/>
      <c r="AG237" s="219"/>
      <c r="AH237" s="219"/>
      <c r="AI237" s="219"/>
      <c r="AJ237" s="219"/>
      <c r="AK237" s="219"/>
      <c r="AL237" s="219"/>
      <c r="AN237" s="15" t="str">
        <f ca="1">IF($B232="","非表示","表示")</f>
        <v>非表示</v>
      </c>
    </row>
    <row r="238" spans="1:40" ht="46.5" customHeight="1">
      <c r="A238" s="15">
        <f t="shared" ca="1" si="8"/>
        <v>79</v>
      </c>
      <c r="B238" s="214" t="str">
        <f ca="1">IF(AND(VLOOKUP(A238,入力シート➁!$A:$B,COLUMN(入力シート➁!$B$5),0)=0,AD238=""),"",IF(AND(VLOOKUP(A238,入力シート➁!$A:$B,COLUMN(入力シート➁!$B$5),0)=0,AD238&lt;&gt;""),IFERROR(IF(AND(OFFSET(B238,-2,0,1,1)=$B$14,OFFSET(B238,-19,0,1,1)="　　　　　　　〃"),OFFSET(B238,-20,0,1,1),IF(AND(OFFSET(B238,-2,0,1,1)=$B$14,OFFSET(B238,-19,0,1,1)&lt;&gt;"　　　　　　　〃"),OFFSET(B238,-19,0,1,1),"　　　　　　　〃")),"　　　　　　　〃"),(VLOOKUP(A238,入力シート➁!$A:$B,COLUMN(入力シート➁!$B$5),0))))</f>
        <v/>
      </c>
      <c r="C238" s="215"/>
      <c r="D238" s="215"/>
      <c r="E238" s="215"/>
      <c r="F238" s="215"/>
      <c r="G238" s="215"/>
      <c r="H238" s="215"/>
      <c r="I238" s="215"/>
      <c r="J238" s="216"/>
      <c r="K238" s="115" t="str">
        <f>IF(M238="","",IFERROR(VLOOKUP($A238,入力シート➁!$A:$R,COLUMN(入力シート➁!$C$7),0),""))</f>
        <v/>
      </c>
      <c r="L238" s="116" t="str">
        <f>IF(入力シート➁!D85=0,"",入力シート➁!D85)</f>
        <v/>
      </c>
      <c r="M238" s="117" t="str">
        <f>IF(L238="","",VLOOKUP($A238,入力シート➁!$A:$R,COLUMN(入力シート➁!$E$7),0))</f>
        <v/>
      </c>
      <c r="N238" s="217" t="str">
        <f ca="1">IF(VLOOKUP($A238,入力シート➁!$A:$R,COLUMN(入力シート➁!F229),0)=0,"",IF(VLOOKUP($A238,入力シート➁!$A:$R,COLUMN(入力シート➁!F229),0)&lt;0,"("&amp;-VLOOKUP($A238,入力シート➁!$A:$R,COLUMN(入力シート➁!F229),0)&amp;VLOOKUP($A238,入力シート➁!$A:$R,COLUMN(入力シート➁!G229),0)&amp;")",VLOOKUP($A238,入力シート➁!$A:$R,COLUMN(入力シート➁!F229),0)))</f>
        <v/>
      </c>
      <c r="O238" s="218"/>
      <c r="P238" s="218"/>
      <c r="Q238" s="118" t="str">
        <f ca="1">IF(OR(N238="",COUNT(N238)=0),"",VLOOKUP(A238,入力シート➁!$A:$R,COLUMN(入力シート➁!G229),0))</f>
        <v/>
      </c>
      <c r="R238" s="217" t="str">
        <f ca="1">IF(VLOOKUP($A238,入力シート➁!$A:$R,COLUMN(入力シート➁!H229),0)=0,"",IF(VLOOKUP($A238,入力シート➁!$A:$R,COLUMN(入力シート➁!H229),0)&lt;0,"("&amp;-VLOOKUP($A238,入力シート➁!$A:$R,COLUMN(入力シート➁!H229),0)&amp;VLOOKUP($A238,入力シート➁!$A:$R,COLUMN(入力シート➁!I229),0)&amp;")",VLOOKUP($A238,入力シート➁!$A:$R,COLUMN(入力シート➁!H229),0)))</f>
        <v/>
      </c>
      <c r="S238" s="218"/>
      <c r="T238" s="218"/>
      <c r="U238" s="118" t="str">
        <f ca="1">IF(OR(R238="",COUNT(R238)=0),"",VLOOKUP($A238,入力シート➁!$A:$R,COLUMN(入力シート➁!G229),0))</f>
        <v/>
      </c>
      <c r="V238" s="217" t="str">
        <f ca="1">IF(VLOOKUP($A238,入力シート➁!$A:$R,COLUMN(入力シート➁!J229),0)=0,"",IF(VLOOKUP($A238,入力シート➁!$A:$R,COLUMN(入力シート➁!J229),0)&lt;0,"("&amp;-VLOOKUP($A238,入力シート➁!$A:$R,COLUMN(入力シート➁!J229),0)&amp;VLOOKUP($A238,入力シート➁!$A:$R,COLUMN(入力シート➁!K229),0)&amp;")",VLOOKUP($A238,入力シート➁!$A:$R,COLUMN(入力シート➁!J229),0)))</f>
        <v/>
      </c>
      <c r="W238" s="218"/>
      <c r="X238" s="218"/>
      <c r="Y238" s="118" t="str">
        <f ca="1">IF(OR(V238="",COUNT(V238)=0),"",VLOOKUP($A238,入力シート➁!$A:$R,COLUMN(入力シート➁!G229),0))</f>
        <v/>
      </c>
      <c r="Z238" s="217" t="str">
        <f ca="1">IF(AND(VLOOKUP($A238,入力シート➁!$A:$R,COLUMN(入力シート➁!L229),0)=0,VLOOKUP($A238,入力シート➁!$A:$R,COLUMN(入力シート➁!B229),0)=""),"",IF(VLOOKUP($A238,入力シート➁!$A:$R,COLUMN(入力シート➁!L229),0)&lt;0,"("&amp;-VLOOKUP($A238,入力シート➁!$A:$R,COLUMN(入力シート➁!L229),0)&amp;VLOOKUP($A238,入力シート➁!$A:$R,COLUMN(入力シート➁!M229),0)&amp;")",VLOOKUP($A238,入力シート➁!$A:$R,COLUMN(入力シート➁!L229),0)))</f>
        <v/>
      </c>
      <c r="AA238" s="218"/>
      <c r="AB238" s="218"/>
      <c r="AC238" s="118" t="str">
        <f ca="1">IF(OR(Z238="",COUNT(Z238)=0),"",VLOOKUP($A238,入力シート➁!$A:$R,COLUMN(入力シート➁!G229),0))</f>
        <v/>
      </c>
      <c r="AD238" s="219" t="str">
        <f ca="1">IF(VLOOKUP(A238,入力シート➁!$A:$R,COLUMN(入力シート➁!R229),0)=0,"",VLOOKUP(A238,入力シート➁!$A:$R,COLUMN(入力シート➁!R229),0))</f>
        <v/>
      </c>
      <c r="AE238" s="219"/>
      <c r="AF238" s="219"/>
      <c r="AG238" s="219"/>
      <c r="AH238" s="219"/>
      <c r="AI238" s="219"/>
      <c r="AJ238" s="219"/>
      <c r="AK238" s="219"/>
      <c r="AL238" s="219"/>
      <c r="AN238" s="15" t="str">
        <f ca="1">IF($B232="","非表示","表示")</f>
        <v>非表示</v>
      </c>
    </row>
    <row r="239" spans="1:40" ht="46.5" customHeight="1">
      <c r="A239" s="15">
        <f t="shared" ca="1" si="8"/>
        <v>80</v>
      </c>
      <c r="B239" s="214" t="str">
        <f ca="1">IF(AND(VLOOKUP(A239,入力シート➁!$A:$B,COLUMN(入力シート➁!$B$5),0)=0,AD239=""),"",IF(AND(VLOOKUP(A239,入力シート➁!$A:$B,COLUMN(入力シート➁!$B$5),0)=0,AD239&lt;&gt;""),IFERROR(IF(AND(OFFSET(B239,-2,0,1,1)=$B$14,OFFSET(B239,-19,0,1,1)="　　　　　　　〃"),OFFSET(B239,-20,0,1,1),IF(AND(OFFSET(B239,-2,0,1,1)=$B$14,OFFSET(B239,-19,0,1,1)&lt;&gt;"　　　　　　　〃"),OFFSET(B239,-19,0,1,1),"　　　　　　　〃")),"　　　　　　　〃"),(VLOOKUP(A239,入力シート➁!$A:$B,COLUMN(入力シート➁!$B$5),0))))</f>
        <v/>
      </c>
      <c r="C239" s="215"/>
      <c r="D239" s="215"/>
      <c r="E239" s="215"/>
      <c r="F239" s="215"/>
      <c r="G239" s="215"/>
      <c r="H239" s="215"/>
      <c r="I239" s="215"/>
      <c r="J239" s="216"/>
      <c r="K239" s="115" t="str">
        <f>IF(M239="","",IFERROR(VLOOKUP($A239,入力シート➁!$A:$R,COLUMN(入力シート➁!$C$7),0),""))</f>
        <v/>
      </c>
      <c r="L239" s="116" t="str">
        <f>IF(入力シート➁!D86=0,"",入力シート➁!D86)</f>
        <v/>
      </c>
      <c r="M239" s="117" t="str">
        <f>IF(L239="","",VLOOKUP($A239,入力シート➁!$A:$R,COLUMN(入力シート➁!$E$7),0))</f>
        <v/>
      </c>
      <c r="N239" s="217" t="str">
        <f ca="1">IF(VLOOKUP($A239,入力シート➁!$A:$R,COLUMN(入力シート➁!F230),0)=0,"",IF(VLOOKUP($A239,入力シート➁!$A:$R,COLUMN(入力シート➁!F230),0)&lt;0,"("&amp;-VLOOKUP($A239,入力シート➁!$A:$R,COLUMN(入力シート➁!F230),0)&amp;VLOOKUP($A239,入力シート➁!$A:$R,COLUMN(入力シート➁!G230),0)&amp;")",VLOOKUP($A239,入力シート➁!$A:$R,COLUMN(入力シート➁!F230),0)))</f>
        <v/>
      </c>
      <c r="O239" s="218"/>
      <c r="P239" s="218"/>
      <c r="Q239" s="118" t="str">
        <f ca="1">IF(OR(N239="",COUNT(N239)=0),"",VLOOKUP(A239,入力シート➁!$A:$R,COLUMN(入力シート➁!G230),0))</f>
        <v/>
      </c>
      <c r="R239" s="217" t="str">
        <f ca="1">IF(VLOOKUP($A239,入力シート➁!$A:$R,COLUMN(入力シート➁!H230),0)=0,"",IF(VLOOKUP($A239,入力シート➁!$A:$R,COLUMN(入力シート➁!H230),0)&lt;0,"("&amp;-VLOOKUP($A239,入力シート➁!$A:$R,COLUMN(入力シート➁!H230),0)&amp;VLOOKUP($A239,入力シート➁!$A:$R,COLUMN(入力シート➁!I230),0)&amp;")",VLOOKUP($A239,入力シート➁!$A:$R,COLUMN(入力シート➁!H230),0)))</f>
        <v/>
      </c>
      <c r="S239" s="218"/>
      <c r="T239" s="218"/>
      <c r="U239" s="118" t="str">
        <f ca="1">IF(OR(R239="",COUNT(R239)=0),"",VLOOKUP($A239,入力シート➁!$A:$R,COLUMN(入力シート➁!G230),0))</f>
        <v/>
      </c>
      <c r="V239" s="217" t="str">
        <f ca="1">IF(VLOOKUP($A239,入力シート➁!$A:$R,COLUMN(入力シート➁!J230),0)=0,"",IF(VLOOKUP($A239,入力シート➁!$A:$R,COLUMN(入力シート➁!J230),0)&lt;0,"("&amp;-VLOOKUP($A239,入力シート➁!$A:$R,COLUMN(入力シート➁!J230),0)&amp;VLOOKUP($A239,入力シート➁!$A:$R,COLUMN(入力シート➁!K230),0)&amp;")",VLOOKUP($A239,入力シート➁!$A:$R,COLUMN(入力シート➁!J230),0)))</f>
        <v/>
      </c>
      <c r="W239" s="218"/>
      <c r="X239" s="218"/>
      <c r="Y239" s="118" t="str">
        <f ca="1">IF(OR(V239="",COUNT(V239)=0),"",VLOOKUP($A239,入力シート➁!$A:$R,COLUMN(入力シート➁!G230),0))</f>
        <v/>
      </c>
      <c r="Z239" s="217" t="str">
        <f ca="1">IF(AND(VLOOKUP($A239,入力シート➁!$A:$R,COLUMN(入力シート➁!L230),0)=0,VLOOKUP($A239,入力シート➁!$A:$R,COLUMN(入力シート➁!B230),0)=""),"",IF(VLOOKUP($A239,入力シート➁!$A:$R,COLUMN(入力シート➁!L230),0)&lt;0,"("&amp;-VLOOKUP($A239,入力シート➁!$A:$R,COLUMN(入力シート➁!L230),0)&amp;VLOOKUP($A239,入力シート➁!$A:$R,COLUMN(入力シート➁!M230),0)&amp;")",VLOOKUP($A239,入力シート➁!$A:$R,COLUMN(入力シート➁!L230),0)))</f>
        <v/>
      </c>
      <c r="AA239" s="218"/>
      <c r="AB239" s="218"/>
      <c r="AC239" s="118" t="str">
        <f ca="1">IF(OR(Z239="",COUNT(Z239)=0),"",VLOOKUP($A239,入力シート➁!$A:$R,COLUMN(入力シート➁!G230),0))</f>
        <v/>
      </c>
      <c r="AD239" s="219" t="str">
        <f ca="1">IF(VLOOKUP(A239,入力シート➁!$A:$R,COLUMN(入力シート➁!R230),0)=0,"",VLOOKUP(A239,入力シート➁!$A:$R,COLUMN(入力シート➁!R230),0))</f>
        <v/>
      </c>
      <c r="AE239" s="219"/>
      <c r="AF239" s="219"/>
      <c r="AG239" s="219"/>
      <c r="AH239" s="219"/>
      <c r="AI239" s="219"/>
      <c r="AJ239" s="219"/>
      <c r="AK239" s="219"/>
      <c r="AL239" s="219"/>
      <c r="AN239" s="15" t="str">
        <f ca="1">IF($B232="","非表示","表示")</f>
        <v>非表示</v>
      </c>
    </row>
    <row r="240" spans="1:40" ht="46.5" customHeight="1">
      <c r="A240" s="15">
        <f t="shared" ca="1" si="8"/>
        <v>81</v>
      </c>
      <c r="B240" s="214" t="str">
        <f ca="1">IF(AND(VLOOKUP(A240,入力シート➁!$A:$B,COLUMN(入力シート➁!$B$5),0)=0,AD240=""),"",IF(AND(VLOOKUP(A240,入力シート➁!$A:$B,COLUMN(入力シート➁!$B$5),0)=0,AD240&lt;&gt;""),IFERROR(IF(AND(OFFSET(B240,-2,0,1,1)=$B$14,OFFSET(B240,-19,0,1,1)="　　　　　　　〃"),OFFSET(B240,-20,0,1,1),IF(AND(OFFSET(B240,-2,0,1,1)=$B$14,OFFSET(B240,-19,0,1,1)&lt;&gt;"　　　　　　　〃"),OFFSET(B240,-19,0,1,1),"　　　　　　　〃")),"　　　　　　　〃"),(VLOOKUP(A240,入力シート➁!$A:$B,COLUMN(入力シート➁!$B$5),0))))</f>
        <v/>
      </c>
      <c r="C240" s="215"/>
      <c r="D240" s="215"/>
      <c r="E240" s="215"/>
      <c r="F240" s="215"/>
      <c r="G240" s="215"/>
      <c r="H240" s="215"/>
      <c r="I240" s="215"/>
      <c r="J240" s="216"/>
      <c r="K240" s="115" t="str">
        <f>IF(M240="","",IFERROR(VLOOKUP($A240,入力シート➁!$A:$R,COLUMN(入力シート➁!$C$7),0),""))</f>
        <v/>
      </c>
      <c r="L240" s="116" t="str">
        <f>IF(入力シート➁!D87=0,"",入力シート➁!D87)</f>
        <v/>
      </c>
      <c r="M240" s="117" t="str">
        <f>IF(L240="","",VLOOKUP($A240,入力シート➁!$A:$R,COLUMN(入力シート➁!$E$7),0))</f>
        <v/>
      </c>
      <c r="N240" s="217" t="str">
        <f ca="1">IF(VLOOKUP($A240,入力シート➁!$A:$R,COLUMN(入力シート➁!F231),0)=0,"",IF(VLOOKUP($A240,入力シート➁!$A:$R,COLUMN(入力シート➁!F231),0)&lt;0,"("&amp;-VLOOKUP($A240,入力シート➁!$A:$R,COLUMN(入力シート➁!F231),0)&amp;VLOOKUP($A240,入力シート➁!$A:$R,COLUMN(入力シート➁!G231),0)&amp;")",VLOOKUP($A240,入力シート➁!$A:$R,COLUMN(入力シート➁!F231),0)))</f>
        <v/>
      </c>
      <c r="O240" s="218"/>
      <c r="P240" s="218"/>
      <c r="Q240" s="118" t="str">
        <f ca="1">IF(OR(N240="",COUNT(N240)=0),"",VLOOKUP(A240,入力シート➁!$A:$R,COLUMN(入力シート➁!G231),0))</f>
        <v/>
      </c>
      <c r="R240" s="217" t="str">
        <f ca="1">IF(VLOOKUP($A240,入力シート➁!$A:$R,COLUMN(入力シート➁!H231),0)=0,"",IF(VLOOKUP($A240,入力シート➁!$A:$R,COLUMN(入力シート➁!H231),0)&lt;0,"("&amp;-VLOOKUP($A240,入力シート➁!$A:$R,COLUMN(入力シート➁!H231),0)&amp;VLOOKUP($A240,入力シート➁!$A:$R,COLUMN(入力シート➁!I231),0)&amp;")",VLOOKUP($A240,入力シート➁!$A:$R,COLUMN(入力シート➁!H231),0)))</f>
        <v/>
      </c>
      <c r="S240" s="218"/>
      <c r="T240" s="218"/>
      <c r="U240" s="118" t="str">
        <f ca="1">IF(OR(R240="",COUNT(R240)=0),"",VLOOKUP($A240,入力シート➁!$A:$R,COLUMN(入力シート➁!G231),0))</f>
        <v/>
      </c>
      <c r="V240" s="217" t="str">
        <f ca="1">IF(VLOOKUP($A240,入力シート➁!$A:$R,COLUMN(入力シート➁!J231),0)=0,"",IF(VLOOKUP($A240,入力シート➁!$A:$R,COLUMN(入力シート➁!J231),0)&lt;0,"("&amp;-VLOOKUP($A240,入力シート➁!$A:$R,COLUMN(入力シート➁!J231),0)&amp;VLOOKUP($A240,入力シート➁!$A:$R,COLUMN(入力シート➁!K231),0)&amp;")",VLOOKUP($A240,入力シート➁!$A:$R,COLUMN(入力シート➁!J231),0)))</f>
        <v/>
      </c>
      <c r="W240" s="218"/>
      <c r="X240" s="218"/>
      <c r="Y240" s="118" t="str">
        <f ca="1">IF(OR(V240="",COUNT(V240)=0),"",VLOOKUP($A240,入力シート➁!$A:$R,COLUMN(入力シート➁!G231),0))</f>
        <v/>
      </c>
      <c r="Z240" s="217" t="str">
        <f ca="1">IF(AND(VLOOKUP($A240,入力シート➁!$A:$R,COLUMN(入力シート➁!L231),0)=0,VLOOKUP($A240,入力シート➁!$A:$R,COLUMN(入力シート➁!B231),0)=""),"",IF(VLOOKUP($A240,入力シート➁!$A:$R,COLUMN(入力シート➁!L231),0)&lt;0,"("&amp;-VLOOKUP($A240,入力シート➁!$A:$R,COLUMN(入力シート➁!L231),0)&amp;VLOOKUP($A240,入力シート➁!$A:$R,COLUMN(入力シート➁!M231),0)&amp;")",VLOOKUP($A240,入力シート➁!$A:$R,COLUMN(入力シート➁!L231),0)))</f>
        <v/>
      </c>
      <c r="AA240" s="218"/>
      <c r="AB240" s="218"/>
      <c r="AC240" s="118" t="str">
        <f ca="1">IF(OR(Z240="",COUNT(Z240)=0),"",VLOOKUP($A240,入力シート➁!$A:$R,COLUMN(入力シート➁!G231),0))</f>
        <v/>
      </c>
      <c r="AD240" s="219" t="str">
        <f ca="1">IF(VLOOKUP(A240,入力シート➁!$A:$R,COLUMN(入力シート➁!R231),0)=0,"",VLOOKUP(A240,入力シート➁!$A:$R,COLUMN(入力シート➁!R231),0))</f>
        <v/>
      </c>
      <c r="AE240" s="219"/>
      <c r="AF240" s="219"/>
      <c r="AG240" s="219"/>
      <c r="AH240" s="219"/>
      <c r="AI240" s="219"/>
      <c r="AJ240" s="219"/>
      <c r="AK240" s="219"/>
      <c r="AL240" s="219"/>
      <c r="AN240" s="15" t="str">
        <f ca="1">IF($B232="","非表示","表示")</f>
        <v>非表示</v>
      </c>
    </row>
    <row r="241" spans="2:40" ht="18.75" customHeight="1">
      <c r="B241" s="220" t="s">
        <v>58</v>
      </c>
      <c r="C241" s="220"/>
      <c r="D241" s="15" t="s">
        <v>59</v>
      </c>
      <c r="AN241" s="15" t="str">
        <f ca="1">IF($B232="","非表示","表示")</f>
        <v>非表示</v>
      </c>
    </row>
    <row r="242" spans="2:40" ht="18.75" customHeight="1">
      <c r="D242" s="15" t="s">
        <v>60</v>
      </c>
      <c r="AN242" s="15" t="str">
        <f ca="1">IF($B232="","非表示","表示")</f>
        <v>非表示</v>
      </c>
    </row>
    <row r="243" spans="2:40" ht="18.75" customHeight="1">
      <c r="D243" s="15" t="s">
        <v>61</v>
      </c>
      <c r="AN243" s="15" t="str">
        <f ca="1">IF($B232="","非表示","表示")</f>
        <v>非表示</v>
      </c>
    </row>
    <row r="244" spans="2:40" ht="18.75" customHeight="1">
      <c r="D244" s="15" t="s">
        <v>62</v>
      </c>
      <c r="AN244" s="15" t="str">
        <f ca="1">IF($B232="","非表示","表示")</f>
        <v>非表示</v>
      </c>
    </row>
    <row r="245" spans="2:40" ht="21" customHeight="1">
      <c r="B245" s="18" t="s">
        <v>54</v>
      </c>
      <c r="AA245" s="111"/>
      <c r="AB245" s="111"/>
      <c r="AC245" s="112"/>
      <c r="AD245" s="111"/>
      <c r="AE245" s="111"/>
      <c r="AF245" s="111"/>
      <c r="AG245" s="111"/>
      <c r="AH245" s="111"/>
      <c r="AI245" s="111"/>
      <c r="AJ245" s="111"/>
      <c r="AK245" s="111"/>
      <c r="AL245" s="113"/>
      <c r="AN245" s="15" t="str">
        <f ca="1">IF($B261="","非表示","表示")</f>
        <v>非表示</v>
      </c>
    </row>
    <row r="246" spans="2:40" ht="10.5" customHeight="1">
      <c r="B246" s="19"/>
      <c r="C246" s="20"/>
      <c r="D246" s="20"/>
      <c r="E246" s="20"/>
      <c r="F246" s="20"/>
      <c r="G246" s="20"/>
      <c r="H246" s="20"/>
      <c r="I246" s="20"/>
      <c r="J246" s="20"/>
      <c r="K246" s="20"/>
      <c r="L246" s="25"/>
      <c r="M246" s="126"/>
      <c r="N246" s="20"/>
      <c r="O246" s="20"/>
      <c r="P246" s="20"/>
      <c r="Q246" s="126"/>
      <c r="R246" s="31"/>
      <c r="S246" s="31"/>
      <c r="T246" s="31"/>
      <c r="U246" s="32"/>
      <c r="V246" s="20"/>
      <c r="W246" s="20"/>
      <c r="X246" s="20"/>
      <c r="Y246" s="126"/>
      <c r="Z246" s="20"/>
      <c r="AA246" s="20"/>
      <c r="AB246" s="20"/>
      <c r="AC246" s="126"/>
      <c r="AD246" s="20"/>
      <c r="AE246" s="31"/>
      <c r="AF246" s="31"/>
      <c r="AG246" s="31"/>
      <c r="AH246" s="31"/>
      <c r="AI246" s="31"/>
      <c r="AJ246" s="31"/>
      <c r="AK246" s="31"/>
      <c r="AL246" s="34">
        <f>AL219+1</f>
        <v>10</v>
      </c>
      <c r="AN246" s="15" t="str">
        <f ca="1">IF($B261="","非表示","表示")</f>
        <v>非表示</v>
      </c>
    </row>
    <row r="247" spans="2:40" ht="25.5" customHeight="1">
      <c r="B247" s="21"/>
      <c r="C247" s="22"/>
      <c r="D247" s="22"/>
      <c r="E247" s="22"/>
      <c r="F247" s="22"/>
      <c r="G247" s="22"/>
      <c r="H247" s="22"/>
      <c r="I247" s="22"/>
      <c r="J247" s="22"/>
      <c r="K247" s="22"/>
      <c r="L247" s="27"/>
      <c r="M247" s="28"/>
      <c r="N247" s="22"/>
      <c r="O247" s="22"/>
      <c r="P247" s="22"/>
      <c r="Q247" s="28"/>
      <c r="R247" s="127"/>
      <c r="S247" s="204" t="s">
        <v>825</v>
      </c>
      <c r="T247" s="204"/>
      <c r="U247" s="204"/>
      <c r="V247" s="204"/>
      <c r="W247" s="204"/>
      <c r="X247" s="204"/>
      <c r="Y247" s="204"/>
      <c r="Z247" s="22"/>
      <c r="AA247" s="22"/>
      <c r="AB247" s="22"/>
      <c r="AC247" s="28"/>
      <c r="AD247" s="22"/>
      <c r="AE247" s="24"/>
      <c r="AF247" s="24"/>
      <c r="AG247" s="24"/>
      <c r="AH247" s="24"/>
      <c r="AI247" s="24"/>
      <c r="AJ247" s="24"/>
      <c r="AK247" s="24"/>
      <c r="AL247" s="35"/>
      <c r="AN247" s="15" t="str">
        <f ca="1">IF($B261="","非表示","表示")</f>
        <v>非表示</v>
      </c>
    </row>
    <row r="248" spans="2:40" ht="35" customHeight="1">
      <c r="B248" s="21"/>
      <c r="C248" s="22"/>
      <c r="D248" s="22"/>
      <c r="E248" s="22"/>
      <c r="F248" s="22"/>
      <c r="G248" s="22"/>
      <c r="H248" s="22"/>
      <c r="I248" s="22"/>
      <c r="J248" s="22"/>
      <c r="K248" s="22"/>
      <c r="L248" s="27"/>
      <c r="M248" s="28"/>
      <c r="N248" s="22"/>
      <c r="O248" s="22"/>
      <c r="P248" s="22"/>
      <c r="Q248" s="28"/>
      <c r="T248" s="205" t="s">
        <v>821</v>
      </c>
      <c r="U248" s="205"/>
      <c r="V248" s="206" t="str">
        <f>IF(入力シート①!D$4&lt;&gt;"",入力シート①!D$4,"")</f>
        <v/>
      </c>
      <c r="W248" s="206"/>
      <c r="X248" s="128" t="s">
        <v>822</v>
      </c>
      <c r="Y248" s="15"/>
      <c r="Z248" s="22"/>
      <c r="AA248" s="22"/>
      <c r="AB248" s="22"/>
      <c r="AC248" s="207" t="str">
        <f>IF(入力シート①!C$5&lt;&gt;"",入力シート①!C$5,"　　年　　月　　日")</f>
        <v>　　年　　月　　日</v>
      </c>
      <c r="AD248" s="207"/>
      <c r="AE248" s="207"/>
      <c r="AF248" s="207"/>
      <c r="AG248" s="207"/>
      <c r="AH248" s="207"/>
      <c r="AI248" s="207"/>
      <c r="AJ248" s="207"/>
      <c r="AK248" s="207"/>
      <c r="AL248" s="35"/>
      <c r="AN248" s="15" t="str">
        <f ca="1">IF($B261="","非表示","表示")</f>
        <v>非表示</v>
      </c>
    </row>
    <row r="249" spans="2:40" ht="21" customHeight="1">
      <c r="B249" s="23"/>
      <c r="C249" s="24"/>
      <c r="D249" s="24"/>
      <c r="E249" s="24"/>
      <c r="F249" s="24"/>
      <c r="G249" s="24"/>
      <c r="H249" s="24"/>
      <c r="I249" s="24"/>
      <c r="J249" s="24"/>
      <c r="K249" s="24"/>
      <c r="L249" s="29"/>
      <c r="M249" s="124"/>
      <c r="N249" s="24"/>
      <c r="O249" s="24"/>
      <c r="P249" s="24"/>
      <c r="Q249" s="124"/>
      <c r="R249" s="24"/>
      <c r="S249" s="24"/>
      <c r="T249" s="24"/>
      <c r="U249" s="124"/>
      <c r="V249" s="24"/>
      <c r="W249" s="24"/>
      <c r="X249" s="24"/>
      <c r="Y249" s="124"/>
      <c r="Z249" s="24"/>
      <c r="AA249" s="24"/>
      <c r="AB249" s="24"/>
      <c r="AC249" s="124"/>
      <c r="AD249" s="24"/>
      <c r="AE249" s="208"/>
      <c r="AF249" s="208"/>
      <c r="AG249" s="208"/>
      <c r="AH249" s="208"/>
      <c r="AI249" s="208"/>
      <c r="AJ249" s="208"/>
      <c r="AK249" s="208"/>
      <c r="AL249" s="35"/>
      <c r="AN249" s="15" t="str">
        <f ca="1">IF($B261="","非表示","表示")</f>
        <v>非表示</v>
      </c>
    </row>
    <row r="250" spans="2:40" ht="20.25" customHeight="1">
      <c r="B250" s="23"/>
      <c r="C250" s="209" t="s">
        <v>55</v>
      </c>
      <c r="D250" s="209"/>
      <c r="E250" s="209"/>
      <c r="F250" s="209"/>
      <c r="G250" s="209"/>
      <c r="H250" s="209"/>
      <c r="I250" s="209"/>
      <c r="J250" s="209"/>
      <c r="K250" s="209"/>
      <c r="L250" s="209"/>
      <c r="M250" s="124"/>
      <c r="N250" s="24"/>
      <c r="O250" s="24"/>
      <c r="P250" s="24"/>
      <c r="Q250" s="124"/>
      <c r="U250" s="124"/>
      <c r="V250" s="24"/>
      <c r="W250" s="24"/>
      <c r="X250" s="24"/>
      <c r="Y250" s="124"/>
      <c r="Z250" s="24"/>
      <c r="AA250" s="24"/>
      <c r="AB250" s="24"/>
      <c r="AC250" s="124"/>
      <c r="AD250" s="24"/>
      <c r="AE250" s="24"/>
      <c r="AF250" s="24"/>
      <c r="AG250" s="24"/>
      <c r="AH250" s="24"/>
      <c r="AI250" s="24"/>
      <c r="AJ250" s="24"/>
      <c r="AK250" s="24"/>
      <c r="AL250" s="35"/>
      <c r="AN250" s="15" t="str">
        <f ca="1">IF($B261="","非表示","表示")</f>
        <v>非表示</v>
      </c>
    </row>
    <row r="251" spans="2:40" ht="20.25" customHeight="1">
      <c r="B251" s="23"/>
      <c r="C251" s="24"/>
      <c r="D251" s="24"/>
      <c r="E251" s="24"/>
      <c r="F251" s="24"/>
      <c r="G251" s="24"/>
      <c r="H251" s="24"/>
      <c r="I251" s="24"/>
      <c r="J251" s="24"/>
      <c r="K251" s="24"/>
      <c r="L251" s="29"/>
      <c r="M251" s="124"/>
      <c r="N251" s="24"/>
      <c r="O251" s="24"/>
      <c r="P251" s="24"/>
      <c r="Q251" s="124"/>
      <c r="R251" s="24"/>
      <c r="S251" s="24"/>
      <c r="T251" s="24"/>
      <c r="U251" s="124"/>
      <c r="V251" s="24"/>
      <c r="W251" s="24"/>
      <c r="X251" s="24"/>
      <c r="Y251" s="210" t="s">
        <v>823</v>
      </c>
      <c r="Z251" s="210"/>
      <c r="AA251" s="210"/>
      <c r="AB251" s="210"/>
      <c r="AC251" s="212" t="str">
        <f>AC224</f>
        <v/>
      </c>
      <c r="AD251" s="212"/>
      <c r="AE251" s="212"/>
      <c r="AF251" s="212"/>
      <c r="AG251" s="212"/>
      <c r="AH251" s="212"/>
      <c r="AI251" s="212"/>
      <c r="AJ251" s="212"/>
      <c r="AK251" s="212"/>
      <c r="AL251" s="35"/>
      <c r="AN251" s="15" t="str">
        <f ca="1">IF($B261="","非表示","表示")</f>
        <v>非表示</v>
      </c>
    </row>
    <row r="252" spans="2:40" ht="20.25" customHeight="1">
      <c r="B252" s="23"/>
      <c r="C252" s="24"/>
      <c r="D252" s="24"/>
      <c r="E252" s="24"/>
      <c r="F252" s="24"/>
      <c r="G252" s="24"/>
      <c r="H252" s="24"/>
      <c r="I252" s="24"/>
      <c r="J252" s="24"/>
      <c r="K252" s="24"/>
      <c r="L252" s="29"/>
      <c r="M252" s="124"/>
      <c r="N252" s="24"/>
      <c r="O252" s="24"/>
      <c r="P252" s="24"/>
      <c r="Q252" s="124"/>
      <c r="R252" s="24"/>
      <c r="S252" s="24"/>
      <c r="T252" s="24"/>
      <c r="U252" s="124"/>
      <c r="V252" s="24"/>
      <c r="W252" s="24"/>
      <c r="X252" s="24"/>
      <c r="Y252" s="211"/>
      <c r="Z252" s="211"/>
      <c r="AA252" s="211"/>
      <c r="AB252" s="211"/>
      <c r="AC252" s="213" t="str">
        <f>AC225</f>
        <v/>
      </c>
      <c r="AD252" s="213"/>
      <c r="AE252" s="213"/>
      <c r="AF252" s="213"/>
      <c r="AG252" s="213"/>
      <c r="AH252" s="213"/>
      <c r="AI252" s="213"/>
      <c r="AJ252" s="213"/>
      <c r="AK252" s="213"/>
      <c r="AL252" s="35"/>
      <c r="AN252" s="15" t="str">
        <f ca="1">IF($B261="","非表示","表示")</f>
        <v>非表示</v>
      </c>
    </row>
    <row r="253" spans="2:40" ht="7.5" customHeight="1">
      <c r="B253" s="23"/>
      <c r="C253" s="24"/>
      <c r="D253" s="24"/>
      <c r="E253" s="24"/>
      <c r="F253" s="24"/>
      <c r="G253" s="24"/>
      <c r="H253" s="24"/>
      <c r="I253" s="24"/>
      <c r="J253" s="24"/>
      <c r="K253" s="24"/>
      <c r="L253" s="29"/>
      <c r="M253" s="124"/>
      <c r="N253" s="24"/>
      <c r="O253" s="24"/>
      <c r="P253" s="24"/>
      <c r="Q253" s="124"/>
      <c r="R253" s="24"/>
      <c r="S253" s="24"/>
      <c r="T253" s="24"/>
      <c r="U253" s="124"/>
      <c r="V253" s="24"/>
      <c r="W253" s="24"/>
      <c r="X253" s="24"/>
      <c r="Y253" s="124"/>
      <c r="Z253" s="24"/>
      <c r="AA253" s="24"/>
      <c r="AB253" s="24"/>
      <c r="AC253" s="124"/>
      <c r="AD253" s="24"/>
      <c r="AE253" s="24"/>
      <c r="AF253" s="24"/>
      <c r="AG253" s="24"/>
      <c r="AH253" s="24"/>
      <c r="AI253" s="24"/>
      <c r="AJ253" s="24"/>
      <c r="AK253" s="24"/>
      <c r="AL253" s="35"/>
      <c r="AN253" s="15" t="str">
        <f ca="1">IF($B261="","非表示","表示")</f>
        <v>非表示</v>
      </c>
    </row>
    <row r="254" spans="2:40" ht="20.25" customHeight="1">
      <c r="B254" s="23"/>
      <c r="C254" s="24"/>
      <c r="D254" s="24"/>
      <c r="E254" s="24"/>
      <c r="F254" s="24"/>
      <c r="G254" s="24"/>
      <c r="H254" s="24"/>
      <c r="I254" s="24"/>
      <c r="J254" s="24"/>
      <c r="K254" s="24"/>
      <c r="L254" s="29"/>
      <c r="M254" s="124"/>
      <c r="N254" s="24"/>
      <c r="O254" s="24"/>
      <c r="V254" s="24"/>
      <c r="W254" s="24"/>
      <c r="X254" s="24"/>
      <c r="Y254" s="186" t="s">
        <v>56</v>
      </c>
      <c r="Z254" s="186"/>
      <c r="AA254" s="186"/>
      <c r="AB254" s="186"/>
      <c r="AC254" s="188" t="str">
        <f>AC227</f>
        <v/>
      </c>
      <c r="AD254" s="188"/>
      <c r="AE254" s="188"/>
      <c r="AF254" s="188"/>
      <c r="AG254" s="188"/>
      <c r="AH254" s="188"/>
      <c r="AI254" s="188"/>
      <c r="AJ254" s="188"/>
      <c r="AK254" s="188"/>
      <c r="AL254" s="35"/>
      <c r="AN254" s="15" t="str">
        <f ca="1">IF($B261="","非表示","表示")</f>
        <v>非表示</v>
      </c>
    </row>
    <row r="255" spans="2:40" ht="20.25" customHeight="1">
      <c r="B255" s="23"/>
      <c r="D255" s="129" t="s">
        <v>11</v>
      </c>
      <c r="E255" s="130"/>
      <c r="F255" s="130"/>
      <c r="G255" s="131"/>
      <c r="H255" s="187" t="str">
        <f>H12</f>
        <v/>
      </c>
      <c r="I255" s="187"/>
      <c r="J255" s="187"/>
      <c r="K255" s="187"/>
      <c r="L255" s="187"/>
      <c r="M255" s="124"/>
      <c r="N255" s="24"/>
      <c r="R255" s="119" t="str">
        <f>IF(入力シート①!C$7&lt;&gt;"",入力シート①!C$7,"")</f>
        <v/>
      </c>
      <c r="S255" s="125" t="s">
        <v>16</v>
      </c>
      <c r="T255" s="190" t="str">
        <f>IF(入力シート①!E$7&lt;&gt;"",入力シート①!E$7,"")</f>
        <v/>
      </c>
      <c r="U255" s="190"/>
      <c r="V255" s="129" t="s">
        <v>824</v>
      </c>
      <c r="W255" s="24"/>
      <c r="X255" s="24"/>
      <c r="Y255" s="187"/>
      <c r="Z255" s="187"/>
      <c r="AA255" s="187"/>
      <c r="AB255" s="187"/>
      <c r="AC255" s="189"/>
      <c r="AD255" s="189"/>
      <c r="AE255" s="189"/>
      <c r="AF255" s="189"/>
      <c r="AG255" s="189"/>
      <c r="AH255" s="189"/>
      <c r="AI255" s="189"/>
      <c r="AJ255" s="189"/>
      <c r="AK255" s="189"/>
      <c r="AL255" s="35"/>
      <c r="AN255" s="15" t="str">
        <f ca="1">IF($B261="","非表示","表示")</f>
        <v>非表示</v>
      </c>
    </row>
    <row r="256" spans="2:40" ht="12.75" customHeight="1"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9"/>
      <c r="M256" s="124"/>
      <c r="N256" s="24"/>
      <c r="O256" s="24"/>
      <c r="P256" s="24"/>
      <c r="Q256" s="124"/>
      <c r="R256" s="24"/>
      <c r="S256" s="24"/>
      <c r="T256" s="24"/>
      <c r="U256" s="124"/>
      <c r="V256" s="24"/>
      <c r="W256" s="24"/>
      <c r="X256" s="24"/>
      <c r="Y256" s="124"/>
      <c r="Z256" s="24"/>
      <c r="AA256" s="24"/>
      <c r="AB256" s="24"/>
      <c r="AC256" s="124"/>
      <c r="AD256" s="24"/>
      <c r="AE256" s="24"/>
      <c r="AF256" s="24"/>
      <c r="AG256" s="24"/>
      <c r="AH256" s="24"/>
      <c r="AI256" s="24"/>
      <c r="AJ256" s="24"/>
      <c r="AK256" s="24"/>
      <c r="AL256" s="35"/>
      <c r="AN256" s="15" t="str">
        <f ca="1">IF($B261="","非表示","表示")</f>
        <v>非表示</v>
      </c>
    </row>
    <row r="257" spans="1:40" ht="23.25" customHeight="1">
      <c r="B257" s="191" t="s">
        <v>57</v>
      </c>
      <c r="C257" s="191"/>
      <c r="D257" s="191"/>
      <c r="E257" s="191"/>
      <c r="F257" s="191"/>
      <c r="G257" s="191"/>
      <c r="H257" s="191"/>
      <c r="I257" s="191"/>
      <c r="J257" s="191"/>
      <c r="K257" s="192" t="s">
        <v>37</v>
      </c>
      <c r="L257" s="193"/>
      <c r="M257" s="194"/>
      <c r="N257" s="198" t="s">
        <v>817</v>
      </c>
      <c r="O257" s="199"/>
      <c r="P257" s="199"/>
      <c r="Q257" s="200"/>
      <c r="R257" s="192" t="s">
        <v>818</v>
      </c>
      <c r="S257" s="193"/>
      <c r="T257" s="193"/>
      <c r="U257" s="194"/>
      <c r="V257" s="192" t="s">
        <v>819</v>
      </c>
      <c r="W257" s="193"/>
      <c r="X257" s="193"/>
      <c r="Y257" s="194"/>
      <c r="Z257" s="198" t="s">
        <v>820</v>
      </c>
      <c r="AA257" s="199"/>
      <c r="AB257" s="199"/>
      <c r="AC257" s="200"/>
      <c r="AD257" s="191" t="s">
        <v>46</v>
      </c>
      <c r="AE257" s="191"/>
      <c r="AF257" s="191"/>
      <c r="AG257" s="191"/>
      <c r="AH257" s="191"/>
      <c r="AI257" s="191"/>
      <c r="AJ257" s="191"/>
      <c r="AK257" s="191"/>
      <c r="AL257" s="191"/>
      <c r="AN257" s="15" t="str">
        <f ca="1">IF($B259="","非表示","表示")</f>
        <v>非表示</v>
      </c>
    </row>
    <row r="258" spans="1:40" ht="23.25" customHeight="1">
      <c r="B258" s="191"/>
      <c r="C258" s="191"/>
      <c r="D258" s="191"/>
      <c r="E258" s="191"/>
      <c r="F258" s="191"/>
      <c r="G258" s="191"/>
      <c r="H258" s="191"/>
      <c r="I258" s="191"/>
      <c r="J258" s="191"/>
      <c r="K258" s="195"/>
      <c r="L258" s="196"/>
      <c r="M258" s="197"/>
      <c r="N258" s="201"/>
      <c r="O258" s="202"/>
      <c r="P258" s="202"/>
      <c r="Q258" s="203"/>
      <c r="R258" s="195"/>
      <c r="S258" s="196"/>
      <c r="T258" s="196"/>
      <c r="U258" s="197"/>
      <c r="V258" s="195"/>
      <c r="W258" s="196"/>
      <c r="X258" s="196"/>
      <c r="Y258" s="197"/>
      <c r="Z258" s="201"/>
      <c r="AA258" s="202"/>
      <c r="AB258" s="202"/>
      <c r="AC258" s="203"/>
      <c r="AD258" s="191"/>
      <c r="AE258" s="191"/>
      <c r="AF258" s="191"/>
      <c r="AG258" s="191"/>
      <c r="AH258" s="191"/>
      <c r="AI258" s="191"/>
      <c r="AJ258" s="191"/>
      <c r="AK258" s="191"/>
      <c r="AL258" s="191"/>
      <c r="AN258" s="15" t="str">
        <f ca="1">IF($B259="","非表示","表示")</f>
        <v>非表示</v>
      </c>
    </row>
    <row r="259" spans="1:40" ht="46.5" customHeight="1">
      <c r="A259" s="15">
        <f ca="1">$A240+1</f>
        <v>82</v>
      </c>
      <c r="B259" s="214" t="str">
        <f ca="1">IF(AND(VLOOKUP(A259,入力シート➁!$A:$B,COLUMN(入力シート➁!$B$5),0)=0,AD259=""),"",IF(AND(VLOOKUP(A259,入力シート➁!$A:$B,COLUMN(入力シート➁!$B$5),0)=0,AD259&lt;&gt;""),IFERROR(IF(AND(OFFSET(B259,-2,0,1,1)=$B$14,OFFSET(B259,-19,0,1,1)="　　　　　　　〃"),OFFSET(B259,-20,0,1,1),IF(AND(OFFSET(B259,-2,0,1,1)=$B$14,OFFSET(B259,-19,0,1,1)&lt;&gt;"　　　　　　　〃"),OFFSET(B259,-19,0,1,1),"　　　　　　　〃")),"　　　　　　　〃"),(VLOOKUP(A259,入力シート➁!$A:$B,COLUMN(入力シート➁!$B$5),0))))</f>
        <v/>
      </c>
      <c r="C259" s="215"/>
      <c r="D259" s="215"/>
      <c r="E259" s="215"/>
      <c r="F259" s="215"/>
      <c r="G259" s="215"/>
      <c r="H259" s="215"/>
      <c r="I259" s="215"/>
      <c r="J259" s="216"/>
      <c r="K259" s="115" t="str">
        <f>IF(M259="","",IFERROR(VLOOKUP($A259,入力シート➁!$A:$R,COLUMN(入力シート➁!$C$7),0),""))</f>
        <v/>
      </c>
      <c r="L259" s="116" t="str">
        <f>IF(入力シート➁!D88=0,"",入力シート➁!D88)</f>
        <v/>
      </c>
      <c r="M259" s="117" t="str">
        <f>IF(L259="","",VLOOKUP($A259,入力シート➁!$A:$R,COLUMN(入力シート➁!$E$7),0))</f>
        <v/>
      </c>
      <c r="N259" s="217" t="str">
        <f ca="1">IF(VLOOKUP($A259,入力シート➁!$A:$R,COLUMN(入力シート➁!F250),0)=0,"",IF(VLOOKUP($A259,入力シート➁!$A:$R,COLUMN(入力シート➁!F250),0)&lt;0,"("&amp;-VLOOKUP($A259,入力シート➁!$A:$R,COLUMN(入力シート➁!F250),0)&amp;VLOOKUP($A259,入力シート➁!$A:$R,COLUMN(入力シート➁!G250),0)&amp;")",VLOOKUP($A259,入力シート➁!$A:$R,COLUMN(入力シート➁!F250),0)))</f>
        <v/>
      </c>
      <c r="O259" s="218"/>
      <c r="P259" s="218"/>
      <c r="Q259" s="118" t="str">
        <f ca="1">IF(OR(N259="",COUNT(N259)=0),"",VLOOKUP($A259,入力シート➁!$A:$R,COLUMN(入力シート➁!G250),0))</f>
        <v/>
      </c>
      <c r="R259" s="217" t="str">
        <f ca="1">IF(VLOOKUP($A259,入力シート➁!$A:$R,COLUMN(入力シート➁!H250),0)=0,"",IF(VLOOKUP($A259,入力シート➁!$A:$R,COLUMN(入力シート➁!H250),0)&lt;0,"("&amp;-VLOOKUP($A259,入力シート➁!$A:$R,COLUMN(入力シート➁!H250),0)&amp;VLOOKUP($A259,入力シート➁!$A:$R,COLUMN(入力シート➁!I250),0)&amp;")",VLOOKUP($A259,入力シート➁!$A:$R,COLUMN(入力シート➁!H250),0)))</f>
        <v/>
      </c>
      <c r="S259" s="218"/>
      <c r="T259" s="218"/>
      <c r="U259" s="118" t="str">
        <f ca="1">IF(OR(R259="",COUNT(R259)=0),"",VLOOKUP($A259,入力シート➁!$A:$R,COLUMN(入力シート➁!G250),0))</f>
        <v/>
      </c>
      <c r="V259" s="217" t="str">
        <f ca="1">IF(VLOOKUP($A259,入力シート➁!$A:$R,COLUMN(入力シート➁!J250),0)=0,"",IF(VLOOKUP($A259,入力シート➁!$A:$R,COLUMN(入力シート➁!J250),0)&lt;0,"("&amp;-VLOOKUP($A259,入力シート➁!$A:$R,COLUMN(入力シート➁!J250),0)&amp;VLOOKUP($A259,入力シート➁!$A:$R,COLUMN(入力シート➁!K250),0)&amp;")",VLOOKUP($A259,入力シート➁!$A:$R,COLUMN(入力シート➁!J250),0)))</f>
        <v/>
      </c>
      <c r="W259" s="218"/>
      <c r="X259" s="218"/>
      <c r="Y259" s="118" t="str">
        <f ca="1">IF(OR(V259="",COUNT(V259)=0),"",VLOOKUP($A259,入力シート➁!$A:$R,COLUMN(入力シート➁!G250),0))</f>
        <v/>
      </c>
      <c r="Z259" s="217" t="str">
        <f ca="1">IF(AND(VLOOKUP($A259,入力シート➁!$A:$R,COLUMN(入力シート➁!L250),0)=0,VLOOKUP($A259,入力シート➁!$A:$R,COLUMN(入力シート➁!B250),0)=""),"",IF(VLOOKUP($A259,入力シート➁!$A:$R,COLUMN(入力シート➁!L250),0)&lt;0,"("&amp;-VLOOKUP($A259,入力シート➁!$A:$R,COLUMN(入力シート➁!L250),0)&amp;VLOOKUP($A259,入力シート➁!$A:$R,COLUMN(入力シート➁!M250),0)&amp;")",VLOOKUP($A259,入力シート➁!$A:$R,COLUMN(入力シート➁!L250),0)))</f>
        <v/>
      </c>
      <c r="AA259" s="218"/>
      <c r="AB259" s="218"/>
      <c r="AC259" s="118" t="str">
        <f ca="1">IF(OR(Z259="",COUNT(Z259)=0),"",VLOOKUP($A259,入力シート➁!$A:$R,COLUMN(入力シート➁!G250),0))</f>
        <v/>
      </c>
      <c r="AD259" s="219" t="str">
        <f ca="1">IF(VLOOKUP(A259,入力シート➁!$A:$R,COLUMN(入力シート➁!R250),0)=0,"",VLOOKUP(A259,入力シート➁!$A:$R,COLUMN(入力シート➁!R250),0))</f>
        <v/>
      </c>
      <c r="AE259" s="219"/>
      <c r="AF259" s="219"/>
      <c r="AG259" s="219"/>
      <c r="AH259" s="219"/>
      <c r="AI259" s="219"/>
      <c r="AJ259" s="219"/>
      <c r="AK259" s="219"/>
      <c r="AL259" s="219"/>
      <c r="AN259" s="15" t="str">
        <f ca="1">IF($B259="","非表示","表示")</f>
        <v>非表示</v>
      </c>
    </row>
    <row r="260" spans="1:40" ht="46.5" customHeight="1">
      <c r="A260" s="15">
        <f t="shared" ref="A260:A267" ca="1" si="9">OFFSET(A260,-1,0,1,1)+1</f>
        <v>83</v>
      </c>
      <c r="B260" s="214" t="str">
        <f ca="1">IF(AND(VLOOKUP(A260,入力シート➁!$A:$B,COLUMN(入力シート➁!$B$5),0)=0,AD260=""),"",IF(AND(VLOOKUP(A260,入力シート➁!$A:$B,COLUMN(入力シート➁!$B$5),0)=0,AD260&lt;&gt;""),IFERROR(IF(AND(OFFSET(B260,-2,0,1,1)=$B$14,OFFSET(B260,-19,0,1,1)="　　　　　　　〃"),OFFSET(B260,-20,0,1,1),IF(AND(OFFSET(B260,-2,0,1,1)=$B$14,OFFSET(B260,-19,0,1,1)&lt;&gt;"　　　　　　　〃"),OFFSET(B260,-19,0,1,1),"　　　　　　　〃")),"　　　　　　　〃"),(VLOOKUP(A260,入力シート➁!$A:$B,COLUMN(入力シート➁!$B$5),0))))</f>
        <v/>
      </c>
      <c r="C260" s="215"/>
      <c r="D260" s="215"/>
      <c r="E260" s="215"/>
      <c r="F260" s="215"/>
      <c r="G260" s="215"/>
      <c r="H260" s="215"/>
      <c r="I260" s="215"/>
      <c r="J260" s="216"/>
      <c r="K260" s="115" t="str">
        <f>IF(M260="","",IFERROR(VLOOKUP($A260,入力シート➁!$A:$R,COLUMN(入力シート➁!$C$7),0),""))</f>
        <v/>
      </c>
      <c r="L260" s="116" t="str">
        <f>IF(入力シート➁!D89=0,"",入力シート➁!D89)</f>
        <v/>
      </c>
      <c r="M260" s="117" t="str">
        <f>IF(L260="","",VLOOKUP($A260,入力シート➁!$A:$R,COLUMN(入力シート➁!$E$7),0))</f>
        <v/>
      </c>
      <c r="N260" s="217" t="str">
        <f ca="1">IF(VLOOKUP($A260,入力シート➁!$A:$R,COLUMN(入力シート➁!F251),0)=0,"",IF(VLOOKUP($A260,入力シート➁!$A:$R,COLUMN(入力シート➁!F251),0)&lt;0,"("&amp;-VLOOKUP($A260,入力シート➁!$A:$R,COLUMN(入力シート➁!F251),0)&amp;VLOOKUP($A260,入力シート➁!$A:$R,COLUMN(入力シート➁!G251),0)&amp;")",VLOOKUP($A260,入力シート➁!$A:$R,COLUMN(入力シート➁!F251),0)))</f>
        <v/>
      </c>
      <c r="O260" s="218"/>
      <c r="P260" s="218"/>
      <c r="Q260" s="118" t="str">
        <f ca="1">IF(OR(N260="",COUNT(N260)=0),"",VLOOKUP(A260,入力シート➁!$A:$R,COLUMN(入力シート➁!G251),0))</f>
        <v/>
      </c>
      <c r="R260" s="217" t="str">
        <f ca="1">IF(VLOOKUP($A260,入力シート➁!$A:$R,COLUMN(入力シート➁!H251),0)=0,"",IF(VLOOKUP($A260,入力シート➁!$A:$R,COLUMN(入力シート➁!H251),0)&lt;0,"("&amp;-VLOOKUP($A260,入力シート➁!$A:$R,COLUMN(入力シート➁!H251),0)&amp;VLOOKUP($A260,入力シート➁!$A:$R,COLUMN(入力シート➁!I251),0)&amp;")",VLOOKUP($A260,入力シート➁!$A:$R,COLUMN(入力シート➁!H251),0)))</f>
        <v/>
      </c>
      <c r="S260" s="218"/>
      <c r="T260" s="218"/>
      <c r="U260" s="118" t="str">
        <f ca="1">IF(OR(R260="",COUNT(R260)=0),"",VLOOKUP($A260,入力シート➁!$A:$R,COLUMN(入力シート➁!G251),0))</f>
        <v/>
      </c>
      <c r="V260" s="217" t="str">
        <f ca="1">IF(VLOOKUP($A260,入力シート➁!$A:$R,COLUMN(入力シート➁!J251),0)=0,"",IF(VLOOKUP($A260,入力シート➁!$A:$R,COLUMN(入力シート➁!J251),0)&lt;0,"("&amp;-VLOOKUP($A260,入力シート➁!$A:$R,COLUMN(入力シート➁!J251),0)&amp;VLOOKUP($A260,入力シート➁!$A:$R,COLUMN(入力シート➁!K251),0)&amp;")",VLOOKUP($A260,入力シート➁!$A:$R,COLUMN(入力シート➁!J251),0)))</f>
        <v/>
      </c>
      <c r="W260" s="218"/>
      <c r="X260" s="218"/>
      <c r="Y260" s="118" t="str">
        <f ca="1">IF(OR(V260="",COUNT(V260)=0),"",VLOOKUP($A260,入力シート➁!$A:$R,COLUMN(入力シート➁!G251),0))</f>
        <v/>
      </c>
      <c r="Z260" s="217" t="str">
        <f ca="1">IF(AND(VLOOKUP($A260,入力シート➁!$A:$R,COLUMN(入力シート➁!L251),0)=0,VLOOKUP($A260,入力シート➁!$A:$R,COLUMN(入力シート➁!B251),0)=""),"",IF(VLOOKUP($A260,入力シート➁!$A:$R,COLUMN(入力シート➁!L251),0)&lt;0,"("&amp;-VLOOKUP($A260,入力シート➁!$A:$R,COLUMN(入力シート➁!L251),0)&amp;VLOOKUP($A260,入力シート➁!$A:$R,COLUMN(入力シート➁!M251),0)&amp;")",VLOOKUP($A260,入力シート➁!$A:$R,COLUMN(入力シート➁!L251),0)))</f>
        <v/>
      </c>
      <c r="AA260" s="218"/>
      <c r="AB260" s="218"/>
      <c r="AC260" s="118" t="str">
        <f ca="1">IF(OR(Z260="",COUNT(Z260)=0),"",VLOOKUP($A260,入力シート➁!$A:$R,COLUMN(入力シート➁!G251),0))</f>
        <v/>
      </c>
      <c r="AD260" s="219" t="str">
        <f ca="1">IF(VLOOKUP(A260,入力シート➁!$A:$R,COLUMN(入力シート➁!R251),0)=0,"",VLOOKUP(A260,入力シート➁!$A:$R,COLUMN(入力シート➁!R251),0))</f>
        <v/>
      </c>
      <c r="AE260" s="219"/>
      <c r="AF260" s="219"/>
      <c r="AG260" s="219"/>
      <c r="AH260" s="219"/>
      <c r="AI260" s="219"/>
      <c r="AJ260" s="219"/>
      <c r="AK260" s="219"/>
      <c r="AL260" s="219"/>
      <c r="AN260" s="15" t="str">
        <f ca="1">IF($B259="","非表示","表示")</f>
        <v>非表示</v>
      </c>
    </row>
    <row r="261" spans="1:40" ht="46.5" customHeight="1">
      <c r="A261" s="15">
        <f t="shared" ca="1" si="9"/>
        <v>84</v>
      </c>
      <c r="B261" s="214" t="str">
        <f ca="1">IF(AND(VLOOKUP(A261,入力シート➁!$A:$B,COLUMN(入力シート➁!$B$5),0)=0,AD261=""),"",IF(AND(VLOOKUP(A261,入力シート➁!$A:$B,COLUMN(入力シート➁!$B$5),0)=0,AD261&lt;&gt;""),IFERROR(IF(AND(OFFSET(B261,-2,0,1,1)=$B$14,OFFSET(B261,-19,0,1,1)="　　　　　　　〃"),OFFSET(B261,-20,0,1,1),IF(AND(OFFSET(B261,-2,0,1,1)=$B$14,OFFSET(B261,-19,0,1,1)&lt;&gt;"　　　　　　　〃"),OFFSET(B261,-19,0,1,1),"　　　　　　　〃")),"　　　　　　　〃"),(VLOOKUP(A261,入力シート➁!$A:$B,COLUMN(入力シート➁!$B$5),0))))</f>
        <v/>
      </c>
      <c r="C261" s="215"/>
      <c r="D261" s="215"/>
      <c r="E261" s="215"/>
      <c r="F261" s="215"/>
      <c r="G261" s="215"/>
      <c r="H261" s="215"/>
      <c r="I261" s="215"/>
      <c r="J261" s="216"/>
      <c r="K261" s="115" t="str">
        <f>IF(M261="","",IFERROR(VLOOKUP($A261,入力シート➁!$A:$R,COLUMN(入力シート➁!$C$7),0),""))</f>
        <v/>
      </c>
      <c r="L261" s="116" t="str">
        <f>IF(入力シート➁!D90=0,"",入力シート➁!D90)</f>
        <v/>
      </c>
      <c r="M261" s="117" t="str">
        <f>IF(L261="","",VLOOKUP($A261,入力シート➁!$A:$R,COLUMN(入力シート➁!$E$7),0))</f>
        <v/>
      </c>
      <c r="N261" s="217" t="str">
        <f ca="1">IF(VLOOKUP($A261,入力シート➁!$A:$R,COLUMN(入力シート➁!F252),0)=0,"",IF(VLOOKUP($A261,入力シート➁!$A:$R,COLUMN(入力シート➁!F252),0)&lt;0,"("&amp;-VLOOKUP($A261,入力シート➁!$A:$R,COLUMN(入力シート➁!F252),0)&amp;VLOOKUP($A261,入力シート➁!$A:$R,COLUMN(入力シート➁!G252),0)&amp;")",VLOOKUP($A261,入力シート➁!$A:$R,COLUMN(入力シート➁!F252),0)))</f>
        <v/>
      </c>
      <c r="O261" s="218"/>
      <c r="P261" s="218"/>
      <c r="Q261" s="118" t="str">
        <f ca="1">IF(OR(N261="",COUNT(N261)=0),"",VLOOKUP(A261,入力シート➁!$A:$R,COLUMN(入力シート➁!G252),0))</f>
        <v/>
      </c>
      <c r="R261" s="217" t="str">
        <f ca="1">IF(VLOOKUP($A261,入力シート➁!$A:$R,COLUMN(入力シート➁!H252),0)=0,"",IF(VLOOKUP($A261,入力シート➁!$A:$R,COLUMN(入力シート➁!H252),0)&lt;0,"("&amp;-VLOOKUP($A261,入力シート➁!$A:$R,COLUMN(入力シート➁!H252),0)&amp;VLOOKUP($A261,入力シート➁!$A:$R,COLUMN(入力シート➁!I252),0)&amp;")",VLOOKUP($A261,入力シート➁!$A:$R,COLUMN(入力シート➁!H252),0)))</f>
        <v/>
      </c>
      <c r="S261" s="218"/>
      <c r="T261" s="218"/>
      <c r="U261" s="118" t="str">
        <f ca="1">IF(OR(R261="",COUNT(R261)=0),"",VLOOKUP($A261,入力シート➁!$A:$R,COLUMN(入力シート➁!G252),0))</f>
        <v/>
      </c>
      <c r="V261" s="217" t="str">
        <f ca="1">IF(VLOOKUP($A261,入力シート➁!$A:$R,COLUMN(入力シート➁!J252),0)=0,"",IF(VLOOKUP($A261,入力シート➁!$A:$R,COLUMN(入力シート➁!J252),0)&lt;0,"("&amp;-VLOOKUP($A261,入力シート➁!$A:$R,COLUMN(入力シート➁!J252),0)&amp;VLOOKUP($A261,入力シート➁!$A:$R,COLUMN(入力シート➁!K252),0)&amp;")",VLOOKUP($A261,入力シート➁!$A:$R,COLUMN(入力シート➁!J252),0)))</f>
        <v/>
      </c>
      <c r="W261" s="218"/>
      <c r="X261" s="218"/>
      <c r="Y261" s="118" t="str">
        <f ca="1">IF(OR(V261="",COUNT(V261)=0),"",VLOOKUP($A261,入力シート➁!$A:$R,COLUMN(入力シート➁!G252),0))</f>
        <v/>
      </c>
      <c r="Z261" s="217" t="str">
        <f ca="1">IF(AND(VLOOKUP($A261,入力シート➁!$A:$R,COLUMN(入力シート➁!L252),0)=0,VLOOKUP($A261,入力シート➁!$A:$R,COLUMN(入力シート➁!B252),0)=""),"",IF(VLOOKUP($A261,入力シート➁!$A:$R,COLUMN(入力シート➁!L252),0)&lt;0,"("&amp;-VLOOKUP($A261,入力シート➁!$A:$R,COLUMN(入力シート➁!L252),0)&amp;VLOOKUP($A261,入力シート➁!$A:$R,COLUMN(入力シート➁!M252),0)&amp;")",VLOOKUP($A261,入力シート➁!$A:$R,COLUMN(入力シート➁!L252),0)))</f>
        <v/>
      </c>
      <c r="AA261" s="218"/>
      <c r="AB261" s="218"/>
      <c r="AC261" s="118" t="str">
        <f ca="1">IF(OR(Z261="",COUNT(Z261)=0),"",VLOOKUP($A261,入力シート➁!$A:$R,COLUMN(入力シート➁!G252),0))</f>
        <v/>
      </c>
      <c r="AD261" s="219" t="str">
        <f ca="1">IF(VLOOKUP(A261,入力シート➁!$A:$R,COLUMN(入力シート➁!R252),0)=0,"",VLOOKUP(A261,入力シート➁!$A:$R,COLUMN(入力シート➁!R252),0))</f>
        <v/>
      </c>
      <c r="AE261" s="219"/>
      <c r="AF261" s="219"/>
      <c r="AG261" s="219"/>
      <c r="AH261" s="219"/>
      <c r="AI261" s="219"/>
      <c r="AJ261" s="219"/>
      <c r="AK261" s="219"/>
      <c r="AL261" s="219"/>
      <c r="AN261" s="15" t="str">
        <f ca="1">IF($B259="","非表示","表示")</f>
        <v>非表示</v>
      </c>
    </row>
    <row r="262" spans="1:40" ht="46.5" customHeight="1">
      <c r="A262" s="15">
        <f t="shared" ca="1" si="9"/>
        <v>85</v>
      </c>
      <c r="B262" s="214" t="str">
        <f ca="1">IF(AND(VLOOKUP(A262,入力シート➁!$A:$B,COLUMN(入力シート➁!$B$5),0)=0,AD262=""),"",IF(AND(VLOOKUP(A262,入力シート➁!$A:$B,COLUMN(入力シート➁!$B$5),0)=0,AD262&lt;&gt;""),IFERROR(IF(AND(OFFSET(B262,-2,0,1,1)=$B$14,OFFSET(B262,-19,0,1,1)="　　　　　　　〃"),OFFSET(B262,-20,0,1,1),IF(AND(OFFSET(B262,-2,0,1,1)=$B$14,OFFSET(B262,-19,0,1,1)&lt;&gt;"　　　　　　　〃"),OFFSET(B262,-19,0,1,1),"　　　　　　　〃")),"　　　　　　　〃"),(VLOOKUP(A262,入力シート➁!$A:$B,COLUMN(入力シート➁!$B$5),0))))</f>
        <v/>
      </c>
      <c r="C262" s="215"/>
      <c r="D262" s="215"/>
      <c r="E262" s="215"/>
      <c r="F262" s="215"/>
      <c r="G262" s="215"/>
      <c r="H262" s="215"/>
      <c r="I262" s="215"/>
      <c r="J262" s="216"/>
      <c r="K262" s="115" t="str">
        <f>IF(M262="","",IFERROR(VLOOKUP($A262,入力シート➁!$A:$R,COLUMN(入力シート➁!$C$7),0),""))</f>
        <v/>
      </c>
      <c r="L262" s="116" t="str">
        <f>IF(入力シート➁!D91=0,"",入力シート➁!D91)</f>
        <v/>
      </c>
      <c r="M262" s="117" t="str">
        <f>IF(L262="","",VLOOKUP($A262,入力シート➁!$A:$R,COLUMN(入力シート➁!$E$7),0))</f>
        <v/>
      </c>
      <c r="N262" s="217" t="str">
        <f ca="1">IF(VLOOKUP($A262,入力シート➁!$A:$R,COLUMN(入力シート➁!F253),0)=0,"",IF(VLOOKUP($A262,入力シート➁!$A:$R,COLUMN(入力シート➁!F253),0)&lt;0,"("&amp;-VLOOKUP($A262,入力シート➁!$A:$R,COLUMN(入力シート➁!F253),0)&amp;VLOOKUP($A262,入力シート➁!$A:$R,COLUMN(入力シート➁!G253),0)&amp;")",VLOOKUP($A262,入力シート➁!$A:$R,COLUMN(入力シート➁!F253),0)))</f>
        <v/>
      </c>
      <c r="O262" s="218"/>
      <c r="P262" s="218"/>
      <c r="Q262" s="118" t="str">
        <f ca="1">IF(OR(N262="",COUNT(N262)=0),"",VLOOKUP(A262,入力シート➁!$A:$R,COLUMN(入力シート➁!G253),0))</f>
        <v/>
      </c>
      <c r="R262" s="217" t="str">
        <f ca="1">IF(VLOOKUP($A262,入力シート➁!$A:$R,COLUMN(入力シート➁!H253),0)=0,"",IF(VLOOKUP($A262,入力シート➁!$A:$R,COLUMN(入力シート➁!H253),0)&lt;0,"("&amp;-VLOOKUP($A262,入力シート➁!$A:$R,COLUMN(入力シート➁!H253),0)&amp;VLOOKUP($A262,入力シート➁!$A:$R,COLUMN(入力シート➁!I253),0)&amp;")",VLOOKUP($A262,入力シート➁!$A:$R,COLUMN(入力シート➁!H253),0)))</f>
        <v/>
      </c>
      <c r="S262" s="218"/>
      <c r="T262" s="218"/>
      <c r="U262" s="118" t="str">
        <f ca="1">IF(OR(R262="",COUNT(R262)=0),"",VLOOKUP($A262,入力シート➁!$A:$R,COLUMN(入力シート➁!G253),0))</f>
        <v/>
      </c>
      <c r="V262" s="217" t="str">
        <f ca="1">IF(VLOOKUP($A262,入力シート➁!$A:$R,COLUMN(入力シート➁!J253),0)=0,"",IF(VLOOKUP($A262,入力シート➁!$A:$R,COLUMN(入力シート➁!J253),0)&lt;0,"("&amp;-VLOOKUP($A262,入力シート➁!$A:$R,COLUMN(入力シート➁!J253),0)&amp;VLOOKUP($A262,入力シート➁!$A:$R,COLUMN(入力シート➁!K253),0)&amp;")",VLOOKUP($A262,入力シート➁!$A:$R,COLUMN(入力シート➁!J253),0)))</f>
        <v/>
      </c>
      <c r="W262" s="218"/>
      <c r="X262" s="218"/>
      <c r="Y262" s="118" t="str">
        <f ca="1">IF(OR(V262="",COUNT(V262)=0),"",VLOOKUP($A262,入力シート➁!$A:$R,COLUMN(入力シート➁!G253),0))</f>
        <v/>
      </c>
      <c r="Z262" s="217" t="str">
        <f ca="1">IF(AND(VLOOKUP($A262,入力シート➁!$A:$R,COLUMN(入力シート➁!L253),0)=0,VLOOKUP($A262,入力シート➁!$A:$R,COLUMN(入力シート➁!B253),0)=""),"",IF(VLOOKUP($A262,入力シート➁!$A:$R,COLUMN(入力シート➁!L253),0)&lt;0,"("&amp;-VLOOKUP($A262,入力シート➁!$A:$R,COLUMN(入力シート➁!L253),0)&amp;VLOOKUP($A262,入力シート➁!$A:$R,COLUMN(入力シート➁!M253),0)&amp;")",VLOOKUP($A262,入力シート➁!$A:$R,COLUMN(入力シート➁!L253),0)))</f>
        <v/>
      </c>
      <c r="AA262" s="218"/>
      <c r="AB262" s="218"/>
      <c r="AC262" s="118" t="str">
        <f ca="1">IF(OR(Z262="",COUNT(Z262)=0),"",VLOOKUP($A262,入力シート➁!$A:$R,COLUMN(入力シート➁!G253),0))</f>
        <v/>
      </c>
      <c r="AD262" s="219" t="str">
        <f ca="1">IF(VLOOKUP(A262,入力シート➁!$A:$R,COLUMN(入力シート➁!R253),0)=0,"",VLOOKUP(A262,入力シート➁!$A:$R,COLUMN(入力シート➁!R253),0))</f>
        <v/>
      </c>
      <c r="AE262" s="219"/>
      <c r="AF262" s="219"/>
      <c r="AG262" s="219"/>
      <c r="AH262" s="219"/>
      <c r="AI262" s="219"/>
      <c r="AJ262" s="219"/>
      <c r="AK262" s="219"/>
      <c r="AL262" s="219"/>
      <c r="AN262" s="15" t="str">
        <f ca="1">IF($B259="","非表示","表示")</f>
        <v>非表示</v>
      </c>
    </row>
    <row r="263" spans="1:40" ht="46.5" customHeight="1">
      <c r="A263" s="15">
        <f t="shared" ca="1" si="9"/>
        <v>86</v>
      </c>
      <c r="B263" s="214" t="str">
        <f ca="1">IF(AND(VLOOKUP(A263,入力シート➁!$A:$B,COLUMN(入力シート➁!$B$5),0)=0,AD263=""),"",IF(AND(VLOOKUP(A263,入力シート➁!$A:$B,COLUMN(入力シート➁!$B$5),0)=0,AD263&lt;&gt;""),IFERROR(IF(AND(OFFSET(B263,-2,0,1,1)=$B$14,OFFSET(B263,-19,0,1,1)="　　　　　　　〃"),OFFSET(B263,-20,0,1,1),IF(AND(OFFSET(B263,-2,0,1,1)=$B$14,OFFSET(B263,-19,0,1,1)&lt;&gt;"　　　　　　　〃"),OFFSET(B263,-19,0,1,1),"　　　　　　　〃")),"　　　　　　　〃"),(VLOOKUP(A263,入力シート➁!$A:$B,COLUMN(入力シート➁!$B$5),0))))</f>
        <v/>
      </c>
      <c r="C263" s="215"/>
      <c r="D263" s="215"/>
      <c r="E263" s="215"/>
      <c r="F263" s="215"/>
      <c r="G263" s="215"/>
      <c r="H263" s="215"/>
      <c r="I263" s="215"/>
      <c r="J263" s="216"/>
      <c r="K263" s="115" t="str">
        <f>IF(M263="","",IFERROR(VLOOKUP($A263,入力シート➁!$A:$R,COLUMN(入力シート➁!$C$7),0),""))</f>
        <v/>
      </c>
      <c r="L263" s="116" t="str">
        <f>IF(入力シート➁!D92=0,"",入力シート➁!D92)</f>
        <v/>
      </c>
      <c r="M263" s="117" t="str">
        <f>IF(L263="","",VLOOKUP($A263,入力シート➁!$A:$R,COLUMN(入力シート➁!$E$7),0))</f>
        <v/>
      </c>
      <c r="N263" s="217" t="str">
        <f ca="1">IF(VLOOKUP($A263,入力シート➁!$A:$R,COLUMN(入力シート➁!F254),0)=0,"",IF(VLOOKUP($A263,入力シート➁!$A:$R,COLUMN(入力シート➁!F254),0)&lt;0,"("&amp;-VLOOKUP($A263,入力シート➁!$A:$R,COLUMN(入力シート➁!F254),0)&amp;VLOOKUP($A263,入力シート➁!$A:$R,COLUMN(入力シート➁!G254),0)&amp;")",VLOOKUP($A263,入力シート➁!$A:$R,COLUMN(入力シート➁!F254),0)))</f>
        <v/>
      </c>
      <c r="O263" s="218"/>
      <c r="P263" s="218"/>
      <c r="Q263" s="118" t="str">
        <f ca="1">IF(OR(N263="",COUNT(N263)=0),"",VLOOKUP(A263,入力シート➁!$A:$R,COLUMN(入力シート➁!G254),0))</f>
        <v/>
      </c>
      <c r="R263" s="217" t="str">
        <f ca="1">IF(VLOOKUP($A263,入力シート➁!$A:$R,COLUMN(入力シート➁!H254),0)=0,"",IF(VLOOKUP($A263,入力シート➁!$A:$R,COLUMN(入力シート➁!H254),0)&lt;0,"("&amp;-VLOOKUP($A263,入力シート➁!$A:$R,COLUMN(入力シート➁!H254),0)&amp;VLOOKUP($A263,入力シート➁!$A:$R,COLUMN(入力シート➁!I254),0)&amp;")",VLOOKUP($A263,入力シート➁!$A:$R,COLUMN(入力シート➁!H254),0)))</f>
        <v/>
      </c>
      <c r="S263" s="218"/>
      <c r="T263" s="218"/>
      <c r="U263" s="118" t="str">
        <f ca="1">IF(OR(R263="",COUNT(R263)=0),"",VLOOKUP($A263,入力シート➁!$A:$R,COLUMN(入力シート➁!G254),0))</f>
        <v/>
      </c>
      <c r="V263" s="217" t="str">
        <f ca="1">IF(VLOOKUP($A263,入力シート➁!$A:$R,COLUMN(入力シート➁!J254),0)=0,"",IF(VLOOKUP($A263,入力シート➁!$A:$R,COLUMN(入力シート➁!J254),0)&lt;0,"("&amp;-VLOOKUP($A263,入力シート➁!$A:$R,COLUMN(入力シート➁!J254),0)&amp;VLOOKUP($A263,入力シート➁!$A:$R,COLUMN(入力シート➁!K254),0)&amp;")",VLOOKUP($A263,入力シート➁!$A:$R,COLUMN(入力シート➁!J254),0)))</f>
        <v/>
      </c>
      <c r="W263" s="218"/>
      <c r="X263" s="218"/>
      <c r="Y263" s="118" t="str">
        <f ca="1">IF(OR(V263="",COUNT(V263)=0),"",VLOOKUP($A263,入力シート➁!$A:$R,COLUMN(入力シート➁!G254),0))</f>
        <v/>
      </c>
      <c r="Z263" s="217" t="str">
        <f ca="1">IF(AND(VLOOKUP($A263,入力シート➁!$A:$R,COLUMN(入力シート➁!L254),0)=0,VLOOKUP($A263,入力シート➁!$A:$R,COLUMN(入力シート➁!B254),0)=""),"",IF(VLOOKUP($A263,入力シート➁!$A:$R,COLUMN(入力シート➁!L254),0)&lt;0,"("&amp;-VLOOKUP($A263,入力シート➁!$A:$R,COLUMN(入力シート➁!L254),0)&amp;VLOOKUP($A263,入力シート➁!$A:$R,COLUMN(入力シート➁!M254),0)&amp;")",VLOOKUP($A263,入力シート➁!$A:$R,COLUMN(入力シート➁!L254),0)))</f>
        <v/>
      </c>
      <c r="AA263" s="218"/>
      <c r="AB263" s="218"/>
      <c r="AC263" s="118" t="str">
        <f ca="1">IF(OR(Z263="",COUNT(Z263)=0),"",VLOOKUP($A263,入力シート➁!$A:$R,COLUMN(入力シート➁!G254),0))</f>
        <v/>
      </c>
      <c r="AD263" s="219" t="str">
        <f ca="1">IF(VLOOKUP(A263,入力シート➁!$A:$R,COLUMN(入力シート➁!R254),0)=0,"",VLOOKUP(A263,入力シート➁!$A:$R,COLUMN(入力シート➁!R254),0))</f>
        <v/>
      </c>
      <c r="AE263" s="219"/>
      <c r="AF263" s="219"/>
      <c r="AG263" s="219"/>
      <c r="AH263" s="219"/>
      <c r="AI263" s="219"/>
      <c r="AJ263" s="219"/>
      <c r="AK263" s="219"/>
      <c r="AL263" s="219"/>
      <c r="AN263" s="15" t="str">
        <f ca="1">IF($B259="","非表示","表示")</f>
        <v>非表示</v>
      </c>
    </row>
    <row r="264" spans="1:40" ht="46.5" customHeight="1">
      <c r="A264" s="15">
        <f t="shared" ca="1" si="9"/>
        <v>87</v>
      </c>
      <c r="B264" s="214" t="str">
        <f ca="1">IF(AND(VLOOKUP(A264,入力シート➁!$A:$B,COLUMN(入力シート➁!$B$5),0)=0,AD264=""),"",IF(AND(VLOOKUP(A264,入力シート➁!$A:$B,COLUMN(入力シート➁!$B$5),0)=0,AD264&lt;&gt;""),IFERROR(IF(AND(OFFSET(B264,-2,0,1,1)=$B$14,OFFSET(B264,-19,0,1,1)="　　　　　　　〃"),OFFSET(B264,-20,0,1,1),IF(AND(OFFSET(B264,-2,0,1,1)=$B$14,OFFSET(B264,-19,0,1,1)&lt;&gt;"　　　　　　　〃"),OFFSET(B264,-19,0,1,1),"　　　　　　　〃")),"　　　　　　　〃"),(VLOOKUP(A264,入力シート➁!$A:$B,COLUMN(入力シート➁!$B$5),0))))</f>
        <v/>
      </c>
      <c r="C264" s="215"/>
      <c r="D264" s="215"/>
      <c r="E264" s="215"/>
      <c r="F264" s="215"/>
      <c r="G264" s="215"/>
      <c r="H264" s="215"/>
      <c r="I264" s="215"/>
      <c r="J264" s="216"/>
      <c r="K264" s="115" t="str">
        <f>IF(M264="","",IFERROR(VLOOKUP($A264,入力シート➁!$A:$R,COLUMN(入力シート➁!$C$7),0),""))</f>
        <v/>
      </c>
      <c r="L264" s="116" t="str">
        <f>IF(入力シート➁!D93=0,"",入力シート➁!D93)</f>
        <v/>
      </c>
      <c r="M264" s="117" t="str">
        <f>IF(L264="","",VLOOKUP($A264,入力シート➁!$A:$R,COLUMN(入力シート➁!$E$7),0))</f>
        <v/>
      </c>
      <c r="N264" s="217" t="str">
        <f ca="1">IF(VLOOKUP($A264,入力シート➁!$A:$R,COLUMN(入力シート➁!F255),0)=0,"",IF(VLOOKUP($A264,入力シート➁!$A:$R,COLUMN(入力シート➁!F255),0)&lt;0,"("&amp;-VLOOKUP($A264,入力シート➁!$A:$R,COLUMN(入力シート➁!F255),0)&amp;VLOOKUP($A264,入力シート➁!$A:$R,COLUMN(入力シート➁!G255),0)&amp;")",VLOOKUP($A264,入力シート➁!$A:$R,COLUMN(入力シート➁!F255),0)))</f>
        <v/>
      </c>
      <c r="O264" s="218"/>
      <c r="P264" s="218"/>
      <c r="Q264" s="118" t="str">
        <f ca="1">IF(OR(N264="",COUNT(N264)=0),"",VLOOKUP(A264,入力シート➁!$A:$R,COLUMN(入力シート➁!G255),0))</f>
        <v/>
      </c>
      <c r="R264" s="217" t="str">
        <f ca="1">IF(VLOOKUP($A264,入力シート➁!$A:$R,COLUMN(入力シート➁!H255),0)=0,"",IF(VLOOKUP($A264,入力シート➁!$A:$R,COLUMN(入力シート➁!H255),0)&lt;0,"("&amp;-VLOOKUP($A264,入力シート➁!$A:$R,COLUMN(入力シート➁!H255),0)&amp;VLOOKUP($A264,入力シート➁!$A:$R,COLUMN(入力シート➁!I255),0)&amp;")",VLOOKUP($A264,入力シート➁!$A:$R,COLUMN(入力シート➁!H255),0)))</f>
        <v/>
      </c>
      <c r="S264" s="218"/>
      <c r="T264" s="218"/>
      <c r="U264" s="118" t="str">
        <f ca="1">IF(OR(R264="",COUNT(R264)=0),"",VLOOKUP($A264,入力シート➁!$A:$R,COLUMN(入力シート➁!G255),0))</f>
        <v/>
      </c>
      <c r="V264" s="217" t="str">
        <f ca="1">IF(VLOOKUP($A264,入力シート➁!$A:$R,COLUMN(入力シート➁!J255),0)=0,"",IF(VLOOKUP($A264,入力シート➁!$A:$R,COLUMN(入力シート➁!J255),0)&lt;0,"("&amp;-VLOOKUP($A264,入力シート➁!$A:$R,COLUMN(入力シート➁!J255),0)&amp;VLOOKUP($A264,入力シート➁!$A:$R,COLUMN(入力シート➁!K255),0)&amp;")",VLOOKUP($A264,入力シート➁!$A:$R,COLUMN(入力シート➁!J255),0)))</f>
        <v/>
      </c>
      <c r="W264" s="218"/>
      <c r="X264" s="218"/>
      <c r="Y264" s="118" t="str">
        <f ca="1">IF(OR(V264="",COUNT(V264)=0),"",VLOOKUP($A264,入力シート➁!$A:$R,COLUMN(入力シート➁!G255),0))</f>
        <v/>
      </c>
      <c r="Z264" s="217" t="str">
        <f ca="1">IF(AND(VLOOKUP($A264,入力シート➁!$A:$R,COLUMN(入力シート➁!L255),0)=0,VLOOKUP($A264,入力シート➁!$A:$R,COLUMN(入力シート➁!B255),0)=""),"",IF(VLOOKUP($A264,入力シート➁!$A:$R,COLUMN(入力シート➁!L255),0)&lt;0,"("&amp;-VLOOKUP($A264,入力シート➁!$A:$R,COLUMN(入力シート➁!L255),0)&amp;VLOOKUP($A264,入力シート➁!$A:$R,COLUMN(入力シート➁!M255),0)&amp;")",VLOOKUP($A264,入力シート➁!$A:$R,COLUMN(入力シート➁!L255),0)))</f>
        <v/>
      </c>
      <c r="AA264" s="218"/>
      <c r="AB264" s="218"/>
      <c r="AC264" s="118" t="str">
        <f ca="1">IF(OR(Z264="",COUNT(Z264)=0),"",VLOOKUP($A264,入力シート➁!$A:$R,COLUMN(入力シート➁!G255),0))</f>
        <v/>
      </c>
      <c r="AD264" s="219" t="str">
        <f ca="1">IF(VLOOKUP(A264,入力シート➁!$A:$R,COLUMN(入力シート➁!R255),0)=0,"",VLOOKUP(A264,入力シート➁!$A:$R,COLUMN(入力シート➁!R255),0))</f>
        <v/>
      </c>
      <c r="AE264" s="219"/>
      <c r="AF264" s="219"/>
      <c r="AG264" s="219"/>
      <c r="AH264" s="219"/>
      <c r="AI264" s="219"/>
      <c r="AJ264" s="219"/>
      <c r="AK264" s="219"/>
      <c r="AL264" s="219"/>
      <c r="AN264" s="15" t="str">
        <f ca="1">IF($B259="","非表示","表示")</f>
        <v>非表示</v>
      </c>
    </row>
    <row r="265" spans="1:40" ht="46.5" customHeight="1">
      <c r="A265" s="15">
        <f t="shared" ca="1" si="9"/>
        <v>88</v>
      </c>
      <c r="B265" s="214" t="str">
        <f ca="1">IF(AND(VLOOKUP(A265,入力シート➁!$A:$B,COLUMN(入力シート➁!$B$5),0)=0,AD265=""),"",IF(AND(VLOOKUP(A265,入力シート➁!$A:$B,COLUMN(入力シート➁!$B$5),0)=0,AD265&lt;&gt;""),IFERROR(IF(AND(OFFSET(B265,-2,0,1,1)=$B$14,OFFSET(B265,-19,0,1,1)="　　　　　　　〃"),OFFSET(B265,-20,0,1,1),IF(AND(OFFSET(B265,-2,0,1,1)=$B$14,OFFSET(B265,-19,0,1,1)&lt;&gt;"　　　　　　　〃"),OFFSET(B265,-19,0,1,1),"　　　　　　　〃")),"　　　　　　　〃"),(VLOOKUP(A265,入力シート➁!$A:$B,COLUMN(入力シート➁!$B$5),0))))</f>
        <v/>
      </c>
      <c r="C265" s="215"/>
      <c r="D265" s="215"/>
      <c r="E265" s="215"/>
      <c r="F265" s="215"/>
      <c r="G265" s="215"/>
      <c r="H265" s="215"/>
      <c r="I265" s="215"/>
      <c r="J265" s="216"/>
      <c r="K265" s="115" t="str">
        <f>IF(M265="","",IFERROR(VLOOKUP($A265,入力シート➁!$A:$R,COLUMN(入力シート➁!$C$7),0),""))</f>
        <v/>
      </c>
      <c r="L265" s="116" t="str">
        <f>IF(入力シート➁!D94=0,"",入力シート➁!D94)</f>
        <v/>
      </c>
      <c r="M265" s="117" t="str">
        <f>IF(L265="","",VLOOKUP($A265,入力シート➁!$A:$R,COLUMN(入力シート➁!$E$7),0))</f>
        <v/>
      </c>
      <c r="N265" s="217" t="str">
        <f ca="1">IF(VLOOKUP($A265,入力シート➁!$A:$R,COLUMN(入力シート➁!F256),0)=0,"",IF(VLOOKUP($A265,入力シート➁!$A:$R,COLUMN(入力シート➁!F256),0)&lt;0,"("&amp;-VLOOKUP($A265,入力シート➁!$A:$R,COLUMN(入力シート➁!F256),0)&amp;VLOOKUP($A265,入力シート➁!$A:$R,COLUMN(入力シート➁!G256),0)&amp;")",VLOOKUP($A265,入力シート➁!$A:$R,COLUMN(入力シート➁!F256),0)))</f>
        <v/>
      </c>
      <c r="O265" s="218"/>
      <c r="P265" s="218"/>
      <c r="Q265" s="118" t="str">
        <f ca="1">IF(OR(N265="",COUNT(N265)=0),"",VLOOKUP(A265,入力シート➁!$A:$R,COLUMN(入力シート➁!G256),0))</f>
        <v/>
      </c>
      <c r="R265" s="217" t="str">
        <f ca="1">IF(VLOOKUP($A265,入力シート➁!$A:$R,COLUMN(入力シート➁!H256),0)=0,"",IF(VLOOKUP($A265,入力シート➁!$A:$R,COLUMN(入力シート➁!H256),0)&lt;0,"("&amp;-VLOOKUP($A265,入力シート➁!$A:$R,COLUMN(入力シート➁!H256),0)&amp;VLOOKUP($A265,入力シート➁!$A:$R,COLUMN(入力シート➁!I256),0)&amp;")",VLOOKUP($A265,入力シート➁!$A:$R,COLUMN(入力シート➁!H256),0)))</f>
        <v/>
      </c>
      <c r="S265" s="218"/>
      <c r="T265" s="218"/>
      <c r="U265" s="118" t="str">
        <f ca="1">IF(OR(R265="",COUNT(R265)=0),"",VLOOKUP($A265,入力シート➁!$A:$R,COLUMN(入力シート➁!G256),0))</f>
        <v/>
      </c>
      <c r="V265" s="217" t="str">
        <f ca="1">IF(VLOOKUP($A265,入力シート➁!$A:$R,COLUMN(入力シート➁!J256),0)=0,"",IF(VLOOKUP($A265,入力シート➁!$A:$R,COLUMN(入力シート➁!J256),0)&lt;0,"("&amp;-VLOOKUP($A265,入力シート➁!$A:$R,COLUMN(入力シート➁!J256),0)&amp;VLOOKUP($A265,入力シート➁!$A:$R,COLUMN(入力シート➁!K256),0)&amp;")",VLOOKUP($A265,入力シート➁!$A:$R,COLUMN(入力シート➁!J256),0)))</f>
        <v/>
      </c>
      <c r="W265" s="218"/>
      <c r="X265" s="218"/>
      <c r="Y265" s="118" t="str">
        <f ca="1">IF(OR(V265="",COUNT(V265)=0),"",VLOOKUP($A265,入力シート➁!$A:$R,COLUMN(入力シート➁!G256),0))</f>
        <v/>
      </c>
      <c r="Z265" s="217" t="str">
        <f ca="1">IF(AND(VLOOKUP($A265,入力シート➁!$A:$R,COLUMN(入力シート➁!L256),0)=0,VLOOKUP($A265,入力シート➁!$A:$R,COLUMN(入力シート➁!B256),0)=""),"",IF(VLOOKUP($A265,入力シート➁!$A:$R,COLUMN(入力シート➁!L256),0)&lt;0,"("&amp;-VLOOKUP($A265,入力シート➁!$A:$R,COLUMN(入力シート➁!L256),0)&amp;VLOOKUP($A265,入力シート➁!$A:$R,COLUMN(入力シート➁!M256),0)&amp;")",VLOOKUP($A265,入力シート➁!$A:$R,COLUMN(入力シート➁!L256),0)))</f>
        <v/>
      </c>
      <c r="AA265" s="218"/>
      <c r="AB265" s="218"/>
      <c r="AC265" s="118" t="str">
        <f ca="1">IF(OR(Z265="",COUNT(Z265)=0),"",VLOOKUP($A265,入力シート➁!$A:$R,COLUMN(入力シート➁!G256),0))</f>
        <v/>
      </c>
      <c r="AD265" s="219" t="str">
        <f ca="1">IF(VLOOKUP(A265,入力シート➁!$A:$R,COLUMN(入力シート➁!R256),0)=0,"",VLOOKUP(A265,入力シート➁!$A:$R,COLUMN(入力シート➁!R256),0))</f>
        <v/>
      </c>
      <c r="AE265" s="219"/>
      <c r="AF265" s="219"/>
      <c r="AG265" s="219"/>
      <c r="AH265" s="219"/>
      <c r="AI265" s="219"/>
      <c r="AJ265" s="219"/>
      <c r="AK265" s="219"/>
      <c r="AL265" s="219"/>
      <c r="AN265" s="15" t="str">
        <f ca="1">IF($B259="","非表示","表示")</f>
        <v>非表示</v>
      </c>
    </row>
    <row r="266" spans="1:40" ht="46.5" customHeight="1">
      <c r="A266" s="15">
        <f t="shared" ca="1" si="9"/>
        <v>89</v>
      </c>
      <c r="B266" s="214" t="str">
        <f ca="1">IF(AND(VLOOKUP(A266,入力シート➁!$A:$B,COLUMN(入力シート➁!$B$5),0)=0,AD266=""),"",IF(AND(VLOOKUP(A266,入力シート➁!$A:$B,COLUMN(入力シート➁!$B$5),0)=0,AD266&lt;&gt;""),IFERROR(IF(AND(OFFSET(B266,-2,0,1,1)=$B$14,OFFSET(B266,-19,0,1,1)="　　　　　　　〃"),OFFSET(B266,-20,0,1,1),IF(AND(OFFSET(B266,-2,0,1,1)=$B$14,OFFSET(B266,-19,0,1,1)&lt;&gt;"　　　　　　　〃"),OFFSET(B266,-19,0,1,1),"　　　　　　　〃")),"　　　　　　　〃"),(VLOOKUP(A266,入力シート➁!$A:$B,COLUMN(入力シート➁!$B$5),0))))</f>
        <v/>
      </c>
      <c r="C266" s="215"/>
      <c r="D266" s="215"/>
      <c r="E266" s="215"/>
      <c r="F266" s="215"/>
      <c r="G266" s="215"/>
      <c r="H266" s="215"/>
      <c r="I266" s="215"/>
      <c r="J266" s="216"/>
      <c r="K266" s="115" t="str">
        <f>IF(M266="","",IFERROR(VLOOKUP($A266,入力シート➁!$A:$R,COLUMN(入力シート➁!$C$7),0),""))</f>
        <v/>
      </c>
      <c r="L266" s="116" t="str">
        <f>IF(入力シート➁!D95=0,"",入力シート➁!D95)</f>
        <v/>
      </c>
      <c r="M266" s="117" t="str">
        <f>IF(L266="","",VLOOKUP($A266,入力シート➁!$A:$R,COLUMN(入力シート➁!$E$7),0))</f>
        <v/>
      </c>
      <c r="N266" s="217" t="str">
        <f ca="1">IF(VLOOKUP($A266,入力シート➁!$A:$R,COLUMN(入力シート➁!F257),0)=0,"",IF(VLOOKUP($A266,入力シート➁!$A:$R,COLUMN(入力シート➁!F257),0)&lt;0,"("&amp;-VLOOKUP($A266,入力シート➁!$A:$R,COLUMN(入力シート➁!F257),0)&amp;VLOOKUP($A266,入力シート➁!$A:$R,COLUMN(入力シート➁!G257),0)&amp;")",VLOOKUP($A266,入力シート➁!$A:$R,COLUMN(入力シート➁!F257),0)))</f>
        <v/>
      </c>
      <c r="O266" s="218"/>
      <c r="P266" s="218"/>
      <c r="Q266" s="118" t="str">
        <f ca="1">IF(OR(N266="",COUNT(N266)=0),"",VLOOKUP(A266,入力シート➁!$A:$R,COLUMN(入力シート➁!G257),0))</f>
        <v/>
      </c>
      <c r="R266" s="217" t="str">
        <f ca="1">IF(VLOOKUP($A266,入力シート➁!$A:$R,COLUMN(入力シート➁!H257),0)=0,"",IF(VLOOKUP($A266,入力シート➁!$A:$R,COLUMN(入力シート➁!H257),0)&lt;0,"("&amp;-VLOOKUP($A266,入力シート➁!$A:$R,COLUMN(入力シート➁!H257),0)&amp;VLOOKUP($A266,入力シート➁!$A:$R,COLUMN(入力シート➁!I257),0)&amp;")",VLOOKUP($A266,入力シート➁!$A:$R,COLUMN(入力シート➁!H257),0)))</f>
        <v/>
      </c>
      <c r="S266" s="218"/>
      <c r="T266" s="218"/>
      <c r="U266" s="118" t="str">
        <f ca="1">IF(OR(R266="",COUNT(R266)=0),"",VLOOKUP($A266,入力シート➁!$A:$R,COLUMN(入力シート➁!G257),0))</f>
        <v/>
      </c>
      <c r="V266" s="217" t="str">
        <f ca="1">IF(VLOOKUP($A266,入力シート➁!$A:$R,COLUMN(入力シート➁!J257),0)=0,"",IF(VLOOKUP($A266,入力シート➁!$A:$R,COLUMN(入力シート➁!J257),0)&lt;0,"("&amp;-VLOOKUP($A266,入力シート➁!$A:$R,COLUMN(入力シート➁!J257),0)&amp;VLOOKUP($A266,入力シート➁!$A:$R,COLUMN(入力シート➁!K257),0)&amp;")",VLOOKUP($A266,入力シート➁!$A:$R,COLUMN(入力シート➁!J257),0)))</f>
        <v/>
      </c>
      <c r="W266" s="218"/>
      <c r="X266" s="218"/>
      <c r="Y266" s="118" t="str">
        <f ca="1">IF(OR(V266="",COUNT(V266)=0),"",VLOOKUP($A266,入力シート➁!$A:$R,COLUMN(入力シート➁!G257),0))</f>
        <v/>
      </c>
      <c r="Z266" s="217" t="str">
        <f ca="1">IF(AND(VLOOKUP($A266,入力シート➁!$A:$R,COLUMN(入力シート➁!L257),0)=0,VLOOKUP($A266,入力シート➁!$A:$R,COLUMN(入力シート➁!B257),0)=""),"",IF(VLOOKUP($A266,入力シート➁!$A:$R,COLUMN(入力シート➁!L257),0)&lt;0,"("&amp;-VLOOKUP($A266,入力シート➁!$A:$R,COLUMN(入力シート➁!L257),0)&amp;VLOOKUP($A266,入力シート➁!$A:$R,COLUMN(入力シート➁!M257),0)&amp;")",VLOOKUP($A266,入力シート➁!$A:$R,COLUMN(入力シート➁!L257),0)))</f>
        <v/>
      </c>
      <c r="AA266" s="218"/>
      <c r="AB266" s="218"/>
      <c r="AC266" s="118" t="str">
        <f ca="1">IF(OR(Z266="",COUNT(Z266)=0),"",VLOOKUP($A266,入力シート➁!$A:$R,COLUMN(入力シート➁!G257),0))</f>
        <v/>
      </c>
      <c r="AD266" s="219" t="str">
        <f ca="1">IF(VLOOKUP(A266,入力シート➁!$A:$R,COLUMN(入力シート➁!R257),0)=0,"",VLOOKUP(A266,入力シート➁!$A:$R,COLUMN(入力シート➁!R257),0))</f>
        <v/>
      </c>
      <c r="AE266" s="219"/>
      <c r="AF266" s="219"/>
      <c r="AG266" s="219"/>
      <c r="AH266" s="219"/>
      <c r="AI266" s="219"/>
      <c r="AJ266" s="219"/>
      <c r="AK266" s="219"/>
      <c r="AL266" s="219"/>
      <c r="AN266" s="15" t="str">
        <f ca="1">IF($B259="","非表示","表示")</f>
        <v>非表示</v>
      </c>
    </row>
    <row r="267" spans="1:40" ht="46.5" customHeight="1">
      <c r="A267" s="15">
        <f t="shared" ca="1" si="9"/>
        <v>90</v>
      </c>
      <c r="B267" s="214" t="str">
        <f ca="1">IF(AND(VLOOKUP(A267,入力シート➁!$A:$B,COLUMN(入力シート➁!$B$5),0)=0,AD267=""),"",IF(AND(VLOOKUP(A267,入力シート➁!$A:$B,COLUMN(入力シート➁!$B$5),0)=0,AD267&lt;&gt;""),IFERROR(IF(AND(OFFSET(B267,-2,0,1,1)=$B$14,OFFSET(B267,-19,0,1,1)="　　　　　　　〃"),OFFSET(B267,-20,0,1,1),IF(AND(OFFSET(B267,-2,0,1,1)=$B$14,OFFSET(B267,-19,0,1,1)&lt;&gt;"　　　　　　　〃"),OFFSET(B267,-19,0,1,1),"　　　　　　　〃")),"　　　　　　　〃"),(VLOOKUP(A267,入力シート➁!$A:$B,COLUMN(入力シート➁!$B$5),0))))</f>
        <v/>
      </c>
      <c r="C267" s="215"/>
      <c r="D267" s="215"/>
      <c r="E267" s="215"/>
      <c r="F267" s="215"/>
      <c r="G267" s="215"/>
      <c r="H267" s="215"/>
      <c r="I267" s="215"/>
      <c r="J267" s="216"/>
      <c r="K267" s="115" t="str">
        <f>IF(M267="","",IFERROR(VLOOKUP($A267,入力シート➁!$A:$R,COLUMN(入力シート➁!$C$7),0),""))</f>
        <v/>
      </c>
      <c r="L267" s="116" t="str">
        <f>IF(入力シート➁!D96=0,"",入力シート➁!D96)</f>
        <v/>
      </c>
      <c r="M267" s="117" t="str">
        <f>IF(L267="","",VLOOKUP($A267,入力シート➁!$A:$R,COLUMN(入力シート➁!$E$7),0))</f>
        <v/>
      </c>
      <c r="N267" s="217" t="str">
        <f ca="1">IF(VLOOKUP($A267,入力シート➁!$A:$R,COLUMN(入力シート➁!F258),0)=0,"",IF(VLOOKUP($A267,入力シート➁!$A:$R,COLUMN(入力シート➁!F258),0)&lt;0,"("&amp;-VLOOKUP($A267,入力シート➁!$A:$R,COLUMN(入力シート➁!F258),0)&amp;VLOOKUP($A267,入力シート➁!$A:$R,COLUMN(入力シート➁!G258),0)&amp;")",VLOOKUP($A267,入力シート➁!$A:$R,COLUMN(入力シート➁!F258),0)))</f>
        <v/>
      </c>
      <c r="O267" s="218"/>
      <c r="P267" s="218"/>
      <c r="Q267" s="118" t="str">
        <f ca="1">IF(OR(N267="",COUNT(N267)=0),"",VLOOKUP(A267,入力シート➁!$A:$R,COLUMN(入力シート➁!G258),0))</f>
        <v/>
      </c>
      <c r="R267" s="217" t="str">
        <f ca="1">IF(VLOOKUP($A267,入力シート➁!$A:$R,COLUMN(入力シート➁!H258),0)=0,"",IF(VLOOKUP($A267,入力シート➁!$A:$R,COLUMN(入力シート➁!H258),0)&lt;0,"("&amp;-VLOOKUP($A267,入力シート➁!$A:$R,COLUMN(入力シート➁!H258),0)&amp;VLOOKUP($A267,入力シート➁!$A:$R,COLUMN(入力シート➁!I258),0)&amp;")",VLOOKUP($A267,入力シート➁!$A:$R,COLUMN(入力シート➁!H258),0)))</f>
        <v/>
      </c>
      <c r="S267" s="218"/>
      <c r="T267" s="218"/>
      <c r="U267" s="118" t="str">
        <f ca="1">IF(OR(R267="",COUNT(R267)=0),"",VLOOKUP($A267,入力シート➁!$A:$R,COLUMN(入力シート➁!G258),0))</f>
        <v/>
      </c>
      <c r="V267" s="217" t="str">
        <f ca="1">IF(VLOOKUP($A267,入力シート➁!$A:$R,COLUMN(入力シート➁!J258),0)=0,"",IF(VLOOKUP($A267,入力シート➁!$A:$R,COLUMN(入力シート➁!J258),0)&lt;0,"("&amp;-VLOOKUP($A267,入力シート➁!$A:$R,COLUMN(入力シート➁!J258),0)&amp;VLOOKUP($A267,入力シート➁!$A:$R,COLUMN(入力シート➁!K258),0)&amp;")",VLOOKUP($A267,入力シート➁!$A:$R,COLUMN(入力シート➁!J258),0)))</f>
        <v/>
      </c>
      <c r="W267" s="218"/>
      <c r="X267" s="218"/>
      <c r="Y267" s="118" t="str">
        <f ca="1">IF(OR(V267="",COUNT(V267)=0),"",VLOOKUP($A267,入力シート➁!$A:$R,COLUMN(入力シート➁!G258),0))</f>
        <v/>
      </c>
      <c r="Z267" s="217" t="str">
        <f ca="1">IF(AND(VLOOKUP($A267,入力シート➁!$A:$R,COLUMN(入力シート➁!L258),0)=0,VLOOKUP($A267,入力シート➁!$A:$R,COLUMN(入力シート➁!B258),0)=""),"",IF(VLOOKUP($A267,入力シート➁!$A:$R,COLUMN(入力シート➁!L258),0)&lt;0,"("&amp;-VLOOKUP($A267,入力シート➁!$A:$R,COLUMN(入力シート➁!L258),0)&amp;VLOOKUP($A267,入力シート➁!$A:$R,COLUMN(入力シート➁!M258),0)&amp;")",VLOOKUP($A267,入力シート➁!$A:$R,COLUMN(入力シート➁!L258),0)))</f>
        <v/>
      </c>
      <c r="AA267" s="218"/>
      <c r="AB267" s="218"/>
      <c r="AC267" s="118" t="str">
        <f ca="1">IF(OR(Z267="",COUNT(Z267)=0),"",VLOOKUP($A267,入力シート➁!$A:$R,COLUMN(入力シート➁!G258),0))</f>
        <v/>
      </c>
      <c r="AD267" s="219" t="str">
        <f ca="1">IF(VLOOKUP(A267,入力シート➁!$A:$R,COLUMN(入力シート➁!R258),0)=0,"",VLOOKUP(A267,入力シート➁!$A:$R,COLUMN(入力シート➁!R258),0))</f>
        <v/>
      </c>
      <c r="AE267" s="219"/>
      <c r="AF267" s="219"/>
      <c r="AG267" s="219"/>
      <c r="AH267" s="219"/>
      <c r="AI267" s="219"/>
      <c r="AJ267" s="219"/>
      <c r="AK267" s="219"/>
      <c r="AL267" s="219"/>
      <c r="AN267" s="15" t="str">
        <f ca="1">IF($B259="","非表示","表示")</f>
        <v>非表示</v>
      </c>
    </row>
    <row r="268" spans="1:40" ht="18.75" customHeight="1">
      <c r="B268" s="220" t="s">
        <v>58</v>
      </c>
      <c r="C268" s="220"/>
      <c r="D268" s="15" t="s">
        <v>59</v>
      </c>
      <c r="AN268" s="15" t="str">
        <f ca="1">IF($B259="","非表示","表示")</f>
        <v>非表示</v>
      </c>
    </row>
    <row r="269" spans="1:40" ht="18.75" customHeight="1">
      <c r="D269" s="15" t="s">
        <v>60</v>
      </c>
      <c r="AN269" s="15" t="str">
        <f ca="1">IF($B259="","非表示","表示")</f>
        <v>非表示</v>
      </c>
    </row>
    <row r="270" spans="1:40" ht="18.75" customHeight="1">
      <c r="D270" s="15" t="s">
        <v>61</v>
      </c>
      <c r="AN270" s="15" t="str">
        <f ca="1">IF($B259="","非表示","表示")</f>
        <v>非表示</v>
      </c>
    </row>
    <row r="271" spans="1:40" ht="18.75" customHeight="1">
      <c r="D271" s="15" t="s">
        <v>62</v>
      </c>
      <c r="AN271" s="15" t="str">
        <f ca="1">IF($B259="","非表示","表示")</f>
        <v>非表示</v>
      </c>
    </row>
    <row r="272" spans="1:40" ht="21" customHeight="1">
      <c r="B272" s="18" t="s">
        <v>54</v>
      </c>
      <c r="AA272" s="111"/>
      <c r="AB272" s="111"/>
      <c r="AC272" s="112"/>
      <c r="AD272" s="111"/>
      <c r="AE272" s="111"/>
      <c r="AF272" s="111"/>
      <c r="AG272" s="111"/>
      <c r="AH272" s="111"/>
      <c r="AI272" s="111"/>
      <c r="AJ272" s="111"/>
      <c r="AK272" s="111"/>
      <c r="AL272" s="113"/>
      <c r="AN272" s="15" t="str">
        <f ca="1">IF($B288="","非表示","表示")</f>
        <v>非表示</v>
      </c>
    </row>
    <row r="273" spans="1:40" ht="10.5" customHeight="1">
      <c r="B273" s="19"/>
      <c r="C273" s="20"/>
      <c r="D273" s="20"/>
      <c r="E273" s="20"/>
      <c r="F273" s="20"/>
      <c r="G273" s="20"/>
      <c r="H273" s="20"/>
      <c r="I273" s="20"/>
      <c r="J273" s="20"/>
      <c r="K273" s="20"/>
      <c r="L273" s="25"/>
      <c r="M273" s="126"/>
      <c r="N273" s="20"/>
      <c r="O273" s="20"/>
      <c r="P273" s="20"/>
      <c r="Q273" s="126"/>
      <c r="R273" s="31"/>
      <c r="S273" s="31"/>
      <c r="T273" s="31"/>
      <c r="U273" s="32"/>
      <c r="V273" s="20"/>
      <c r="W273" s="20"/>
      <c r="X273" s="20"/>
      <c r="Y273" s="126"/>
      <c r="Z273" s="20"/>
      <c r="AA273" s="20"/>
      <c r="AB273" s="20"/>
      <c r="AC273" s="126"/>
      <c r="AD273" s="20"/>
      <c r="AE273" s="31"/>
      <c r="AF273" s="31"/>
      <c r="AG273" s="31"/>
      <c r="AH273" s="31"/>
      <c r="AI273" s="31"/>
      <c r="AJ273" s="31"/>
      <c r="AK273" s="31"/>
      <c r="AL273" s="34">
        <f>AL246+1</f>
        <v>11</v>
      </c>
      <c r="AN273" s="15" t="str">
        <f ca="1">IF($B288="","非表示","表示")</f>
        <v>非表示</v>
      </c>
    </row>
    <row r="274" spans="1:40" ht="25.5" customHeight="1">
      <c r="B274" s="21"/>
      <c r="C274" s="22"/>
      <c r="D274" s="22"/>
      <c r="E274" s="22"/>
      <c r="F274" s="22"/>
      <c r="G274" s="22"/>
      <c r="H274" s="22"/>
      <c r="I274" s="22"/>
      <c r="J274" s="22"/>
      <c r="K274" s="22"/>
      <c r="L274" s="27"/>
      <c r="M274" s="28"/>
      <c r="N274" s="22"/>
      <c r="O274" s="22"/>
      <c r="P274" s="22"/>
      <c r="Q274" s="28"/>
      <c r="R274" s="127"/>
      <c r="S274" s="204" t="s">
        <v>825</v>
      </c>
      <c r="T274" s="204"/>
      <c r="U274" s="204"/>
      <c r="V274" s="204"/>
      <c r="W274" s="204"/>
      <c r="X274" s="204"/>
      <c r="Y274" s="204"/>
      <c r="Z274" s="22"/>
      <c r="AA274" s="22"/>
      <c r="AB274" s="22"/>
      <c r="AC274" s="28"/>
      <c r="AD274" s="22"/>
      <c r="AE274" s="24"/>
      <c r="AF274" s="24"/>
      <c r="AG274" s="24"/>
      <c r="AH274" s="24"/>
      <c r="AI274" s="24"/>
      <c r="AJ274" s="24"/>
      <c r="AK274" s="24"/>
      <c r="AL274" s="35"/>
      <c r="AN274" s="15" t="str">
        <f ca="1">IF($B288="","非表示","表示")</f>
        <v>非表示</v>
      </c>
    </row>
    <row r="275" spans="1:40" ht="35" customHeight="1">
      <c r="B275" s="21"/>
      <c r="C275" s="22"/>
      <c r="D275" s="22"/>
      <c r="E275" s="22"/>
      <c r="F275" s="22"/>
      <c r="G275" s="22"/>
      <c r="H275" s="22"/>
      <c r="I275" s="22"/>
      <c r="J275" s="22"/>
      <c r="K275" s="22"/>
      <c r="L275" s="27"/>
      <c r="M275" s="28"/>
      <c r="N275" s="22"/>
      <c r="O275" s="22"/>
      <c r="P275" s="22"/>
      <c r="Q275" s="28"/>
      <c r="T275" s="205" t="s">
        <v>821</v>
      </c>
      <c r="U275" s="205"/>
      <c r="V275" s="206" t="str">
        <f>IF(入力シート①!D$4&lt;&gt;"",入力シート①!D$4,"")</f>
        <v/>
      </c>
      <c r="W275" s="206"/>
      <c r="X275" s="128" t="s">
        <v>822</v>
      </c>
      <c r="Y275" s="15"/>
      <c r="Z275" s="22"/>
      <c r="AA275" s="22"/>
      <c r="AB275" s="22"/>
      <c r="AC275" s="207" t="str">
        <f>IF(入力シート①!C$5&lt;&gt;"",入力シート①!C$5,"　　年　　月　　日")</f>
        <v>　　年　　月　　日</v>
      </c>
      <c r="AD275" s="207"/>
      <c r="AE275" s="207"/>
      <c r="AF275" s="207"/>
      <c r="AG275" s="207"/>
      <c r="AH275" s="207"/>
      <c r="AI275" s="207"/>
      <c r="AJ275" s="207"/>
      <c r="AK275" s="207"/>
      <c r="AL275" s="35"/>
      <c r="AN275" s="15" t="str">
        <f ca="1">IF($B288="","非表示","表示")</f>
        <v>非表示</v>
      </c>
    </row>
    <row r="276" spans="1:40" ht="21" customHeight="1">
      <c r="B276" s="23"/>
      <c r="C276" s="24"/>
      <c r="D276" s="24"/>
      <c r="E276" s="24"/>
      <c r="F276" s="24"/>
      <c r="G276" s="24"/>
      <c r="H276" s="24"/>
      <c r="I276" s="24"/>
      <c r="J276" s="24"/>
      <c r="K276" s="24"/>
      <c r="L276" s="29"/>
      <c r="M276" s="124"/>
      <c r="N276" s="24"/>
      <c r="O276" s="24"/>
      <c r="P276" s="24"/>
      <c r="Q276" s="124"/>
      <c r="R276" s="24"/>
      <c r="S276" s="24"/>
      <c r="T276" s="24"/>
      <c r="U276" s="124"/>
      <c r="V276" s="24"/>
      <c r="W276" s="24"/>
      <c r="X276" s="24"/>
      <c r="Y276" s="124"/>
      <c r="Z276" s="24"/>
      <c r="AA276" s="24"/>
      <c r="AB276" s="24"/>
      <c r="AC276" s="124"/>
      <c r="AD276" s="24"/>
      <c r="AE276" s="208"/>
      <c r="AF276" s="208"/>
      <c r="AG276" s="208"/>
      <c r="AH276" s="208"/>
      <c r="AI276" s="208"/>
      <c r="AJ276" s="208"/>
      <c r="AK276" s="208"/>
      <c r="AL276" s="35"/>
      <c r="AN276" s="15" t="str">
        <f ca="1">IF($B288="","非表示","表示")</f>
        <v>非表示</v>
      </c>
    </row>
    <row r="277" spans="1:40" ht="20.25" customHeight="1">
      <c r="B277" s="23"/>
      <c r="C277" s="209" t="s">
        <v>55</v>
      </c>
      <c r="D277" s="209"/>
      <c r="E277" s="209"/>
      <c r="F277" s="209"/>
      <c r="G277" s="209"/>
      <c r="H277" s="209"/>
      <c r="I277" s="209"/>
      <c r="J277" s="209"/>
      <c r="K277" s="209"/>
      <c r="L277" s="209"/>
      <c r="M277" s="124"/>
      <c r="N277" s="24"/>
      <c r="O277" s="24"/>
      <c r="P277" s="24"/>
      <c r="Q277" s="124"/>
      <c r="U277" s="124"/>
      <c r="V277" s="24"/>
      <c r="W277" s="24"/>
      <c r="X277" s="24"/>
      <c r="Y277" s="124"/>
      <c r="Z277" s="24"/>
      <c r="AA277" s="24"/>
      <c r="AB277" s="24"/>
      <c r="AC277" s="124"/>
      <c r="AD277" s="24"/>
      <c r="AE277" s="24"/>
      <c r="AF277" s="24"/>
      <c r="AG277" s="24"/>
      <c r="AH277" s="24"/>
      <c r="AI277" s="24"/>
      <c r="AJ277" s="24"/>
      <c r="AK277" s="24"/>
      <c r="AL277" s="35"/>
      <c r="AN277" s="15" t="str">
        <f ca="1">IF($B288="","非表示","表示")</f>
        <v>非表示</v>
      </c>
    </row>
    <row r="278" spans="1:40" ht="20.25" customHeight="1">
      <c r="B278" s="23"/>
      <c r="C278" s="24"/>
      <c r="D278" s="24"/>
      <c r="E278" s="24"/>
      <c r="F278" s="24"/>
      <c r="G278" s="24"/>
      <c r="H278" s="24"/>
      <c r="I278" s="24"/>
      <c r="J278" s="24"/>
      <c r="K278" s="24"/>
      <c r="L278" s="29"/>
      <c r="M278" s="124"/>
      <c r="N278" s="24"/>
      <c r="O278" s="24"/>
      <c r="P278" s="24"/>
      <c r="Q278" s="124"/>
      <c r="R278" s="24"/>
      <c r="S278" s="24"/>
      <c r="T278" s="24"/>
      <c r="U278" s="124"/>
      <c r="V278" s="24"/>
      <c r="W278" s="24"/>
      <c r="X278" s="24"/>
      <c r="Y278" s="210" t="s">
        <v>823</v>
      </c>
      <c r="Z278" s="210"/>
      <c r="AA278" s="210"/>
      <c r="AB278" s="210"/>
      <c r="AC278" s="212" t="str">
        <f>AC251</f>
        <v/>
      </c>
      <c r="AD278" s="212"/>
      <c r="AE278" s="212"/>
      <c r="AF278" s="212"/>
      <c r="AG278" s="212"/>
      <c r="AH278" s="212"/>
      <c r="AI278" s="212"/>
      <c r="AJ278" s="212"/>
      <c r="AK278" s="212"/>
      <c r="AL278" s="35"/>
      <c r="AN278" s="15" t="str">
        <f ca="1">IF($B288="","非表示","表示")</f>
        <v>非表示</v>
      </c>
    </row>
    <row r="279" spans="1:40" ht="20.25" customHeight="1">
      <c r="B279" s="23"/>
      <c r="C279" s="24"/>
      <c r="D279" s="24"/>
      <c r="E279" s="24"/>
      <c r="F279" s="24"/>
      <c r="G279" s="24"/>
      <c r="H279" s="24"/>
      <c r="I279" s="24"/>
      <c r="J279" s="24"/>
      <c r="K279" s="24"/>
      <c r="L279" s="29"/>
      <c r="M279" s="124"/>
      <c r="N279" s="24"/>
      <c r="O279" s="24"/>
      <c r="P279" s="24"/>
      <c r="Q279" s="124"/>
      <c r="R279" s="24"/>
      <c r="S279" s="24"/>
      <c r="T279" s="24"/>
      <c r="U279" s="124"/>
      <c r="V279" s="24"/>
      <c r="W279" s="24"/>
      <c r="X279" s="24"/>
      <c r="Y279" s="211"/>
      <c r="Z279" s="211"/>
      <c r="AA279" s="211"/>
      <c r="AB279" s="211"/>
      <c r="AC279" s="213" t="str">
        <f>AC252</f>
        <v/>
      </c>
      <c r="AD279" s="213"/>
      <c r="AE279" s="213"/>
      <c r="AF279" s="213"/>
      <c r="AG279" s="213"/>
      <c r="AH279" s="213"/>
      <c r="AI279" s="213"/>
      <c r="AJ279" s="213"/>
      <c r="AK279" s="213"/>
      <c r="AL279" s="35"/>
      <c r="AN279" s="15" t="str">
        <f ca="1">IF($B288="","非表示","表示")</f>
        <v>非表示</v>
      </c>
    </row>
    <row r="280" spans="1:40" ht="7.5" customHeight="1">
      <c r="B280" s="23"/>
      <c r="C280" s="24"/>
      <c r="D280" s="24"/>
      <c r="E280" s="24"/>
      <c r="F280" s="24"/>
      <c r="G280" s="24"/>
      <c r="H280" s="24"/>
      <c r="I280" s="24"/>
      <c r="J280" s="24"/>
      <c r="K280" s="24"/>
      <c r="L280" s="29"/>
      <c r="M280" s="124"/>
      <c r="N280" s="24"/>
      <c r="O280" s="24"/>
      <c r="P280" s="24"/>
      <c r="Q280" s="124"/>
      <c r="R280" s="24"/>
      <c r="S280" s="24"/>
      <c r="T280" s="24"/>
      <c r="U280" s="124"/>
      <c r="V280" s="24"/>
      <c r="W280" s="24"/>
      <c r="X280" s="24"/>
      <c r="Y280" s="124"/>
      <c r="Z280" s="24"/>
      <c r="AA280" s="24"/>
      <c r="AB280" s="24"/>
      <c r="AC280" s="124"/>
      <c r="AD280" s="24"/>
      <c r="AE280" s="24"/>
      <c r="AF280" s="24"/>
      <c r="AG280" s="24"/>
      <c r="AH280" s="24"/>
      <c r="AI280" s="24"/>
      <c r="AJ280" s="24"/>
      <c r="AK280" s="24"/>
      <c r="AL280" s="35"/>
      <c r="AN280" s="15" t="str">
        <f ca="1">IF($B288="","非表示","表示")</f>
        <v>非表示</v>
      </c>
    </row>
    <row r="281" spans="1:40" ht="20.25" customHeight="1">
      <c r="B281" s="23"/>
      <c r="C281" s="24"/>
      <c r="D281" s="24"/>
      <c r="E281" s="24"/>
      <c r="F281" s="24"/>
      <c r="G281" s="24"/>
      <c r="H281" s="24"/>
      <c r="I281" s="24"/>
      <c r="J281" s="24"/>
      <c r="K281" s="24"/>
      <c r="L281" s="29"/>
      <c r="M281" s="124"/>
      <c r="N281" s="24"/>
      <c r="O281" s="24"/>
      <c r="V281" s="24"/>
      <c r="W281" s="24"/>
      <c r="X281" s="24"/>
      <c r="Y281" s="186" t="s">
        <v>56</v>
      </c>
      <c r="Z281" s="186"/>
      <c r="AA281" s="186"/>
      <c r="AB281" s="186"/>
      <c r="AC281" s="188" t="str">
        <f>AC254</f>
        <v/>
      </c>
      <c r="AD281" s="188"/>
      <c r="AE281" s="188"/>
      <c r="AF281" s="188"/>
      <c r="AG281" s="188"/>
      <c r="AH281" s="188"/>
      <c r="AI281" s="188"/>
      <c r="AJ281" s="188"/>
      <c r="AK281" s="188"/>
      <c r="AL281" s="35"/>
      <c r="AN281" s="15" t="str">
        <f ca="1">IF($B288="","非表示","表示")</f>
        <v>非表示</v>
      </c>
    </row>
    <row r="282" spans="1:40" ht="20.25" customHeight="1">
      <c r="B282" s="23"/>
      <c r="D282" s="129" t="s">
        <v>11</v>
      </c>
      <c r="E282" s="130"/>
      <c r="F282" s="130"/>
      <c r="G282" s="131"/>
      <c r="H282" s="187" t="str">
        <f>H12</f>
        <v/>
      </c>
      <c r="I282" s="187"/>
      <c r="J282" s="187"/>
      <c r="K282" s="187"/>
      <c r="L282" s="187"/>
      <c r="M282" s="124"/>
      <c r="N282" s="24"/>
      <c r="R282" s="119" t="str">
        <f>IF(入力シート①!C$7&lt;&gt;"",入力シート①!C$7,"")</f>
        <v/>
      </c>
      <c r="S282" s="125" t="s">
        <v>16</v>
      </c>
      <c r="T282" s="190" t="str">
        <f>IF(入力シート①!E$7&lt;&gt;"",入力シート①!E$7,"")</f>
        <v/>
      </c>
      <c r="U282" s="190"/>
      <c r="V282" s="129" t="s">
        <v>824</v>
      </c>
      <c r="W282" s="24"/>
      <c r="X282" s="24"/>
      <c r="Y282" s="187"/>
      <c r="Z282" s="187"/>
      <c r="AA282" s="187"/>
      <c r="AB282" s="187"/>
      <c r="AC282" s="189"/>
      <c r="AD282" s="189"/>
      <c r="AE282" s="189"/>
      <c r="AF282" s="189"/>
      <c r="AG282" s="189"/>
      <c r="AH282" s="189"/>
      <c r="AI282" s="189"/>
      <c r="AJ282" s="189"/>
      <c r="AK282" s="189"/>
      <c r="AL282" s="35"/>
      <c r="AN282" s="15" t="str">
        <f ca="1">IF($B288="","非表示","表示")</f>
        <v>非表示</v>
      </c>
    </row>
    <row r="283" spans="1:40" ht="12.75" customHeight="1">
      <c r="B283" s="23"/>
      <c r="C283" s="24"/>
      <c r="D283" s="24"/>
      <c r="E283" s="24"/>
      <c r="F283" s="24"/>
      <c r="G283" s="24"/>
      <c r="H283" s="24"/>
      <c r="I283" s="24"/>
      <c r="J283" s="24"/>
      <c r="K283" s="24"/>
      <c r="L283" s="29"/>
      <c r="M283" s="124"/>
      <c r="N283" s="24"/>
      <c r="O283" s="24"/>
      <c r="P283" s="24"/>
      <c r="Q283" s="124"/>
      <c r="R283" s="24"/>
      <c r="S283" s="24"/>
      <c r="T283" s="24"/>
      <c r="U283" s="124"/>
      <c r="V283" s="24"/>
      <c r="W283" s="24"/>
      <c r="X283" s="24"/>
      <c r="Y283" s="124"/>
      <c r="Z283" s="24"/>
      <c r="AA283" s="24"/>
      <c r="AB283" s="24"/>
      <c r="AC283" s="124"/>
      <c r="AD283" s="24"/>
      <c r="AE283" s="24"/>
      <c r="AF283" s="24"/>
      <c r="AG283" s="24"/>
      <c r="AH283" s="24"/>
      <c r="AI283" s="24"/>
      <c r="AJ283" s="24"/>
      <c r="AK283" s="24"/>
      <c r="AL283" s="35"/>
      <c r="AN283" s="15" t="str">
        <f ca="1">IF($B288="","非表示","表示")</f>
        <v>非表示</v>
      </c>
    </row>
    <row r="284" spans="1:40" ht="23.25" customHeight="1">
      <c r="B284" s="191" t="s">
        <v>57</v>
      </c>
      <c r="C284" s="191"/>
      <c r="D284" s="191"/>
      <c r="E284" s="191"/>
      <c r="F284" s="191"/>
      <c r="G284" s="191"/>
      <c r="H284" s="191"/>
      <c r="I284" s="191"/>
      <c r="J284" s="191"/>
      <c r="K284" s="192" t="s">
        <v>37</v>
      </c>
      <c r="L284" s="193"/>
      <c r="M284" s="194"/>
      <c r="N284" s="198" t="s">
        <v>817</v>
      </c>
      <c r="O284" s="199"/>
      <c r="P284" s="199"/>
      <c r="Q284" s="200"/>
      <c r="R284" s="192" t="s">
        <v>818</v>
      </c>
      <c r="S284" s="193"/>
      <c r="T284" s="193"/>
      <c r="U284" s="194"/>
      <c r="V284" s="192" t="s">
        <v>819</v>
      </c>
      <c r="W284" s="193"/>
      <c r="X284" s="193"/>
      <c r="Y284" s="194"/>
      <c r="Z284" s="198" t="s">
        <v>820</v>
      </c>
      <c r="AA284" s="199"/>
      <c r="AB284" s="199"/>
      <c r="AC284" s="200"/>
      <c r="AD284" s="191" t="s">
        <v>46</v>
      </c>
      <c r="AE284" s="191"/>
      <c r="AF284" s="191"/>
      <c r="AG284" s="191"/>
      <c r="AH284" s="191"/>
      <c r="AI284" s="191"/>
      <c r="AJ284" s="191"/>
      <c r="AK284" s="191"/>
      <c r="AL284" s="191"/>
      <c r="AN284" s="15" t="str">
        <f ca="1">IF($B286="","非表示","表示")</f>
        <v>非表示</v>
      </c>
    </row>
    <row r="285" spans="1:40" ht="23.25" customHeight="1">
      <c r="B285" s="191"/>
      <c r="C285" s="191"/>
      <c r="D285" s="191"/>
      <c r="E285" s="191"/>
      <c r="F285" s="191"/>
      <c r="G285" s="191"/>
      <c r="H285" s="191"/>
      <c r="I285" s="191"/>
      <c r="J285" s="191"/>
      <c r="K285" s="195"/>
      <c r="L285" s="196"/>
      <c r="M285" s="197"/>
      <c r="N285" s="201"/>
      <c r="O285" s="202"/>
      <c r="P285" s="202"/>
      <c r="Q285" s="203"/>
      <c r="R285" s="195"/>
      <c r="S285" s="196"/>
      <c r="T285" s="196"/>
      <c r="U285" s="197"/>
      <c r="V285" s="195"/>
      <c r="W285" s="196"/>
      <c r="X285" s="196"/>
      <c r="Y285" s="197"/>
      <c r="Z285" s="201"/>
      <c r="AA285" s="202"/>
      <c r="AB285" s="202"/>
      <c r="AC285" s="203"/>
      <c r="AD285" s="191"/>
      <c r="AE285" s="191"/>
      <c r="AF285" s="191"/>
      <c r="AG285" s="191"/>
      <c r="AH285" s="191"/>
      <c r="AI285" s="191"/>
      <c r="AJ285" s="191"/>
      <c r="AK285" s="191"/>
      <c r="AL285" s="191"/>
      <c r="AN285" s="15" t="str">
        <f ca="1">IF($B286="","非表示","表示")</f>
        <v>非表示</v>
      </c>
    </row>
    <row r="286" spans="1:40" ht="46.5" customHeight="1">
      <c r="A286" s="15">
        <f ca="1">$A267+1</f>
        <v>91</v>
      </c>
      <c r="B286" s="214" t="str">
        <f ca="1">IF(AND(VLOOKUP(A286,入力シート➁!$A:$B,COLUMN(入力シート➁!$B$5),0)=0,AD286=""),"",IF(AND(VLOOKUP(A286,入力シート➁!$A:$B,COLUMN(入力シート➁!$B$5),0)=0,AD286&lt;&gt;""),IFERROR(IF(AND(OFFSET(B286,-2,0,1,1)=$B$14,OFFSET(B286,-19,0,1,1)="　　　　　　　〃"),OFFSET(B286,-20,0,1,1),IF(AND(OFFSET(B286,-2,0,1,1)=$B$14,OFFSET(B286,-19,0,1,1)&lt;&gt;"　　　　　　　〃"),OFFSET(B286,-19,0,1,1),"　　　　　　　〃")),"　　　　　　　〃"),(VLOOKUP(A286,入力シート➁!$A:$B,COLUMN(入力シート➁!$B$5),0))))</f>
        <v/>
      </c>
      <c r="C286" s="215"/>
      <c r="D286" s="215"/>
      <c r="E286" s="215"/>
      <c r="F286" s="215"/>
      <c r="G286" s="215"/>
      <c r="H286" s="215"/>
      <c r="I286" s="215"/>
      <c r="J286" s="216"/>
      <c r="K286" s="115" t="str">
        <f>IF(M286="","",IFERROR(VLOOKUP($A286,入力シート➁!$A:$R,COLUMN(入力シート➁!$C$7),0),""))</f>
        <v/>
      </c>
      <c r="L286" s="116" t="str">
        <f>IF(入力シート➁!D97=0,"",入力シート➁!D97)</f>
        <v/>
      </c>
      <c r="M286" s="117" t="str">
        <f>IF(L286="","",VLOOKUP($A286,入力シート➁!$A:$R,COLUMN(入力シート➁!$E$7),0))</f>
        <v/>
      </c>
      <c r="N286" s="217" t="str">
        <f ca="1">IF(VLOOKUP($A286,入力シート➁!$A:$R,COLUMN(入力シート➁!F277),0)=0,"",IF(VLOOKUP($A286,入力シート➁!$A:$R,COLUMN(入力シート➁!F277),0)&lt;0,"("&amp;-VLOOKUP($A286,入力シート➁!$A:$R,COLUMN(入力シート➁!F277),0)&amp;VLOOKUP($A286,入力シート➁!$A:$R,COLUMN(入力シート➁!G277),0)&amp;")",VLOOKUP($A286,入力シート➁!$A:$R,COLUMN(入力シート➁!F277),0)))</f>
        <v/>
      </c>
      <c r="O286" s="218"/>
      <c r="P286" s="218"/>
      <c r="Q286" s="118" t="str">
        <f ca="1">IF(OR(N286="",COUNT(N286)=0),"",VLOOKUP($A286,入力シート➁!$A:$R,COLUMN(入力シート➁!G277),0))</f>
        <v/>
      </c>
      <c r="R286" s="217" t="str">
        <f ca="1">IF(VLOOKUP($A286,入力シート➁!$A:$R,COLUMN(入力シート➁!H277),0)=0,"",IF(VLOOKUP($A286,入力シート➁!$A:$R,COLUMN(入力シート➁!H277),0)&lt;0,"("&amp;-VLOOKUP($A286,入力シート➁!$A:$R,COLUMN(入力シート➁!H277),0)&amp;VLOOKUP($A286,入力シート➁!$A:$R,COLUMN(入力シート➁!I277),0)&amp;")",VLOOKUP($A286,入力シート➁!$A:$R,COLUMN(入力シート➁!H277),0)))</f>
        <v/>
      </c>
      <c r="S286" s="218"/>
      <c r="T286" s="218"/>
      <c r="U286" s="118" t="str">
        <f ca="1">IF(OR(R286="",COUNT(R286)=0),"",VLOOKUP($A286,入力シート➁!$A:$R,COLUMN(入力シート➁!G277),0))</f>
        <v/>
      </c>
      <c r="V286" s="217" t="str">
        <f ca="1">IF(VLOOKUP($A286,入力シート➁!$A:$R,COLUMN(入力シート➁!J277),0)=0,"",IF(VLOOKUP($A286,入力シート➁!$A:$R,COLUMN(入力シート➁!J277),0)&lt;0,"("&amp;-VLOOKUP($A286,入力シート➁!$A:$R,COLUMN(入力シート➁!J277),0)&amp;VLOOKUP($A286,入力シート➁!$A:$R,COLUMN(入力シート➁!K277),0)&amp;")",VLOOKUP($A286,入力シート➁!$A:$R,COLUMN(入力シート➁!J277),0)))</f>
        <v/>
      </c>
      <c r="W286" s="218"/>
      <c r="X286" s="218"/>
      <c r="Y286" s="118" t="str">
        <f ca="1">IF(OR(V286="",COUNT(V286)=0),"",VLOOKUP($A286,入力シート➁!$A:$R,COLUMN(入力シート➁!G277),0))</f>
        <v/>
      </c>
      <c r="Z286" s="217" t="str">
        <f ca="1">IF(AND(VLOOKUP($A286,入力シート➁!$A:$R,COLUMN(入力シート➁!L277),0)=0,VLOOKUP($A286,入力シート➁!$A:$R,COLUMN(入力シート➁!B277),0)=""),"",IF(VLOOKUP($A286,入力シート➁!$A:$R,COLUMN(入力シート➁!L277),0)&lt;0,"("&amp;-VLOOKUP($A286,入力シート➁!$A:$R,COLUMN(入力シート➁!L277),0)&amp;VLOOKUP($A286,入力シート➁!$A:$R,COLUMN(入力シート➁!M277),0)&amp;")",VLOOKUP($A286,入力シート➁!$A:$R,COLUMN(入力シート➁!L277),0)))</f>
        <v/>
      </c>
      <c r="AA286" s="218"/>
      <c r="AB286" s="218"/>
      <c r="AC286" s="118" t="str">
        <f ca="1">IF(OR(Z286="",COUNT(Z286)=0),"",VLOOKUP($A286,入力シート➁!$A:$R,COLUMN(入力シート➁!G277),0))</f>
        <v/>
      </c>
      <c r="AD286" s="219" t="str">
        <f ca="1">IF(VLOOKUP(A286,入力シート➁!$A:$R,COLUMN(入力シート➁!R277),0)=0,"",VLOOKUP(A286,入力シート➁!$A:$R,COLUMN(入力シート➁!R277),0))</f>
        <v/>
      </c>
      <c r="AE286" s="219"/>
      <c r="AF286" s="219"/>
      <c r="AG286" s="219"/>
      <c r="AH286" s="219"/>
      <c r="AI286" s="219"/>
      <c r="AJ286" s="219"/>
      <c r="AK286" s="219"/>
      <c r="AL286" s="219"/>
      <c r="AN286" s="15" t="str">
        <f ca="1">IF($B286="","非表示","表示")</f>
        <v>非表示</v>
      </c>
    </row>
    <row r="287" spans="1:40" ht="46.5" customHeight="1">
      <c r="A287" s="15">
        <f t="shared" ref="A287:A294" ca="1" si="10">OFFSET(A287,-1,0,1,1)+1</f>
        <v>92</v>
      </c>
      <c r="B287" s="214" t="str">
        <f ca="1">IF(AND(VLOOKUP(A287,入力シート➁!$A:$B,COLUMN(入力シート➁!$B$5),0)=0,AD287=""),"",IF(AND(VLOOKUP(A287,入力シート➁!$A:$B,COLUMN(入力シート➁!$B$5),0)=0,AD287&lt;&gt;""),IFERROR(IF(AND(OFFSET(B287,-2,0,1,1)=$B$14,OFFSET(B287,-19,0,1,1)="　　　　　　　〃"),OFFSET(B287,-20,0,1,1),IF(AND(OFFSET(B287,-2,0,1,1)=$B$14,OFFSET(B287,-19,0,1,1)&lt;&gt;"　　　　　　　〃"),OFFSET(B287,-19,0,1,1),"　　　　　　　〃")),"　　　　　　　〃"),(VLOOKUP(A287,入力シート➁!$A:$B,COLUMN(入力シート➁!$B$5),0))))</f>
        <v/>
      </c>
      <c r="C287" s="215"/>
      <c r="D287" s="215"/>
      <c r="E287" s="215"/>
      <c r="F287" s="215"/>
      <c r="G287" s="215"/>
      <c r="H287" s="215"/>
      <c r="I287" s="215"/>
      <c r="J287" s="216"/>
      <c r="K287" s="115" t="str">
        <f>IF(M287="","",IFERROR(VLOOKUP($A287,入力シート➁!$A:$R,COLUMN(入力シート➁!$C$7),0),""))</f>
        <v/>
      </c>
      <c r="L287" s="116" t="str">
        <f>IF(入力シート➁!D98=0,"",入力シート➁!D98)</f>
        <v/>
      </c>
      <c r="M287" s="117" t="str">
        <f>IF(L287="","",VLOOKUP($A287,入力シート➁!$A:$R,COLUMN(入力シート➁!$E$7),0))</f>
        <v/>
      </c>
      <c r="N287" s="217" t="str">
        <f ca="1">IF(VLOOKUP($A287,入力シート➁!$A:$R,COLUMN(入力シート➁!F278),0)=0,"",IF(VLOOKUP($A287,入力シート➁!$A:$R,COLUMN(入力シート➁!F278),0)&lt;0,"("&amp;-VLOOKUP($A287,入力シート➁!$A:$R,COLUMN(入力シート➁!F278),0)&amp;VLOOKUP($A287,入力シート➁!$A:$R,COLUMN(入力シート➁!G278),0)&amp;")",VLOOKUP($A287,入力シート➁!$A:$R,COLUMN(入力シート➁!F278),0)))</f>
        <v/>
      </c>
      <c r="O287" s="218"/>
      <c r="P287" s="218"/>
      <c r="Q287" s="118" t="str">
        <f ca="1">IF(OR(N287="",COUNT(N287)=0),"",VLOOKUP(A287,入力シート➁!$A:$R,COLUMN(入力シート➁!G278),0))</f>
        <v/>
      </c>
      <c r="R287" s="217" t="str">
        <f ca="1">IF(VLOOKUP($A287,入力シート➁!$A:$R,COLUMN(入力シート➁!H278),0)=0,"",IF(VLOOKUP($A287,入力シート➁!$A:$R,COLUMN(入力シート➁!H278),0)&lt;0,"("&amp;-VLOOKUP($A287,入力シート➁!$A:$R,COLUMN(入力シート➁!H278),0)&amp;VLOOKUP($A287,入力シート➁!$A:$R,COLUMN(入力シート➁!I278),0)&amp;")",VLOOKUP($A287,入力シート➁!$A:$R,COLUMN(入力シート➁!H278),0)))</f>
        <v/>
      </c>
      <c r="S287" s="218"/>
      <c r="T287" s="218"/>
      <c r="U287" s="118" t="str">
        <f ca="1">IF(OR(R287="",COUNT(R287)=0),"",VLOOKUP($A287,入力シート➁!$A:$R,COLUMN(入力シート➁!G278),0))</f>
        <v/>
      </c>
      <c r="V287" s="217" t="str">
        <f ca="1">IF(VLOOKUP($A287,入力シート➁!$A:$R,COLUMN(入力シート➁!J278),0)=0,"",IF(VLOOKUP($A287,入力シート➁!$A:$R,COLUMN(入力シート➁!J278),0)&lt;0,"("&amp;-VLOOKUP($A287,入力シート➁!$A:$R,COLUMN(入力シート➁!J278),0)&amp;VLOOKUP($A287,入力シート➁!$A:$R,COLUMN(入力シート➁!K278),0)&amp;")",VLOOKUP($A287,入力シート➁!$A:$R,COLUMN(入力シート➁!J278),0)))</f>
        <v/>
      </c>
      <c r="W287" s="218"/>
      <c r="X287" s="218"/>
      <c r="Y287" s="118" t="str">
        <f ca="1">IF(OR(V287="",COUNT(V287)=0),"",VLOOKUP($A287,入力シート➁!$A:$R,COLUMN(入力シート➁!G278),0))</f>
        <v/>
      </c>
      <c r="Z287" s="217" t="str">
        <f ca="1">IF(AND(VLOOKUP($A287,入力シート➁!$A:$R,COLUMN(入力シート➁!L278),0)=0,VLOOKUP($A287,入力シート➁!$A:$R,COLUMN(入力シート➁!B278),0)=""),"",IF(VLOOKUP($A287,入力シート➁!$A:$R,COLUMN(入力シート➁!L278),0)&lt;0,"("&amp;-VLOOKUP($A287,入力シート➁!$A:$R,COLUMN(入力シート➁!L278),0)&amp;VLOOKUP($A287,入力シート➁!$A:$R,COLUMN(入力シート➁!M278),0)&amp;")",VLOOKUP($A287,入力シート➁!$A:$R,COLUMN(入力シート➁!L278),0)))</f>
        <v/>
      </c>
      <c r="AA287" s="218"/>
      <c r="AB287" s="218"/>
      <c r="AC287" s="118" t="str">
        <f ca="1">IF(OR(Z287="",COUNT(Z287)=0),"",VLOOKUP($A287,入力シート➁!$A:$R,COLUMN(入力シート➁!G278),0))</f>
        <v/>
      </c>
      <c r="AD287" s="219" t="str">
        <f ca="1">IF(VLOOKUP(A287,入力シート➁!$A:$R,COLUMN(入力シート➁!R278),0)=0,"",VLOOKUP(A287,入力シート➁!$A:$R,COLUMN(入力シート➁!R278),0))</f>
        <v/>
      </c>
      <c r="AE287" s="219"/>
      <c r="AF287" s="219"/>
      <c r="AG287" s="219"/>
      <c r="AH287" s="219"/>
      <c r="AI287" s="219"/>
      <c r="AJ287" s="219"/>
      <c r="AK287" s="219"/>
      <c r="AL287" s="219"/>
      <c r="AN287" s="15" t="str">
        <f ca="1">IF($B286="","非表示","表示")</f>
        <v>非表示</v>
      </c>
    </row>
    <row r="288" spans="1:40" ht="46.5" customHeight="1">
      <c r="A288" s="15">
        <f t="shared" ca="1" si="10"/>
        <v>93</v>
      </c>
      <c r="B288" s="214" t="str">
        <f ca="1">IF(AND(VLOOKUP(A288,入力シート➁!$A:$B,COLUMN(入力シート➁!$B$5),0)=0,AD288=""),"",IF(AND(VLOOKUP(A288,入力シート➁!$A:$B,COLUMN(入力シート➁!$B$5),0)=0,AD288&lt;&gt;""),IFERROR(IF(AND(OFFSET(B288,-2,0,1,1)=$B$14,OFFSET(B288,-19,0,1,1)="　　　　　　　〃"),OFFSET(B288,-20,0,1,1),IF(AND(OFFSET(B288,-2,0,1,1)=$B$14,OFFSET(B288,-19,0,1,1)&lt;&gt;"　　　　　　　〃"),OFFSET(B288,-19,0,1,1),"　　　　　　　〃")),"　　　　　　　〃"),(VLOOKUP(A288,入力シート➁!$A:$B,COLUMN(入力シート➁!$B$5),0))))</f>
        <v/>
      </c>
      <c r="C288" s="215"/>
      <c r="D288" s="215"/>
      <c r="E288" s="215"/>
      <c r="F288" s="215"/>
      <c r="G288" s="215"/>
      <c r="H288" s="215"/>
      <c r="I288" s="215"/>
      <c r="J288" s="216"/>
      <c r="K288" s="115" t="str">
        <f>IF(M288="","",IFERROR(VLOOKUP($A288,入力シート➁!$A:$R,COLUMN(入力シート➁!$C$7),0),""))</f>
        <v/>
      </c>
      <c r="L288" s="116" t="str">
        <f>IF(入力シート➁!D99=0,"",入力シート➁!D99)</f>
        <v/>
      </c>
      <c r="M288" s="117" t="str">
        <f>IF(L288="","",VLOOKUP($A288,入力シート➁!$A:$R,COLUMN(入力シート➁!$E$7),0))</f>
        <v/>
      </c>
      <c r="N288" s="217" t="str">
        <f ca="1">IF(VLOOKUP($A288,入力シート➁!$A:$R,COLUMN(入力シート➁!F279),0)=0,"",IF(VLOOKUP($A288,入力シート➁!$A:$R,COLUMN(入力シート➁!F279),0)&lt;0,"("&amp;-VLOOKUP($A288,入力シート➁!$A:$R,COLUMN(入力シート➁!F279),0)&amp;VLOOKUP($A288,入力シート➁!$A:$R,COLUMN(入力シート➁!G279),0)&amp;")",VLOOKUP($A288,入力シート➁!$A:$R,COLUMN(入力シート➁!F279),0)))</f>
        <v/>
      </c>
      <c r="O288" s="218"/>
      <c r="P288" s="218"/>
      <c r="Q288" s="118" t="str">
        <f ca="1">IF(OR(N288="",COUNT(N288)=0),"",VLOOKUP(A288,入力シート➁!$A:$R,COLUMN(入力シート➁!G279),0))</f>
        <v/>
      </c>
      <c r="R288" s="217" t="str">
        <f ca="1">IF(VLOOKUP($A288,入力シート➁!$A:$R,COLUMN(入力シート➁!H279),0)=0,"",IF(VLOOKUP($A288,入力シート➁!$A:$R,COLUMN(入力シート➁!H279),0)&lt;0,"("&amp;-VLOOKUP($A288,入力シート➁!$A:$R,COLUMN(入力シート➁!H279),0)&amp;VLOOKUP($A288,入力シート➁!$A:$R,COLUMN(入力シート➁!I279),0)&amp;")",VLOOKUP($A288,入力シート➁!$A:$R,COLUMN(入力シート➁!H279),0)))</f>
        <v/>
      </c>
      <c r="S288" s="218"/>
      <c r="T288" s="218"/>
      <c r="U288" s="118" t="str">
        <f ca="1">IF(OR(R288="",COUNT(R288)=0),"",VLOOKUP($A288,入力シート➁!$A:$R,COLUMN(入力シート➁!G279),0))</f>
        <v/>
      </c>
      <c r="V288" s="217" t="str">
        <f ca="1">IF(VLOOKUP($A288,入力シート➁!$A:$R,COLUMN(入力シート➁!J279),0)=0,"",IF(VLOOKUP($A288,入力シート➁!$A:$R,COLUMN(入力シート➁!J279),0)&lt;0,"("&amp;-VLOOKUP($A288,入力シート➁!$A:$R,COLUMN(入力シート➁!J279),0)&amp;VLOOKUP($A288,入力シート➁!$A:$R,COLUMN(入力シート➁!K279),0)&amp;")",VLOOKUP($A288,入力シート➁!$A:$R,COLUMN(入力シート➁!J279),0)))</f>
        <v/>
      </c>
      <c r="W288" s="218"/>
      <c r="X288" s="218"/>
      <c r="Y288" s="118" t="str">
        <f ca="1">IF(OR(V288="",COUNT(V288)=0),"",VLOOKUP($A288,入力シート➁!$A:$R,COLUMN(入力シート➁!G279),0))</f>
        <v/>
      </c>
      <c r="Z288" s="217" t="str">
        <f ca="1">IF(AND(VLOOKUP($A288,入力シート➁!$A:$R,COLUMN(入力シート➁!L279),0)=0,VLOOKUP($A288,入力シート➁!$A:$R,COLUMN(入力シート➁!B279),0)=""),"",IF(VLOOKUP($A288,入力シート➁!$A:$R,COLUMN(入力シート➁!L279),0)&lt;0,"("&amp;-VLOOKUP($A288,入力シート➁!$A:$R,COLUMN(入力シート➁!L279),0)&amp;VLOOKUP($A288,入力シート➁!$A:$R,COLUMN(入力シート➁!M279),0)&amp;")",VLOOKUP($A288,入力シート➁!$A:$R,COLUMN(入力シート➁!L279),0)))</f>
        <v/>
      </c>
      <c r="AA288" s="218"/>
      <c r="AB288" s="218"/>
      <c r="AC288" s="118" t="str">
        <f ca="1">IF(OR(Z288="",COUNT(Z288)=0),"",VLOOKUP($A288,入力シート➁!$A:$R,COLUMN(入力シート➁!G279),0))</f>
        <v/>
      </c>
      <c r="AD288" s="219" t="str">
        <f ca="1">IF(VLOOKUP(A288,入力シート➁!$A:$R,COLUMN(入力シート➁!R279),0)=0,"",VLOOKUP(A288,入力シート➁!$A:$R,COLUMN(入力シート➁!R279),0))</f>
        <v/>
      </c>
      <c r="AE288" s="219"/>
      <c r="AF288" s="219"/>
      <c r="AG288" s="219"/>
      <c r="AH288" s="219"/>
      <c r="AI288" s="219"/>
      <c r="AJ288" s="219"/>
      <c r="AK288" s="219"/>
      <c r="AL288" s="219"/>
      <c r="AN288" s="15" t="str">
        <f ca="1">IF($B286="","非表示","表示")</f>
        <v>非表示</v>
      </c>
    </row>
    <row r="289" spans="1:40" ht="46.5" customHeight="1">
      <c r="A289" s="15">
        <f t="shared" ca="1" si="10"/>
        <v>94</v>
      </c>
      <c r="B289" s="214" t="str">
        <f ca="1">IF(AND(VLOOKUP(A289,入力シート➁!$A:$B,COLUMN(入力シート➁!$B$5),0)=0,AD289=""),"",IF(AND(VLOOKUP(A289,入力シート➁!$A:$B,COLUMN(入力シート➁!$B$5),0)=0,AD289&lt;&gt;""),IFERROR(IF(AND(OFFSET(B289,-2,0,1,1)=$B$14,OFFSET(B289,-19,0,1,1)="　　　　　　　〃"),OFFSET(B289,-20,0,1,1),IF(AND(OFFSET(B289,-2,0,1,1)=$B$14,OFFSET(B289,-19,0,1,1)&lt;&gt;"　　　　　　　〃"),OFFSET(B289,-19,0,1,1),"　　　　　　　〃")),"　　　　　　　〃"),(VLOOKUP(A289,入力シート➁!$A:$B,COLUMN(入力シート➁!$B$5),0))))</f>
        <v/>
      </c>
      <c r="C289" s="215"/>
      <c r="D289" s="215"/>
      <c r="E289" s="215"/>
      <c r="F289" s="215"/>
      <c r="G289" s="215"/>
      <c r="H289" s="215"/>
      <c r="I289" s="215"/>
      <c r="J289" s="216"/>
      <c r="K289" s="115" t="str">
        <f>IF(M289="","",IFERROR(VLOOKUP($A289,入力シート➁!$A:$R,COLUMN(入力シート➁!$C$7),0),""))</f>
        <v/>
      </c>
      <c r="L289" s="116" t="str">
        <f>IF(入力シート➁!D100=0,"",入力シート➁!D100)</f>
        <v/>
      </c>
      <c r="M289" s="117" t="str">
        <f>IF(L289="","",VLOOKUP($A289,入力シート➁!$A:$R,COLUMN(入力シート➁!$E$7),0))</f>
        <v/>
      </c>
      <c r="N289" s="217" t="str">
        <f ca="1">IF(VLOOKUP($A289,入力シート➁!$A:$R,COLUMN(入力シート➁!F280),0)=0,"",IF(VLOOKUP($A289,入力シート➁!$A:$R,COLUMN(入力シート➁!F280),0)&lt;0,"("&amp;-VLOOKUP($A289,入力シート➁!$A:$R,COLUMN(入力シート➁!F280),0)&amp;VLOOKUP($A289,入力シート➁!$A:$R,COLUMN(入力シート➁!G280),0)&amp;")",VLOOKUP($A289,入力シート➁!$A:$R,COLUMN(入力シート➁!F280),0)))</f>
        <v/>
      </c>
      <c r="O289" s="218"/>
      <c r="P289" s="218"/>
      <c r="Q289" s="118" t="str">
        <f ca="1">IF(OR(N289="",COUNT(N289)=0),"",VLOOKUP(A289,入力シート➁!$A:$R,COLUMN(入力シート➁!G280),0))</f>
        <v/>
      </c>
      <c r="R289" s="217" t="str">
        <f ca="1">IF(VLOOKUP($A289,入力シート➁!$A:$R,COLUMN(入力シート➁!H280),0)=0,"",IF(VLOOKUP($A289,入力シート➁!$A:$R,COLUMN(入力シート➁!H280),0)&lt;0,"("&amp;-VLOOKUP($A289,入力シート➁!$A:$R,COLUMN(入力シート➁!H280),0)&amp;VLOOKUP($A289,入力シート➁!$A:$R,COLUMN(入力シート➁!I280),0)&amp;")",VLOOKUP($A289,入力シート➁!$A:$R,COLUMN(入力シート➁!H280),0)))</f>
        <v/>
      </c>
      <c r="S289" s="218"/>
      <c r="T289" s="218"/>
      <c r="U289" s="118" t="str">
        <f ca="1">IF(OR(R289="",COUNT(R289)=0),"",VLOOKUP($A289,入力シート➁!$A:$R,COLUMN(入力シート➁!G280),0))</f>
        <v/>
      </c>
      <c r="V289" s="217" t="str">
        <f ca="1">IF(VLOOKUP($A289,入力シート➁!$A:$R,COLUMN(入力シート➁!J280),0)=0,"",IF(VLOOKUP($A289,入力シート➁!$A:$R,COLUMN(入力シート➁!J280),0)&lt;0,"("&amp;-VLOOKUP($A289,入力シート➁!$A:$R,COLUMN(入力シート➁!J280),0)&amp;VLOOKUP($A289,入力シート➁!$A:$R,COLUMN(入力シート➁!K280),0)&amp;")",VLOOKUP($A289,入力シート➁!$A:$R,COLUMN(入力シート➁!J280),0)))</f>
        <v/>
      </c>
      <c r="W289" s="218"/>
      <c r="X289" s="218"/>
      <c r="Y289" s="118" t="str">
        <f ca="1">IF(OR(V289="",COUNT(V289)=0),"",VLOOKUP($A289,入力シート➁!$A:$R,COLUMN(入力シート➁!G280),0))</f>
        <v/>
      </c>
      <c r="Z289" s="217" t="str">
        <f ca="1">IF(AND(VLOOKUP($A289,入力シート➁!$A:$R,COLUMN(入力シート➁!L280),0)=0,VLOOKUP($A289,入力シート➁!$A:$R,COLUMN(入力シート➁!B280),0)=""),"",IF(VLOOKUP($A289,入力シート➁!$A:$R,COLUMN(入力シート➁!L280),0)&lt;0,"("&amp;-VLOOKUP($A289,入力シート➁!$A:$R,COLUMN(入力シート➁!L280),0)&amp;VLOOKUP($A289,入力シート➁!$A:$R,COLUMN(入力シート➁!M280),0)&amp;")",VLOOKUP($A289,入力シート➁!$A:$R,COLUMN(入力シート➁!L280),0)))</f>
        <v/>
      </c>
      <c r="AA289" s="218"/>
      <c r="AB289" s="218"/>
      <c r="AC289" s="118" t="str">
        <f ca="1">IF(OR(Z289="",COUNT(Z289)=0),"",VLOOKUP($A289,入力シート➁!$A:$R,COLUMN(入力シート➁!G280),0))</f>
        <v/>
      </c>
      <c r="AD289" s="219" t="str">
        <f ca="1">IF(VLOOKUP(A289,入力シート➁!$A:$R,COLUMN(入力シート➁!R280),0)=0,"",VLOOKUP(A289,入力シート➁!$A:$R,COLUMN(入力シート➁!R280),0))</f>
        <v/>
      </c>
      <c r="AE289" s="219"/>
      <c r="AF289" s="219"/>
      <c r="AG289" s="219"/>
      <c r="AH289" s="219"/>
      <c r="AI289" s="219"/>
      <c r="AJ289" s="219"/>
      <c r="AK289" s="219"/>
      <c r="AL289" s="219"/>
      <c r="AN289" s="15" t="str">
        <f ca="1">IF($B286="","非表示","表示")</f>
        <v>非表示</v>
      </c>
    </row>
    <row r="290" spans="1:40" ht="46.5" customHeight="1">
      <c r="A290" s="15">
        <f t="shared" ca="1" si="10"/>
        <v>95</v>
      </c>
      <c r="B290" s="214" t="str">
        <f ca="1">IF(AND(VLOOKUP(A290,入力シート➁!$A:$B,COLUMN(入力シート➁!$B$5),0)=0,AD290=""),"",IF(AND(VLOOKUP(A290,入力シート➁!$A:$B,COLUMN(入力シート➁!$B$5),0)=0,AD290&lt;&gt;""),IFERROR(IF(AND(OFFSET(B290,-2,0,1,1)=$B$14,OFFSET(B290,-19,0,1,1)="　　　　　　　〃"),OFFSET(B290,-20,0,1,1),IF(AND(OFFSET(B290,-2,0,1,1)=$B$14,OFFSET(B290,-19,0,1,1)&lt;&gt;"　　　　　　　〃"),OFFSET(B290,-19,0,1,1),"　　　　　　　〃")),"　　　　　　　〃"),(VLOOKUP(A290,入力シート➁!$A:$B,COLUMN(入力シート➁!$B$5),0))))</f>
        <v/>
      </c>
      <c r="C290" s="215"/>
      <c r="D290" s="215"/>
      <c r="E290" s="215"/>
      <c r="F290" s="215"/>
      <c r="G290" s="215"/>
      <c r="H290" s="215"/>
      <c r="I290" s="215"/>
      <c r="J290" s="216"/>
      <c r="K290" s="115" t="str">
        <f>IF(M290="","",IFERROR(VLOOKUP($A290,入力シート➁!$A:$R,COLUMN(入力シート➁!$C$7),0),""))</f>
        <v/>
      </c>
      <c r="L290" s="116" t="str">
        <f>IF(入力シート➁!D101=0,"",入力シート➁!D101)</f>
        <v/>
      </c>
      <c r="M290" s="117" t="str">
        <f>IF(L290="","",VLOOKUP($A290,入力シート➁!$A:$R,COLUMN(入力シート➁!$E$7),0))</f>
        <v/>
      </c>
      <c r="N290" s="217" t="str">
        <f ca="1">IF(VLOOKUP($A290,入力シート➁!$A:$R,COLUMN(入力シート➁!F281),0)=0,"",IF(VLOOKUP($A290,入力シート➁!$A:$R,COLUMN(入力シート➁!F281),0)&lt;0,"("&amp;-VLOOKUP($A290,入力シート➁!$A:$R,COLUMN(入力シート➁!F281),0)&amp;VLOOKUP($A290,入力シート➁!$A:$R,COLUMN(入力シート➁!G281),0)&amp;")",VLOOKUP($A290,入力シート➁!$A:$R,COLUMN(入力シート➁!F281),0)))</f>
        <v/>
      </c>
      <c r="O290" s="218"/>
      <c r="P290" s="218"/>
      <c r="Q290" s="118" t="str">
        <f ca="1">IF(OR(N290="",COUNT(N290)=0),"",VLOOKUP(A290,入力シート➁!$A:$R,COLUMN(入力シート➁!G281),0))</f>
        <v/>
      </c>
      <c r="R290" s="217" t="str">
        <f ca="1">IF(VLOOKUP($A290,入力シート➁!$A:$R,COLUMN(入力シート➁!H281),0)=0,"",IF(VLOOKUP($A290,入力シート➁!$A:$R,COLUMN(入力シート➁!H281),0)&lt;0,"("&amp;-VLOOKUP($A290,入力シート➁!$A:$R,COLUMN(入力シート➁!H281),0)&amp;VLOOKUP($A290,入力シート➁!$A:$R,COLUMN(入力シート➁!I281),0)&amp;")",VLOOKUP($A290,入力シート➁!$A:$R,COLUMN(入力シート➁!H281),0)))</f>
        <v/>
      </c>
      <c r="S290" s="218"/>
      <c r="T290" s="218"/>
      <c r="U290" s="118" t="str">
        <f ca="1">IF(OR(R290="",COUNT(R290)=0),"",VLOOKUP($A290,入力シート➁!$A:$R,COLUMN(入力シート➁!G281),0))</f>
        <v/>
      </c>
      <c r="V290" s="217" t="str">
        <f ca="1">IF(VLOOKUP($A290,入力シート➁!$A:$R,COLUMN(入力シート➁!J281),0)=0,"",IF(VLOOKUP($A290,入力シート➁!$A:$R,COLUMN(入力シート➁!J281),0)&lt;0,"("&amp;-VLOOKUP($A290,入力シート➁!$A:$R,COLUMN(入力シート➁!J281),0)&amp;VLOOKUP($A290,入力シート➁!$A:$R,COLUMN(入力シート➁!K281),0)&amp;")",VLOOKUP($A290,入力シート➁!$A:$R,COLUMN(入力シート➁!J281),0)))</f>
        <v/>
      </c>
      <c r="W290" s="218"/>
      <c r="X290" s="218"/>
      <c r="Y290" s="118" t="str">
        <f ca="1">IF(OR(V290="",COUNT(V290)=0),"",VLOOKUP($A290,入力シート➁!$A:$R,COLUMN(入力シート➁!G281),0))</f>
        <v/>
      </c>
      <c r="Z290" s="217" t="str">
        <f ca="1">IF(AND(VLOOKUP($A290,入力シート➁!$A:$R,COLUMN(入力シート➁!L281),0)=0,VLOOKUP($A290,入力シート➁!$A:$R,COLUMN(入力シート➁!B281),0)=""),"",IF(VLOOKUP($A290,入力シート➁!$A:$R,COLUMN(入力シート➁!L281),0)&lt;0,"("&amp;-VLOOKUP($A290,入力シート➁!$A:$R,COLUMN(入力シート➁!L281),0)&amp;VLOOKUP($A290,入力シート➁!$A:$R,COLUMN(入力シート➁!M281),0)&amp;")",VLOOKUP($A290,入力シート➁!$A:$R,COLUMN(入力シート➁!L281),0)))</f>
        <v/>
      </c>
      <c r="AA290" s="218"/>
      <c r="AB290" s="218"/>
      <c r="AC290" s="118" t="str">
        <f ca="1">IF(OR(Z290="",COUNT(Z290)=0),"",VLOOKUP($A290,入力シート➁!$A:$R,COLUMN(入力シート➁!G281),0))</f>
        <v/>
      </c>
      <c r="AD290" s="219" t="str">
        <f ca="1">IF(VLOOKUP(A290,入力シート➁!$A:$R,COLUMN(入力シート➁!R281),0)=0,"",VLOOKUP(A290,入力シート➁!$A:$R,COLUMN(入力シート➁!R281),0))</f>
        <v/>
      </c>
      <c r="AE290" s="219"/>
      <c r="AF290" s="219"/>
      <c r="AG290" s="219"/>
      <c r="AH290" s="219"/>
      <c r="AI290" s="219"/>
      <c r="AJ290" s="219"/>
      <c r="AK290" s="219"/>
      <c r="AL290" s="219"/>
      <c r="AN290" s="15" t="str">
        <f ca="1">IF($B286="","非表示","表示")</f>
        <v>非表示</v>
      </c>
    </row>
    <row r="291" spans="1:40" ht="46.5" customHeight="1">
      <c r="A291" s="15">
        <f t="shared" ca="1" si="10"/>
        <v>96</v>
      </c>
      <c r="B291" s="214" t="str">
        <f ca="1">IF(AND(VLOOKUP(A291,入力シート➁!$A:$B,COLUMN(入力シート➁!$B$5),0)=0,AD291=""),"",IF(AND(VLOOKUP(A291,入力シート➁!$A:$B,COLUMN(入力シート➁!$B$5),0)=0,AD291&lt;&gt;""),IFERROR(IF(AND(OFFSET(B291,-2,0,1,1)=$B$14,OFFSET(B291,-19,0,1,1)="　　　　　　　〃"),OFFSET(B291,-20,0,1,1),IF(AND(OFFSET(B291,-2,0,1,1)=$B$14,OFFSET(B291,-19,0,1,1)&lt;&gt;"　　　　　　　〃"),OFFSET(B291,-19,0,1,1),"　　　　　　　〃")),"　　　　　　　〃"),(VLOOKUP(A291,入力シート➁!$A:$B,COLUMN(入力シート➁!$B$5),0))))</f>
        <v/>
      </c>
      <c r="C291" s="215"/>
      <c r="D291" s="215"/>
      <c r="E291" s="215"/>
      <c r="F291" s="215"/>
      <c r="G291" s="215"/>
      <c r="H291" s="215"/>
      <c r="I291" s="215"/>
      <c r="J291" s="216"/>
      <c r="K291" s="115" t="str">
        <f>IF(M291="","",IFERROR(VLOOKUP($A291,入力シート➁!$A:$R,COLUMN(入力シート➁!$C$7),0),""))</f>
        <v/>
      </c>
      <c r="L291" s="116" t="str">
        <f>IF(入力シート➁!D102=0,"",入力シート➁!D102)</f>
        <v/>
      </c>
      <c r="M291" s="117" t="str">
        <f>IF(L291="","",VLOOKUP($A291,入力シート➁!$A:$R,COLUMN(入力シート➁!$E$7),0))</f>
        <v/>
      </c>
      <c r="N291" s="217" t="str">
        <f ca="1">IF(VLOOKUP($A291,入力シート➁!$A:$R,COLUMN(入力シート➁!F282),0)=0,"",IF(VLOOKUP($A291,入力シート➁!$A:$R,COLUMN(入力シート➁!F282),0)&lt;0,"("&amp;-VLOOKUP($A291,入力シート➁!$A:$R,COLUMN(入力シート➁!F282),0)&amp;VLOOKUP($A291,入力シート➁!$A:$R,COLUMN(入力シート➁!G282),0)&amp;")",VLOOKUP($A291,入力シート➁!$A:$R,COLUMN(入力シート➁!F282),0)))</f>
        <v/>
      </c>
      <c r="O291" s="218"/>
      <c r="P291" s="218"/>
      <c r="Q291" s="118" t="str">
        <f ca="1">IF(OR(N291="",COUNT(N291)=0),"",VLOOKUP(A291,入力シート➁!$A:$R,COLUMN(入力シート➁!G282),0))</f>
        <v/>
      </c>
      <c r="R291" s="217" t="str">
        <f ca="1">IF(VLOOKUP($A291,入力シート➁!$A:$R,COLUMN(入力シート➁!H282),0)=0,"",IF(VLOOKUP($A291,入力シート➁!$A:$R,COLUMN(入力シート➁!H282),0)&lt;0,"("&amp;-VLOOKUP($A291,入力シート➁!$A:$R,COLUMN(入力シート➁!H282),0)&amp;VLOOKUP($A291,入力シート➁!$A:$R,COLUMN(入力シート➁!I282),0)&amp;")",VLOOKUP($A291,入力シート➁!$A:$R,COLUMN(入力シート➁!H282),0)))</f>
        <v/>
      </c>
      <c r="S291" s="218"/>
      <c r="T291" s="218"/>
      <c r="U291" s="118" t="str">
        <f ca="1">IF(OR(R291="",COUNT(R291)=0),"",VLOOKUP($A291,入力シート➁!$A:$R,COLUMN(入力シート➁!G282),0))</f>
        <v/>
      </c>
      <c r="V291" s="217" t="str">
        <f ca="1">IF(VLOOKUP($A291,入力シート➁!$A:$R,COLUMN(入力シート➁!J282),0)=0,"",IF(VLOOKUP($A291,入力シート➁!$A:$R,COLUMN(入力シート➁!J282),0)&lt;0,"("&amp;-VLOOKUP($A291,入力シート➁!$A:$R,COLUMN(入力シート➁!J282),0)&amp;VLOOKUP($A291,入力シート➁!$A:$R,COLUMN(入力シート➁!K282),0)&amp;")",VLOOKUP($A291,入力シート➁!$A:$R,COLUMN(入力シート➁!J282),0)))</f>
        <v/>
      </c>
      <c r="W291" s="218"/>
      <c r="X291" s="218"/>
      <c r="Y291" s="118" t="str">
        <f ca="1">IF(OR(V291="",COUNT(V291)=0),"",VLOOKUP($A291,入力シート➁!$A:$R,COLUMN(入力シート➁!G282),0))</f>
        <v/>
      </c>
      <c r="Z291" s="217" t="str">
        <f ca="1">IF(AND(VLOOKUP($A291,入力シート➁!$A:$R,COLUMN(入力シート➁!L282),0)=0,VLOOKUP($A291,入力シート➁!$A:$R,COLUMN(入力シート➁!B282),0)=""),"",IF(VLOOKUP($A291,入力シート➁!$A:$R,COLUMN(入力シート➁!L282),0)&lt;0,"("&amp;-VLOOKUP($A291,入力シート➁!$A:$R,COLUMN(入力シート➁!L282),0)&amp;VLOOKUP($A291,入力シート➁!$A:$R,COLUMN(入力シート➁!M282),0)&amp;")",VLOOKUP($A291,入力シート➁!$A:$R,COLUMN(入力シート➁!L282),0)))</f>
        <v/>
      </c>
      <c r="AA291" s="218"/>
      <c r="AB291" s="218"/>
      <c r="AC291" s="118" t="str">
        <f ca="1">IF(OR(Z291="",COUNT(Z291)=0),"",VLOOKUP($A291,入力シート➁!$A:$R,COLUMN(入力シート➁!G282),0))</f>
        <v/>
      </c>
      <c r="AD291" s="219" t="str">
        <f ca="1">IF(VLOOKUP(A291,入力シート➁!$A:$R,COLUMN(入力シート➁!R282),0)=0,"",VLOOKUP(A291,入力シート➁!$A:$R,COLUMN(入力シート➁!R282),0))</f>
        <v/>
      </c>
      <c r="AE291" s="219"/>
      <c r="AF291" s="219"/>
      <c r="AG291" s="219"/>
      <c r="AH291" s="219"/>
      <c r="AI291" s="219"/>
      <c r="AJ291" s="219"/>
      <c r="AK291" s="219"/>
      <c r="AL291" s="219"/>
      <c r="AN291" s="15" t="str">
        <f ca="1">IF($B286="","非表示","表示")</f>
        <v>非表示</v>
      </c>
    </row>
    <row r="292" spans="1:40" ht="46.5" customHeight="1">
      <c r="A292" s="15">
        <f t="shared" ca="1" si="10"/>
        <v>97</v>
      </c>
      <c r="B292" s="214" t="str">
        <f ca="1">IF(AND(VLOOKUP(A292,入力シート➁!$A:$B,COLUMN(入力シート➁!$B$5),0)=0,AD292=""),"",IF(AND(VLOOKUP(A292,入力シート➁!$A:$B,COLUMN(入力シート➁!$B$5),0)=0,AD292&lt;&gt;""),IFERROR(IF(AND(OFFSET(B292,-2,0,1,1)=$B$14,OFFSET(B292,-19,0,1,1)="　　　　　　　〃"),OFFSET(B292,-20,0,1,1),IF(AND(OFFSET(B292,-2,0,1,1)=$B$14,OFFSET(B292,-19,0,1,1)&lt;&gt;"　　　　　　　〃"),OFFSET(B292,-19,0,1,1),"　　　　　　　〃")),"　　　　　　　〃"),(VLOOKUP(A292,入力シート➁!$A:$B,COLUMN(入力シート➁!$B$5),0))))</f>
        <v/>
      </c>
      <c r="C292" s="215"/>
      <c r="D292" s="215"/>
      <c r="E292" s="215"/>
      <c r="F292" s="215"/>
      <c r="G292" s="215"/>
      <c r="H292" s="215"/>
      <c r="I292" s="215"/>
      <c r="J292" s="216"/>
      <c r="K292" s="115" t="str">
        <f>IF(M292="","",IFERROR(VLOOKUP($A292,入力シート➁!$A:$R,COLUMN(入力シート➁!$C$7),0),""))</f>
        <v/>
      </c>
      <c r="L292" s="116" t="str">
        <f>IF(入力シート➁!D103=0,"",入力シート➁!D103)</f>
        <v/>
      </c>
      <c r="M292" s="117" t="str">
        <f>IF(L292="","",VLOOKUP($A292,入力シート➁!$A:$R,COLUMN(入力シート➁!$E$7),0))</f>
        <v/>
      </c>
      <c r="N292" s="217" t="str">
        <f ca="1">IF(VLOOKUP($A292,入力シート➁!$A:$R,COLUMN(入力シート➁!F283),0)=0,"",IF(VLOOKUP($A292,入力シート➁!$A:$R,COLUMN(入力シート➁!F283),0)&lt;0,"("&amp;-VLOOKUP($A292,入力シート➁!$A:$R,COLUMN(入力シート➁!F283),0)&amp;VLOOKUP($A292,入力シート➁!$A:$R,COLUMN(入力シート➁!G283),0)&amp;")",VLOOKUP($A292,入力シート➁!$A:$R,COLUMN(入力シート➁!F283),0)))</f>
        <v/>
      </c>
      <c r="O292" s="218"/>
      <c r="P292" s="218"/>
      <c r="Q292" s="118" t="str">
        <f ca="1">IF(OR(N292="",COUNT(N292)=0),"",VLOOKUP(A292,入力シート➁!$A:$R,COLUMN(入力シート➁!G283),0))</f>
        <v/>
      </c>
      <c r="R292" s="217" t="str">
        <f ca="1">IF(VLOOKUP($A292,入力シート➁!$A:$R,COLUMN(入力シート➁!H283),0)=0,"",IF(VLOOKUP($A292,入力シート➁!$A:$R,COLUMN(入力シート➁!H283),0)&lt;0,"("&amp;-VLOOKUP($A292,入力シート➁!$A:$R,COLUMN(入力シート➁!H283),0)&amp;VLOOKUP($A292,入力シート➁!$A:$R,COLUMN(入力シート➁!I283),0)&amp;")",VLOOKUP($A292,入力シート➁!$A:$R,COLUMN(入力シート➁!H283),0)))</f>
        <v/>
      </c>
      <c r="S292" s="218"/>
      <c r="T292" s="218"/>
      <c r="U292" s="118" t="str">
        <f ca="1">IF(OR(R292="",COUNT(R292)=0),"",VLOOKUP($A292,入力シート➁!$A:$R,COLUMN(入力シート➁!G283),0))</f>
        <v/>
      </c>
      <c r="V292" s="217" t="str">
        <f ca="1">IF(VLOOKUP($A292,入力シート➁!$A:$R,COLUMN(入力シート➁!J283),0)=0,"",IF(VLOOKUP($A292,入力シート➁!$A:$R,COLUMN(入力シート➁!J283),0)&lt;0,"("&amp;-VLOOKUP($A292,入力シート➁!$A:$R,COLUMN(入力シート➁!J283),0)&amp;VLOOKUP($A292,入力シート➁!$A:$R,COLUMN(入力シート➁!K283),0)&amp;")",VLOOKUP($A292,入力シート➁!$A:$R,COLUMN(入力シート➁!J283),0)))</f>
        <v/>
      </c>
      <c r="W292" s="218"/>
      <c r="X292" s="218"/>
      <c r="Y292" s="118" t="str">
        <f ca="1">IF(OR(V292="",COUNT(V292)=0),"",VLOOKUP($A292,入力シート➁!$A:$R,COLUMN(入力シート➁!G283),0))</f>
        <v/>
      </c>
      <c r="Z292" s="217" t="str">
        <f ca="1">IF(AND(VLOOKUP($A292,入力シート➁!$A:$R,COLUMN(入力シート➁!L283),0)=0,VLOOKUP($A292,入力シート➁!$A:$R,COLUMN(入力シート➁!B283),0)=""),"",IF(VLOOKUP($A292,入力シート➁!$A:$R,COLUMN(入力シート➁!L283),0)&lt;0,"("&amp;-VLOOKUP($A292,入力シート➁!$A:$R,COLUMN(入力シート➁!L283),0)&amp;VLOOKUP($A292,入力シート➁!$A:$R,COLUMN(入力シート➁!M283),0)&amp;")",VLOOKUP($A292,入力シート➁!$A:$R,COLUMN(入力シート➁!L283),0)))</f>
        <v/>
      </c>
      <c r="AA292" s="218"/>
      <c r="AB292" s="218"/>
      <c r="AC292" s="118" t="str">
        <f ca="1">IF(OR(Z292="",COUNT(Z292)=0),"",VLOOKUP($A292,入力シート➁!$A:$R,COLUMN(入力シート➁!G283),0))</f>
        <v/>
      </c>
      <c r="AD292" s="219" t="str">
        <f ca="1">IF(VLOOKUP(A292,入力シート➁!$A:$R,COLUMN(入力シート➁!R283),0)=0,"",VLOOKUP(A292,入力シート➁!$A:$R,COLUMN(入力シート➁!R283),0))</f>
        <v/>
      </c>
      <c r="AE292" s="219"/>
      <c r="AF292" s="219"/>
      <c r="AG292" s="219"/>
      <c r="AH292" s="219"/>
      <c r="AI292" s="219"/>
      <c r="AJ292" s="219"/>
      <c r="AK292" s="219"/>
      <c r="AL292" s="219"/>
      <c r="AN292" s="15" t="str">
        <f ca="1">IF($B286="","非表示","表示")</f>
        <v>非表示</v>
      </c>
    </row>
    <row r="293" spans="1:40" ht="46.5" customHeight="1">
      <c r="A293" s="15">
        <f t="shared" ca="1" si="10"/>
        <v>98</v>
      </c>
      <c r="B293" s="214" t="str">
        <f ca="1">IF(AND(VLOOKUP(A293,入力シート➁!$A:$B,COLUMN(入力シート➁!$B$5),0)=0,AD293=""),"",IF(AND(VLOOKUP(A293,入力シート➁!$A:$B,COLUMN(入力シート➁!$B$5),0)=0,AD293&lt;&gt;""),IFERROR(IF(AND(OFFSET(B293,-2,0,1,1)=$B$14,OFFSET(B293,-19,0,1,1)="　　　　　　　〃"),OFFSET(B293,-20,0,1,1),IF(AND(OFFSET(B293,-2,0,1,1)=$B$14,OFFSET(B293,-19,0,1,1)&lt;&gt;"　　　　　　　〃"),OFFSET(B293,-19,0,1,1),"　　　　　　　〃")),"　　　　　　　〃"),(VLOOKUP(A293,入力シート➁!$A:$B,COLUMN(入力シート➁!$B$5),0))))</f>
        <v/>
      </c>
      <c r="C293" s="215"/>
      <c r="D293" s="215"/>
      <c r="E293" s="215"/>
      <c r="F293" s="215"/>
      <c r="G293" s="215"/>
      <c r="H293" s="215"/>
      <c r="I293" s="215"/>
      <c r="J293" s="216"/>
      <c r="K293" s="115" t="str">
        <f>IF(M293="","",IFERROR(VLOOKUP($A293,入力シート➁!$A:$R,COLUMN(入力シート➁!$C$7),0),""))</f>
        <v/>
      </c>
      <c r="L293" s="116" t="str">
        <f>IF(入力シート➁!D104=0,"",入力シート➁!D104)</f>
        <v/>
      </c>
      <c r="M293" s="117" t="str">
        <f>IF(L293="","",VLOOKUP($A293,入力シート➁!$A:$R,COLUMN(入力シート➁!$E$7),0))</f>
        <v/>
      </c>
      <c r="N293" s="217" t="str">
        <f ca="1">IF(VLOOKUP($A293,入力シート➁!$A:$R,COLUMN(入力シート➁!F284),0)=0,"",IF(VLOOKUP($A293,入力シート➁!$A:$R,COLUMN(入力シート➁!F284),0)&lt;0,"("&amp;-VLOOKUP($A293,入力シート➁!$A:$R,COLUMN(入力シート➁!F284),0)&amp;VLOOKUP($A293,入力シート➁!$A:$R,COLUMN(入力シート➁!G284),0)&amp;")",VLOOKUP($A293,入力シート➁!$A:$R,COLUMN(入力シート➁!F284),0)))</f>
        <v/>
      </c>
      <c r="O293" s="218"/>
      <c r="P293" s="218"/>
      <c r="Q293" s="118" t="str">
        <f ca="1">IF(OR(N293="",COUNT(N293)=0),"",VLOOKUP(A293,入力シート➁!$A:$R,COLUMN(入力シート➁!G284),0))</f>
        <v/>
      </c>
      <c r="R293" s="217" t="str">
        <f ca="1">IF(VLOOKUP($A293,入力シート➁!$A:$R,COLUMN(入力シート➁!H284),0)=0,"",IF(VLOOKUP($A293,入力シート➁!$A:$R,COLUMN(入力シート➁!H284),0)&lt;0,"("&amp;-VLOOKUP($A293,入力シート➁!$A:$R,COLUMN(入力シート➁!H284),0)&amp;VLOOKUP($A293,入力シート➁!$A:$R,COLUMN(入力シート➁!I284),0)&amp;")",VLOOKUP($A293,入力シート➁!$A:$R,COLUMN(入力シート➁!H284),0)))</f>
        <v/>
      </c>
      <c r="S293" s="218"/>
      <c r="T293" s="218"/>
      <c r="U293" s="118" t="str">
        <f ca="1">IF(OR(R293="",COUNT(R293)=0),"",VLOOKUP($A293,入力シート➁!$A:$R,COLUMN(入力シート➁!G284),0))</f>
        <v/>
      </c>
      <c r="V293" s="217" t="str">
        <f ca="1">IF(VLOOKUP($A293,入力シート➁!$A:$R,COLUMN(入力シート➁!J284),0)=0,"",IF(VLOOKUP($A293,入力シート➁!$A:$R,COLUMN(入力シート➁!J284),0)&lt;0,"("&amp;-VLOOKUP($A293,入力シート➁!$A:$R,COLUMN(入力シート➁!J284),0)&amp;VLOOKUP($A293,入力シート➁!$A:$R,COLUMN(入力シート➁!K284),0)&amp;")",VLOOKUP($A293,入力シート➁!$A:$R,COLUMN(入力シート➁!J284),0)))</f>
        <v/>
      </c>
      <c r="W293" s="218"/>
      <c r="X293" s="218"/>
      <c r="Y293" s="118" t="str">
        <f ca="1">IF(OR(V293="",COUNT(V293)=0),"",VLOOKUP($A293,入力シート➁!$A:$R,COLUMN(入力シート➁!G284),0))</f>
        <v/>
      </c>
      <c r="Z293" s="217" t="str">
        <f ca="1">IF(AND(VLOOKUP($A293,入力シート➁!$A:$R,COLUMN(入力シート➁!L284),0)=0,VLOOKUP($A293,入力シート➁!$A:$R,COLUMN(入力シート➁!B284),0)=""),"",IF(VLOOKUP($A293,入力シート➁!$A:$R,COLUMN(入力シート➁!L284),0)&lt;0,"("&amp;-VLOOKUP($A293,入力シート➁!$A:$R,COLUMN(入力シート➁!L284),0)&amp;VLOOKUP($A293,入力シート➁!$A:$R,COLUMN(入力シート➁!M284),0)&amp;")",VLOOKUP($A293,入力シート➁!$A:$R,COLUMN(入力シート➁!L284),0)))</f>
        <v/>
      </c>
      <c r="AA293" s="218"/>
      <c r="AB293" s="218"/>
      <c r="AC293" s="118" t="str">
        <f ca="1">IF(OR(Z293="",COUNT(Z293)=0),"",VLOOKUP($A293,入力シート➁!$A:$R,COLUMN(入力シート➁!G284),0))</f>
        <v/>
      </c>
      <c r="AD293" s="219" t="str">
        <f ca="1">IF(VLOOKUP(A293,入力シート➁!$A:$R,COLUMN(入力シート➁!R284),0)=0,"",VLOOKUP(A293,入力シート➁!$A:$R,COLUMN(入力シート➁!R284),0))</f>
        <v/>
      </c>
      <c r="AE293" s="219"/>
      <c r="AF293" s="219"/>
      <c r="AG293" s="219"/>
      <c r="AH293" s="219"/>
      <c r="AI293" s="219"/>
      <c r="AJ293" s="219"/>
      <c r="AK293" s="219"/>
      <c r="AL293" s="219"/>
      <c r="AN293" s="15" t="str">
        <f ca="1">IF($B286="","非表示","表示")</f>
        <v>非表示</v>
      </c>
    </row>
    <row r="294" spans="1:40" ht="46.5" customHeight="1">
      <c r="A294" s="15">
        <f t="shared" ca="1" si="10"/>
        <v>99</v>
      </c>
      <c r="B294" s="214" t="str">
        <f ca="1">IF(AND(VLOOKUP(A294,入力シート➁!$A:$B,COLUMN(入力シート➁!$B$5),0)=0,AD294=""),"",IF(AND(VLOOKUP(A294,入力シート➁!$A:$B,COLUMN(入力シート➁!$B$5),0)=0,AD294&lt;&gt;""),IFERROR(IF(AND(OFFSET(B294,-2,0,1,1)=$B$14,OFFSET(B294,-19,0,1,1)="　　　　　　　〃"),OFFSET(B294,-20,0,1,1),IF(AND(OFFSET(B294,-2,0,1,1)=$B$14,OFFSET(B294,-19,0,1,1)&lt;&gt;"　　　　　　　〃"),OFFSET(B294,-19,0,1,1),"　　　　　　　〃")),"　　　　　　　〃"),(VLOOKUP(A294,入力シート➁!$A:$B,COLUMN(入力シート➁!$B$5),0))))</f>
        <v/>
      </c>
      <c r="C294" s="215"/>
      <c r="D294" s="215"/>
      <c r="E294" s="215"/>
      <c r="F294" s="215"/>
      <c r="G294" s="215"/>
      <c r="H294" s="215"/>
      <c r="I294" s="215"/>
      <c r="J294" s="216"/>
      <c r="K294" s="115" t="str">
        <f>IF(M294="","",IFERROR(VLOOKUP($A294,入力シート➁!$A:$R,COLUMN(入力シート➁!$C$7),0),""))</f>
        <v/>
      </c>
      <c r="L294" s="116" t="str">
        <f>IF(入力シート➁!D105=0,"",入力シート➁!D105)</f>
        <v/>
      </c>
      <c r="M294" s="117" t="str">
        <f>IF(L294="","",VLOOKUP($A294,入力シート➁!$A:$R,COLUMN(入力シート➁!$E$7),0))</f>
        <v/>
      </c>
      <c r="N294" s="217" t="str">
        <f ca="1">IF(VLOOKUP($A294,入力シート➁!$A:$R,COLUMN(入力シート➁!F285),0)=0,"",IF(VLOOKUP($A294,入力シート➁!$A:$R,COLUMN(入力シート➁!F285),0)&lt;0,"("&amp;-VLOOKUP($A294,入力シート➁!$A:$R,COLUMN(入力シート➁!F285),0)&amp;VLOOKUP($A294,入力シート➁!$A:$R,COLUMN(入力シート➁!G285),0)&amp;")",VLOOKUP($A294,入力シート➁!$A:$R,COLUMN(入力シート➁!F285),0)))</f>
        <v/>
      </c>
      <c r="O294" s="218"/>
      <c r="P294" s="218"/>
      <c r="Q294" s="118" t="str">
        <f ca="1">IF(OR(N294="",COUNT(N294)=0),"",VLOOKUP(A294,入力シート➁!$A:$R,COLUMN(入力シート➁!G285),0))</f>
        <v/>
      </c>
      <c r="R294" s="217" t="str">
        <f ca="1">IF(VLOOKUP($A294,入力シート➁!$A:$R,COLUMN(入力シート➁!H285),0)=0,"",IF(VLOOKUP($A294,入力シート➁!$A:$R,COLUMN(入力シート➁!H285),0)&lt;0,"("&amp;-VLOOKUP($A294,入力シート➁!$A:$R,COLUMN(入力シート➁!H285),0)&amp;VLOOKUP($A294,入力シート➁!$A:$R,COLUMN(入力シート➁!I285),0)&amp;")",VLOOKUP($A294,入力シート➁!$A:$R,COLUMN(入力シート➁!H285),0)))</f>
        <v/>
      </c>
      <c r="S294" s="218"/>
      <c r="T294" s="218"/>
      <c r="U294" s="118" t="str">
        <f ca="1">IF(OR(R294="",COUNT(R294)=0),"",VLOOKUP($A294,入力シート➁!$A:$R,COLUMN(入力シート➁!G285),0))</f>
        <v/>
      </c>
      <c r="V294" s="217" t="str">
        <f ca="1">IF(VLOOKUP($A294,入力シート➁!$A:$R,COLUMN(入力シート➁!J285),0)=0,"",IF(VLOOKUP($A294,入力シート➁!$A:$R,COLUMN(入力シート➁!J285),0)&lt;0,"("&amp;-VLOOKUP($A294,入力シート➁!$A:$R,COLUMN(入力シート➁!J285),0)&amp;VLOOKUP($A294,入力シート➁!$A:$R,COLUMN(入力シート➁!K285),0)&amp;")",VLOOKUP($A294,入力シート➁!$A:$R,COLUMN(入力シート➁!J285),0)))</f>
        <v/>
      </c>
      <c r="W294" s="218"/>
      <c r="X294" s="218"/>
      <c r="Y294" s="118" t="str">
        <f ca="1">IF(OR(V294="",COUNT(V294)=0),"",VLOOKUP($A294,入力シート➁!$A:$R,COLUMN(入力シート➁!G285),0))</f>
        <v/>
      </c>
      <c r="Z294" s="217" t="str">
        <f ca="1">IF(AND(VLOOKUP($A294,入力シート➁!$A:$R,COLUMN(入力シート➁!L285),0)=0,VLOOKUP($A294,入力シート➁!$A:$R,COLUMN(入力シート➁!B285),0)=""),"",IF(VLOOKUP($A294,入力シート➁!$A:$R,COLUMN(入力シート➁!L285),0)&lt;0,"("&amp;-VLOOKUP($A294,入力シート➁!$A:$R,COLUMN(入力シート➁!L285),0)&amp;VLOOKUP($A294,入力シート➁!$A:$R,COLUMN(入力シート➁!M285),0)&amp;")",VLOOKUP($A294,入力シート➁!$A:$R,COLUMN(入力シート➁!L285),0)))</f>
        <v/>
      </c>
      <c r="AA294" s="218"/>
      <c r="AB294" s="218"/>
      <c r="AC294" s="118" t="str">
        <f ca="1">IF(OR(Z294="",COUNT(Z294)=0),"",VLOOKUP($A294,入力シート➁!$A:$R,COLUMN(入力シート➁!G285),0))</f>
        <v/>
      </c>
      <c r="AD294" s="219" t="str">
        <f ca="1">IF(VLOOKUP(A294,入力シート➁!$A:$R,COLUMN(入力シート➁!R285),0)=0,"",VLOOKUP(A294,入力シート➁!$A:$R,COLUMN(入力シート➁!R285),0))</f>
        <v/>
      </c>
      <c r="AE294" s="219"/>
      <c r="AF294" s="219"/>
      <c r="AG294" s="219"/>
      <c r="AH294" s="219"/>
      <c r="AI294" s="219"/>
      <c r="AJ294" s="219"/>
      <c r="AK294" s="219"/>
      <c r="AL294" s="219"/>
      <c r="AN294" s="15" t="str">
        <f ca="1">IF($B286="","非表示","表示")</f>
        <v>非表示</v>
      </c>
    </row>
    <row r="295" spans="1:40" ht="18.75" customHeight="1">
      <c r="B295" s="220" t="s">
        <v>58</v>
      </c>
      <c r="C295" s="220"/>
      <c r="D295" s="15" t="s">
        <v>59</v>
      </c>
      <c r="AN295" s="15" t="str">
        <f ca="1">IF($B286="","非表示","表示")</f>
        <v>非表示</v>
      </c>
    </row>
    <row r="296" spans="1:40" ht="18.75" customHeight="1">
      <c r="D296" s="15" t="s">
        <v>60</v>
      </c>
      <c r="AN296" s="15" t="str">
        <f ca="1">IF($B286="","非表示","表示")</f>
        <v>非表示</v>
      </c>
    </row>
    <row r="297" spans="1:40" ht="18.75" customHeight="1">
      <c r="D297" s="15" t="s">
        <v>61</v>
      </c>
      <c r="AN297" s="15" t="str">
        <f ca="1">IF($B286="","非表示","表示")</f>
        <v>非表示</v>
      </c>
    </row>
    <row r="298" spans="1:40" ht="18.75" customHeight="1">
      <c r="D298" s="15" t="s">
        <v>62</v>
      </c>
      <c r="AN298" s="15" t="str">
        <f ca="1">IF($B286="","非表示","表示")</f>
        <v>非表示</v>
      </c>
    </row>
    <row r="299" spans="1:40" ht="21" customHeight="1">
      <c r="B299" s="18" t="s">
        <v>54</v>
      </c>
      <c r="AA299" s="111"/>
      <c r="AB299" s="111"/>
      <c r="AC299" s="112"/>
      <c r="AD299" s="111"/>
      <c r="AE299" s="111"/>
      <c r="AF299" s="111"/>
      <c r="AG299" s="111"/>
      <c r="AH299" s="111"/>
      <c r="AI299" s="111"/>
      <c r="AJ299" s="111"/>
      <c r="AK299" s="111"/>
      <c r="AL299" s="113"/>
      <c r="AN299" s="15" t="str">
        <f ca="1">IF($B315="","非表示","表示")</f>
        <v>非表示</v>
      </c>
    </row>
    <row r="300" spans="1:40" ht="10.5" customHeight="1">
      <c r="B300" s="19"/>
      <c r="C300" s="20"/>
      <c r="D300" s="20"/>
      <c r="E300" s="20"/>
      <c r="F300" s="20"/>
      <c r="G300" s="20"/>
      <c r="H300" s="20"/>
      <c r="I300" s="20"/>
      <c r="J300" s="20"/>
      <c r="K300" s="20"/>
      <c r="L300" s="25"/>
      <c r="M300" s="126"/>
      <c r="N300" s="20"/>
      <c r="O300" s="20"/>
      <c r="P300" s="20"/>
      <c r="Q300" s="126"/>
      <c r="R300" s="31"/>
      <c r="S300" s="31"/>
      <c r="T300" s="31"/>
      <c r="U300" s="32"/>
      <c r="V300" s="20"/>
      <c r="W300" s="20"/>
      <c r="X300" s="20"/>
      <c r="Y300" s="126"/>
      <c r="Z300" s="20"/>
      <c r="AA300" s="20"/>
      <c r="AB300" s="20"/>
      <c r="AC300" s="126"/>
      <c r="AD300" s="20"/>
      <c r="AE300" s="31"/>
      <c r="AF300" s="31"/>
      <c r="AG300" s="31"/>
      <c r="AH300" s="31"/>
      <c r="AI300" s="31"/>
      <c r="AJ300" s="31"/>
      <c r="AK300" s="31"/>
      <c r="AL300" s="34">
        <f>AL273+1</f>
        <v>12</v>
      </c>
      <c r="AN300" s="15" t="str">
        <f ca="1">IF($B315="","非表示","表示")</f>
        <v>非表示</v>
      </c>
    </row>
    <row r="301" spans="1:40" ht="25.5" customHeight="1">
      <c r="B301" s="21"/>
      <c r="C301" s="22"/>
      <c r="D301" s="22"/>
      <c r="E301" s="22"/>
      <c r="F301" s="22"/>
      <c r="G301" s="22"/>
      <c r="H301" s="22"/>
      <c r="I301" s="22"/>
      <c r="J301" s="22"/>
      <c r="K301" s="22"/>
      <c r="L301" s="27"/>
      <c r="M301" s="28"/>
      <c r="N301" s="22"/>
      <c r="O301" s="22"/>
      <c r="P301" s="22"/>
      <c r="Q301" s="28"/>
      <c r="R301" s="127"/>
      <c r="S301" s="204" t="s">
        <v>825</v>
      </c>
      <c r="T301" s="204"/>
      <c r="U301" s="204"/>
      <c r="V301" s="204"/>
      <c r="W301" s="204"/>
      <c r="X301" s="204"/>
      <c r="Y301" s="204"/>
      <c r="Z301" s="22"/>
      <c r="AA301" s="22"/>
      <c r="AB301" s="22"/>
      <c r="AC301" s="28"/>
      <c r="AD301" s="22"/>
      <c r="AE301" s="24"/>
      <c r="AF301" s="24"/>
      <c r="AG301" s="24"/>
      <c r="AH301" s="24"/>
      <c r="AI301" s="24"/>
      <c r="AJ301" s="24"/>
      <c r="AK301" s="24"/>
      <c r="AL301" s="35"/>
      <c r="AN301" s="15" t="str">
        <f ca="1">IF($B315="","非表示","表示")</f>
        <v>非表示</v>
      </c>
    </row>
    <row r="302" spans="1:40" ht="35" customHeight="1">
      <c r="B302" s="21"/>
      <c r="C302" s="22"/>
      <c r="D302" s="22"/>
      <c r="E302" s="22"/>
      <c r="F302" s="22"/>
      <c r="G302" s="22"/>
      <c r="H302" s="22"/>
      <c r="I302" s="22"/>
      <c r="J302" s="22"/>
      <c r="K302" s="22"/>
      <c r="L302" s="27"/>
      <c r="M302" s="28"/>
      <c r="N302" s="22"/>
      <c r="O302" s="22"/>
      <c r="P302" s="22"/>
      <c r="Q302" s="28"/>
      <c r="T302" s="205" t="s">
        <v>821</v>
      </c>
      <c r="U302" s="205"/>
      <c r="V302" s="206" t="str">
        <f>IF(入力シート①!D$4&lt;&gt;"",入力シート①!D$4,"")</f>
        <v/>
      </c>
      <c r="W302" s="206"/>
      <c r="X302" s="128" t="s">
        <v>822</v>
      </c>
      <c r="Y302" s="15"/>
      <c r="Z302" s="22"/>
      <c r="AA302" s="22"/>
      <c r="AB302" s="22"/>
      <c r="AC302" s="207" t="str">
        <f>IF(入力シート①!C$5&lt;&gt;"",入力シート①!C$5,"　　年　　月　　日")</f>
        <v>　　年　　月　　日</v>
      </c>
      <c r="AD302" s="207"/>
      <c r="AE302" s="207"/>
      <c r="AF302" s="207"/>
      <c r="AG302" s="207"/>
      <c r="AH302" s="207"/>
      <c r="AI302" s="207"/>
      <c r="AJ302" s="207"/>
      <c r="AK302" s="207"/>
      <c r="AL302" s="35"/>
      <c r="AN302" s="15" t="str">
        <f ca="1">IF($B315="","非表示","表示")</f>
        <v>非表示</v>
      </c>
    </row>
    <row r="303" spans="1:40" ht="21" customHeight="1">
      <c r="B303" s="23"/>
      <c r="C303" s="24"/>
      <c r="D303" s="24"/>
      <c r="E303" s="24"/>
      <c r="F303" s="24"/>
      <c r="G303" s="24"/>
      <c r="H303" s="24"/>
      <c r="I303" s="24"/>
      <c r="J303" s="24"/>
      <c r="K303" s="24"/>
      <c r="L303" s="29"/>
      <c r="M303" s="124"/>
      <c r="N303" s="24"/>
      <c r="O303" s="24"/>
      <c r="P303" s="24"/>
      <c r="Q303" s="124"/>
      <c r="R303" s="24"/>
      <c r="S303" s="24"/>
      <c r="T303" s="24"/>
      <c r="U303" s="124"/>
      <c r="V303" s="24"/>
      <c r="W303" s="24"/>
      <c r="X303" s="24"/>
      <c r="Y303" s="124"/>
      <c r="Z303" s="24"/>
      <c r="AA303" s="24"/>
      <c r="AB303" s="24"/>
      <c r="AC303" s="124"/>
      <c r="AD303" s="24"/>
      <c r="AE303" s="208"/>
      <c r="AF303" s="208"/>
      <c r="AG303" s="208"/>
      <c r="AH303" s="208"/>
      <c r="AI303" s="208"/>
      <c r="AJ303" s="208"/>
      <c r="AK303" s="208"/>
      <c r="AL303" s="35"/>
      <c r="AN303" s="15" t="str">
        <f ca="1">IF($B315="","非表示","表示")</f>
        <v>非表示</v>
      </c>
    </row>
    <row r="304" spans="1:40" ht="20.25" customHeight="1">
      <c r="B304" s="23"/>
      <c r="C304" s="209" t="s">
        <v>55</v>
      </c>
      <c r="D304" s="209"/>
      <c r="E304" s="209"/>
      <c r="F304" s="209"/>
      <c r="G304" s="209"/>
      <c r="H304" s="209"/>
      <c r="I304" s="209"/>
      <c r="J304" s="209"/>
      <c r="K304" s="209"/>
      <c r="L304" s="209"/>
      <c r="M304" s="124"/>
      <c r="N304" s="24"/>
      <c r="O304" s="24"/>
      <c r="P304" s="24"/>
      <c r="Q304" s="124"/>
      <c r="U304" s="124"/>
      <c r="V304" s="24"/>
      <c r="W304" s="24"/>
      <c r="X304" s="24"/>
      <c r="Y304" s="124"/>
      <c r="Z304" s="24"/>
      <c r="AA304" s="24"/>
      <c r="AB304" s="24"/>
      <c r="AC304" s="124"/>
      <c r="AD304" s="24"/>
      <c r="AE304" s="24"/>
      <c r="AF304" s="24"/>
      <c r="AG304" s="24"/>
      <c r="AH304" s="24"/>
      <c r="AI304" s="24"/>
      <c r="AJ304" s="24"/>
      <c r="AK304" s="24"/>
      <c r="AL304" s="35"/>
      <c r="AN304" s="15" t="str">
        <f ca="1">IF($B315="","非表示","表示")</f>
        <v>非表示</v>
      </c>
    </row>
    <row r="305" spans="1:40" ht="20.25" customHeight="1">
      <c r="B305" s="23"/>
      <c r="C305" s="24"/>
      <c r="D305" s="24"/>
      <c r="E305" s="24"/>
      <c r="F305" s="24"/>
      <c r="G305" s="24"/>
      <c r="H305" s="24"/>
      <c r="I305" s="24"/>
      <c r="J305" s="24"/>
      <c r="K305" s="24"/>
      <c r="L305" s="29"/>
      <c r="M305" s="124"/>
      <c r="N305" s="24"/>
      <c r="O305" s="24"/>
      <c r="P305" s="24"/>
      <c r="Q305" s="124"/>
      <c r="R305" s="24"/>
      <c r="S305" s="24"/>
      <c r="T305" s="24"/>
      <c r="U305" s="124"/>
      <c r="V305" s="24"/>
      <c r="W305" s="24"/>
      <c r="X305" s="24"/>
      <c r="Y305" s="210" t="s">
        <v>823</v>
      </c>
      <c r="Z305" s="210"/>
      <c r="AA305" s="210"/>
      <c r="AB305" s="210"/>
      <c r="AC305" s="212" t="str">
        <f>AC278</f>
        <v/>
      </c>
      <c r="AD305" s="212"/>
      <c r="AE305" s="212"/>
      <c r="AF305" s="212"/>
      <c r="AG305" s="212"/>
      <c r="AH305" s="212"/>
      <c r="AI305" s="212"/>
      <c r="AJ305" s="212"/>
      <c r="AK305" s="212"/>
      <c r="AL305" s="35"/>
      <c r="AN305" s="15" t="str">
        <f ca="1">IF($B315="","非表示","表示")</f>
        <v>非表示</v>
      </c>
    </row>
    <row r="306" spans="1:40" ht="20.25" customHeight="1">
      <c r="B306" s="23"/>
      <c r="C306" s="24"/>
      <c r="D306" s="24"/>
      <c r="E306" s="24"/>
      <c r="F306" s="24"/>
      <c r="G306" s="24"/>
      <c r="H306" s="24"/>
      <c r="I306" s="24"/>
      <c r="J306" s="24"/>
      <c r="K306" s="24"/>
      <c r="L306" s="29"/>
      <c r="M306" s="124"/>
      <c r="N306" s="24"/>
      <c r="O306" s="24"/>
      <c r="P306" s="24"/>
      <c r="Q306" s="124"/>
      <c r="R306" s="24"/>
      <c r="S306" s="24"/>
      <c r="T306" s="24"/>
      <c r="U306" s="124"/>
      <c r="V306" s="24"/>
      <c r="W306" s="24"/>
      <c r="X306" s="24"/>
      <c r="Y306" s="211"/>
      <c r="Z306" s="211"/>
      <c r="AA306" s="211"/>
      <c r="AB306" s="211"/>
      <c r="AC306" s="213" t="str">
        <f>AC279</f>
        <v/>
      </c>
      <c r="AD306" s="213"/>
      <c r="AE306" s="213"/>
      <c r="AF306" s="213"/>
      <c r="AG306" s="213"/>
      <c r="AH306" s="213"/>
      <c r="AI306" s="213"/>
      <c r="AJ306" s="213"/>
      <c r="AK306" s="213"/>
      <c r="AL306" s="35"/>
      <c r="AN306" s="15" t="str">
        <f ca="1">IF($B315="","非表示","表示")</f>
        <v>非表示</v>
      </c>
    </row>
    <row r="307" spans="1:40" ht="7.5" customHeight="1">
      <c r="B307" s="23"/>
      <c r="C307" s="24"/>
      <c r="D307" s="24"/>
      <c r="E307" s="24"/>
      <c r="F307" s="24"/>
      <c r="G307" s="24"/>
      <c r="H307" s="24"/>
      <c r="I307" s="24"/>
      <c r="J307" s="24"/>
      <c r="K307" s="24"/>
      <c r="L307" s="29"/>
      <c r="M307" s="124"/>
      <c r="N307" s="24"/>
      <c r="O307" s="24"/>
      <c r="P307" s="24"/>
      <c r="Q307" s="124"/>
      <c r="R307" s="24"/>
      <c r="S307" s="24"/>
      <c r="T307" s="24"/>
      <c r="U307" s="124"/>
      <c r="V307" s="24"/>
      <c r="W307" s="24"/>
      <c r="X307" s="24"/>
      <c r="Y307" s="124"/>
      <c r="Z307" s="24"/>
      <c r="AA307" s="24"/>
      <c r="AB307" s="24"/>
      <c r="AC307" s="124"/>
      <c r="AD307" s="24"/>
      <c r="AE307" s="24"/>
      <c r="AF307" s="24"/>
      <c r="AG307" s="24"/>
      <c r="AH307" s="24"/>
      <c r="AI307" s="24"/>
      <c r="AJ307" s="24"/>
      <c r="AK307" s="24"/>
      <c r="AL307" s="35"/>
      <c r="AN307" s="15" t="str">
        <f ca="1">IF($B315="","非表示","表示")</f>
        <v>非表示</v>
      </c>
    </row>
    <row r="308" spans="1:40" ht="20.25" customHeight="1">
      <c r="B308" s="23"/>
      <c r="C308" s="24"/>
      <c r="D308" s="24"/>
      <c r="E308" s="24"/>
      <c r="F308" s="24"/>
      <c r="G308" s="24"/>
      <c r="H308" s="24"/>
      <c r="I308" s="24"/>
      <c r="J308" s="24"/>
      <c r="K308" s="24"/>
      <c r="L308" s="29"/>
      <c r="M308" s="124"/>
      <c r="N308" s="24"/>
      <c r="O308" s="24"/>
      <c r="V308" s="24"/>
      <c r="W308" s="24"/>
      <c r="X308" s="24"/>
      <c r="Y308" s="186" t="s">
        <v>56</v>
      </c>
      <c r="Z308" s="186"/>
      <c r="AA308" s="186"/>
      <c r="AB308" s="186"/>
      <c r="AC308" s="188" t="str">
        <f>AC281</f>
        <v/>
      </c>
      <c r="AD308" s="188"/>
      <c r="AE308" s="188"/>
      <c r="AF308" s="188"/>
      <c r="AG308" s="188"/>
      <c r="AH308" s="188"/>
      <c r="AI308" s="188"/>
      <c r="AJ308" s="188"/>
      <c r="AK308" s="188"/>
      <c r="AL308" s="35"/>
      <c r="AN308" s="15" t="str">
        <f ca="1">IF($B315="","非表示","表示")</f>
        <v>非表示</v>
      </c>
    </row>
    <row r="309" spans="1:40" ht="20.25" customHeight="1">
      <c r="B309" s="23"/>
      <c r="D309" s="129" t="s">
        <v>11</v>
      </c>
      <c r="E309" s="130"/>
      <c r="F309" s="130"/>
      <c r="G309" s="131"/>
      <c r="H309" s="187" t="str">
        <f>H12</f>
        <v/>
      </c>
      <c r="I309" s="187"/>
      <c r="J309" s="187"/>
      <c r="K309" s="187"/>
      <c r="L309" s="187"/>
      <c r="M309" s="124"/>
      <c r="N309" s="24"/>
      <c r="R309" s="119" t="str">
        <f>IF(入力シート①!C$7&lt;&gt;"",入力シート①!C$7,"")</f>
        <v/>
      </c>
      <c r="S309" s="125" t="s">
        <v>16</v>
      </c>
      <c r="T309" s="190" t="str">
        <f>IF(入力シート①!E$7&lt;&gt;"",入力シート①!E$7,"")</f>
        <v/>
      </c>
      <c r="U309" s="190"/>
      <c r="V309" s="129" t="s">
        <v>824</v>
      </c>
      <c r="W309" s="24"/>
      <c r="X309" s="24"/>
      <c r="Y309" s="187"/>
      <c r="Z309" s="187"/>
      <c r="AA309" s="187"/>
      <c r="AB309" s="187"/>
      <c r="AC309" s="189"/>
      <c r="AD309" s="189"/>
      <c r="AE309" s="189"/>
      <c r="AF309" s="189"/>
      <c r="AG309" s="189"/>
      <c r="AH309" s="189"/>
      <c r="AI309" s="189"/>
      <c r="AJ309" s="189"/>
      <c r="AK309" s="189"/>
      <c r="AL309" s="35"/>
      <c r="AN309" s="15" t="str">
        <f ca="1">IF($B315="","非表示","表示")</f>
        <v>非表示</v>
      </c>
    </row>
    <row r="310" spans="1:40" ht="12.75" customHeight="1">
      <c r="B310" s="23"/>
      <c r="C310" s="24"/>
      <c r="D310" s="24"/>
      <c r="E310" s="24"/>
      <c r="F310" s="24"/>
      <c r="G310" s="24"/>
      <c r="H310" s="24"/>
      <c r="I310" s="24"/>
      <c r="J310" s="24"/>
      <c r="K310" s="24"/>
      <c r="L310" s="29"/>
      <c r="M310" s="124"/>
      <c r="N310" s="24"/>
      <c r="O310" s="24"/>
      <c r="P310" s="24"/>
      <c r="Q310" s="124"/>
      <c r="R310" s="24"/>
      <c r="S310" s="24"/>
      <c r="T310" s="24"/>
      <c r="U310" s="124"/>
      <c r="V310" s="24"/>
      <c r="W310" s="24"/>
      <c r="X310" s="24"/>
      <c r="Y310" s="124"/>
      <c r="Z310" s="24"/>
      <c r="AA310" s="24"/>
      <c r="AB310" s="24"/>
      <c r="AC310" s="124"/>
      <c r="AD310" s="24"/>
      <c r="AE310" s="24"/>
      <c r="AF310" s="24"/>
      <c r="AG310" s="24"/>
      <c r="AH310" s="24"/>
      <c r="AI310" s="24"/>
      <c r="AJ310" s="24"/>
      <c r="AK310" s="24"/>
      <c r="AL310" s="35"/>
      <c r="AN310" s="15" t="str">
        <f ca="1">IF($B315="","非表示","表示")</f>
        <v>非表示</v>
      </c>
    </row>
    <row r="311" spans="1:40" ht="23.25" customHeight="1">
      <c r="B311" s="191" t="s">
        <v>57</v>
      </c>
      <c r="C311" s="191"/>
      <c r="D311" s="191"/>
      <c r="E311" s="191"/>
      <c r="F311" s="191"/>
      <c r="G311" s="191"/>
      <c r="H311" s="191"/>
      <c r="I311" s="191"/>
      <c r="J311" s="191"/>
      <c r="K311" s="192" t="s">
        <v>37</v>
      </c>
      <c r="L311" s="193"/>
      <c r="M311" s="194"/>
      <c r="N311" s="198" t="s">
        <v>817</v>
      </c>
      <c r="O311" s="199"/>
      <c r="P311" s="199"/>
      <c r="Q311" s="200"/>
      <c r="R311" s="192" t="s">
        <v>818</v>
      </c>
      <c r="S311" s="193"/>
      <c r="T311" s="193"/>
      <c r="U311" s="194"/>
      <c r="V311" s="192" t="s">
        <v>819</v>
      </c>
      <c r="W311" s="193"/>
      <c r="X311" s="193"/>
      <c r="Y311" s="194"/>
      <c r="Z311" s="198" t="s">
        <v>820</v>
      </c>
      <c r="AA311" s="199"/>
      <c r="AB311" s="199"/>
      <c r="AC311" s="200"/>
      <c r="AD311" s="191" t="s">
        <v>46</v>
      </c>
      <c r="AE311" s="191"/>
      <c r="AF311" s="191"/>
      <c r="AG311" s="191"/>
      <c r="AH311" s="191"/>
      <c r="AI311" s="191"/>
      <c r="AJ311" s="191"/>
      <c r="AK311" s="191"/>
      <c r="AL311" s="191"/>
      <c r="AN311" s="15" t="str">
        <f ca="1">IF($B313="","非表示","表示")</f>
        <v>非表示</v>
      </c>
    </row>
    <row r="312" spans="1:40" ht="23.25" customHeight="1">
      <c r="B312" s="191"/>
      <c r="C312" s="191"/>
      <c r="D312" s="191"/>
      <c r="E312" s="191"/>
      <c r="F312" s="191"/>
      <c r="G312" s="191"/>
      <c r="H312" s="191"/>
      <c r="I312" s="191"/>
      <c r="J312" s="191"/>
      <c r="K312" s="195"/>
      <c r="L312" s="196"/>
      <c r="M312" s="197"/>
      <c r="N312" s="201"/>
      <c r="O312" s="202"/>
      <c r="P312" s="202"/>
      <c r="Q312" s="203"/>
      <c r="R312" s="195"/>
      <c r="S312" s="196"/>
      <c r="T312" s="196"/>
      <c r="U312" s="197"/>
      <c r="V312" s="195"/>
      <c r="W312" s="196"/>
      <c r="X312" s="196"/>
      <c r="Y312" s="197"/>
      <c r="Z312" s="201"/>
      <c r="AA312" s="202"/>
      <c r="AB312" s="202"/>
      <c r="AC312" s="203"/>
      <c r="AD312" s="191"/>
      <c r="AE312" s="191"/>
      <c r="AF312" s="191"/>
      <c r="AG312" s="191"/>
      <c r="AH312" s="191"/>
      <c r="AI312" s="191"/>
      <c r="AJ312" s="191"/>
      <c r="AK312" s="191"/>
      <c r="AL312" s="191"/>
      <c r="AN312" s="15" t="str">
        <f ca="1">IF($B313="","非表示","表示")</f>
        <v>非表示</v>
      </c>
    </row>
    <row r="313" spans="1:40" ht="46.5" customHeight="1">
      <c r="A313" s="15">
        <f ca="1">$A294+1</f>
        <v>100</v>
      </c>
      <c r="B313" s="214" t="str">
        <f ca="1">IF(AND(VLOOKUP(A313,入力シート➁!$A:$B,COLUMN(入力シート➁!$B$5),0)=0,AD313=""),"",IF(AND(VLOOKUP(A313,入力シート➁!$A:$B,COLUMN(入力シート➁!$B$5),0)=0,AD313&lt;&gt;""),IFERROR(IF(AND(OFFSET(B313,-2,0,1,1)=$B$14,OFFSET(B313,-19,0,1,1)="　　　　　　　〃"),OFFSET(B313,-20,0,1,1),IF(AND(OFFSET(B313,-2,0,1,1)=$B$14,OFFSET(B313,-19,0,1,1)&lt;&gt;"　　　　　　　〃"),OFFSET(B313,-19,0,1,1),"　　　　　　　〃")),"　　　　　　　〃"),(VLOOKUP(A313,入力シート➁!$A:$B,COLUMN(入力シート➁!$B$5),0))))</f>
        <v/>
      </c>
      <c r="C313" s="215"/>
      <c r="D313" s="215"/>
      <c r="E313" s="215"/>
      <c r="F313" s="215"/>
      <c r="G313" s="215"/>
      <c r="H313" s="215"/>
      <c r="I313" s="215"/>
      <c r="J313" s="216"/>
      <c r="K313" s="115" t="str">
        <f>IF(M313="","",IFERROR(VLOOKUP($A313,入力シート➁!$A:$R,COLUMN(入力シート➁!$C$7),0),""))</f>
        <v/>
      </c>
      <c r="L313" s="116" t="str">
        <f>IF(入力シート➁!D106=0,"",入力シート➁!D106)</f>
        <v/>
      </c>
      <c r="M313" s="117" t="str">
        <f>IF(L313="","",VLOOKUP($A313,入力シート➁!$A:$R,COLUMN(入力シート➁!$E$7),0))</f>
        <v/>
      </c>
      <c r="N313" s="217" t="str">
        <f ca="1">IF(VLOOKUP($A313,入力シート➁!$A:$R,COLUMN(入力シート➁!F304),0)=0,"",IF(VLOOKUP($A313,入力シート➁!$A:$R,COLUMN(入力シート➁!F304),0)&lt;0,"("&amp;-VLOOKUP($A313,入力シート➁!$A:$R,COLUMN(入力シート➁!F304),0)&amp;VLOOKUP($A313,入力シート➁!$A:$R,COLUMN(入力シート➁!G304),0)&amp;")",VLOOKUP($A313,入力シート➁!$A:$R,COLUMN(入力シート➁!F304),0)))</f>
        <v/>
      </c>
      <c r="O313" s="218"/>
      <c r="P313" s="218"/>
      <c r="Q313" s="118" t="str">
        <f ca="1">IF(OR(N313="",COUNT(N313)=0),"",VLOOKUP($A313,入力シート➁!$A:$R,COLUMN(入力シート➁!G304),0))</f>
        <v/>
      </c>
      <c r="R313" s="217" t="str">
        <f ca="1">IF(VLOOKUP($A313,入力シート➁!$A:$R,COLUMN(入力シート➁!H304),0)=0,"",IF(VLOOKUP($A313,入力シート➁!$A:$R,COLUMN(入力シート➁!H304),0)&lt;0,"("&amp;-VLOOKUP($A313,入力シート➁!$A:$R,COLUMN(入力シート➁!H304),0)&amp;VLOOKUP($A313,入力シート➁!$A:$R,COLUMN(入力シート➁!I304),0)&amp;")",VLOOKUP($A313,入力シート➁!$A:$R,COLUMN(入力シート➁!H304),0)))</f>
        <v/>
      </c>
      <c r="S313" s="218"/>
      <c r="T313" s="218"/>
      <c r="U313" s="118" t="str">
        <f ca="1">IF(OR(R313="",COUNT(R313)=0),"",VLOOKUP($A313,入力シート➁!$A:$R,COLUMN(入力シート➁!G304),0))</f>
        <v/>
      </c>
      <c r="V313" s="217" t="str">
        <f ca="1">IF(VLOOKUP($A313,入力シート➁!$A:$R,COLUMN(入力シート➁!J304),0)=0,"",IF(VLOOKUP($A313,入力シート➁!$A:$R,COLUMN(入力シート➁!J304),0)&lt;0,"("&amp;-VLOOKUP($A313,入力シート➁!$A:$R,COLUMN(入力シート➁!J304),0)&amp;VLOOKUP($A313,入力シート➁!$A:$R,COLUMN(入力シート➁!K304),0)&amp;")",VLOOKUP($A313,入力シート➁!$A:$R,COLUMN(入力シート➁!J304),0)))</f>
        <v/>
      </c>
      <c r="W313" s="218"/>
      <c r="X313" s="218"/>
      <c r="Y313" s="118" t="str">
        <f ca="1">IF(OR(V313="",COUNT(V313)=0),"",VLOOKUP($A313,入力シート➁!$A:$R,COLUMN(入力シート➁!G304),0))</f>
        <v/>
      </c>
      <c r="Z313" s="217" t="str">
        <f ca="1">IF(AND(VLOOKUP($A313,入力シート➁!$A:$R,COLUMN(入力シート➁!L304),0)=0,VLOOKUP($A313,入力シート➁!$A:$R,COLUMN(入力シート➁!B304),0)=""),"",IF(VLOOKUP($A313,入力シート➁!$A:$R,COLUMN(入力シート➁!L304),0)&lt;0,"("&amp;-VLOOKUP($A313,入力シート➁!$A:$R,COLUMN(入力シート➁!L304),0)&amp;VLOOKUP($A313,入力シート➁!$A:$R,COLUMN(入力シート➁!M304),0)&amp;")",VLOOKUP($A313,入力シート➁!$A:$R,COLUMN(入力シート➁!L304),0)))</f>
        <v/>
      </c>
      <c r="AA313" s="218"/>
      <c r="AB313" s="218"/>
      <c r="AC313" s="118" t="str">
        <f ca="1">IF(OR(Z313="",COUNT(Z313)=0),"",VLOOKUP($A313,入力シート➁!$A:$R,COLUMN(入力シート➁!G304),0))</f>
        <v/>
      </c>
      <c r="AD313" s="219" t="str">
        <f ca="1">IF(VLOOKUP(A313,入力シート➁!$A:$R,COLUMN(入力シート➁!R304),0)=0,"",VLOOKUP(A313,入力シート➁!$A:$R,COLUMN(入力シート➁!R304),0))</f>
        <v/>
      </c>
      <c r="AE313" s="219"/>
      <c r="AF313" s="219"/>
      <c r="AG313" s="219"/>
      <c r="AH313" s="219"/>
      <c r="AI313" s="219"/>
      <c r="AJ313" s="219"/>
      <c r="AK313" s="219"/>
      <c r="AL313" s="219"/>
      <c r="AN313" s="15" t="str">
        <f ca="1">IF($B313="","非表示","表示")</f>
        <v>非表示</v>
      </c>
    </row>
    <row r="314" spans="1:40" ht="46.5" customHeight="1">
      <c r="A314" s="15">
        <f t="shared" ref="A314:A321" ca="1" si="11">OFFSET(A314,-1,0,1,1)+1</f>
        <v>101</v>
      </c>
      <c r="B314" s="214" t="str">
        <f ca="1">IF(AND(VLOOKUP(A314,入力シート➁!$A:$B,COLUMN(入力シート➁!$B$5),0)=0,AD314=""),"",IF(AND(VLOOKUP(A314,入力シート➁!$A:$B,COLUMN(入力シート➁!$B$5),0)=0,AD314&lt;&gt;""),IFERROR(IF(AND(OFFSET(B314,-2,0,1,1)=$B$14,OFFSET(B314,-19,0,1,1)="　　　　　　　〃"),OFFSET(B314,-20,0,1,1),IF(AND(OFFSET(B314,-2,0,1,1)=$B$14,OFFSET(B314,-19,0,1,1)&lt;&gt;"　　　　　　　〃"),OFFSET(B314,-19,0,1,1),"　　　　　　　〃")),"　　　　　　　〃"),(VLOOKUP(A314,入力シート➁!$A:$B,COLUMN(入力シート➁!$B$5),0))))</f>
        <v/>
      </c>
      <c r="C314" s="215"/>
      <c r="D314" s="215"/>
      <c r="E314" s="215"/>
      <c r="F314" s="215"/>
      <c r="G314" s="215"/>
      <c r="H314" s="215"/>
      <c r="I314" s="215"/>
      <c r="J314" s="216"/>
      <c r="K314" s="115" t="str">
        <f>IF(M314="","",IFERROR(VLOOKUP($A314,入力シート➁!$A:$R,COLUMN(入力シート➁!$C$7),0),""))</f>
        <v/>
      </c>
      <c r="L314" s="116" t="str">
        <f>IF(入力シート➁!D107=0,"",入力シート➁!D107)</f>
        <v/>
      </c>
      <c r="M314" s="117" t="str">
        <f>IF(L314="","",VLOOKUP($A314,入力シート➁!$A:$R,COLUMN(入力シート➁!$E$7),0))</f>
        <v/>
      </c>
      <c r="N314" s="217" t="str">
        <f ca="1">IF(VLOOKUP($A314,入力シート➁!$A:$R,COLUMN(入力シート➁!F305),0)=0,"",IF(VLOOKUP($A314,入力シート➁!$A:$R,COLUMN(入力シート➁!F305),0)&lt;0,"("&amp;-VLOOKUP($A314,入力シート➁!$A:$R,COLUMN(入力シート➁!F305),0)&amp;VLOOKUP($A314,入力シート➁!$A:$R,COLUMN(入力シート➁!G305),0)&amp;")",VLOOKUP($A314,入力シート➁!$A:$R,COLUMN(入力シート➁!F305),0)))</f>
        <v/>
      </c>
      <c r="O314" s="218"/>
      <c r="P314" s="218"/>
      <c r="Q314" s="118" t="str">
        <f ca="1">IF(OR(N314="",COUNT(N314)=0),"",VLOOKUP(A314,入力シート➁!$A:$R,COLUMN(入力シート➁!G305),0))</f>
        <v/>
      </c>
      <c r="R314" s="217" t="str">
        <f ca="1">IF(VLOOKUP($A314,入力シート➁!$A:$R,COLUMN(入力シート➁!H305),0)=0,"",IF(VLOOKUP($A314,入力シート➁!$A:$R,COLUMN(入力シート➁!H305),0)&lt;0,"("&amp;-VLOOKUP($A314,入力シート➁!$A:$R,COLUMN(入力シート➁!H305),0)&amp;VLOOKUP($A314,入力シート➁!$A:$R,COLUMN(入力シート➁!I305),0)&amp;")",VLOOKUP($A314,入力シート➁!$A:$R,COLUMN(入力シート➁!H305),0)))</f>
        <v/>
      </c>
      <c r="S314" s="218"/>
      <c r="T314" s="218"/>
      <c r="U314" s="118" t="str">
        <f ca="1">IF(OR(R314="",COUNT(R314)=0),"",VLOOKUP($A314,入力シート➁!$A:$R,COLUMN(入力シート➁!G305),0))</f>
        <v/>
      </c>
      <c r="V314" s="217" t="str">
        <f ca="1">IF(VLOOKUP($A314,入力シート➁!$A:$R,COLUMN(入力シート➁!J305),0)=0,"",IF(VLOOKUP($A314,入力シート➁!$A:$R,COLUMN(入力シート➁!J305),0)&lt;0,"("&amp;-VLOOKUP($A314,入力シート➁!$A:$R,COLUMN(入力シート➁!J305),0)&amp;VLOOKUP($A314,入力シート➁!$A:$R,COLUMN(入力シート➁!K305),0)&amp;")",VLOOKUP($A314,入力シート➁!$A:$R,COLUMN(入力シート➁!J305),0)))</f>
        <v/>
      </c>
      <c r="W314" s="218"/>
      <c r="X314" s="218"/>
      <c r="Y314" s="118" t="str">
        <f ca="1">IF(OR(V314="",COUNT(V314)=0),"",VLOOKUP($A314,入力シート➁!$A:$R,COLUMN(入力シート➁!G305),0))</f>
        <v/>
      </c>
      <c r="Z314" s="217" t="str">
        <f ca="1">IF(AND(VLOOKUP($A314,入力シート➁!$A:$R,COLUMN(入力シート➁!L305),0)=0,VLOOKUP($A314,入力シート➁!$A:$R,COLUMN(入力シート➁!B305),0)=""),"",IF(VLOOKUP($A314,入力シート➁!$A:$R,COLUMN(入力シート➁!L305),0)&lt;0,"("&amp;-VLOOKUP($A314,入力シート➁!$A:$R,COLUMN(入力シート➁!L305),0)&amp;VLOOKUP($A314,入力シート➁!$A:$R,COLUMN(入力シート➁!M305),0)&amp;")",VLOOKUP($A314,入力シート➁!$A:$R,COLUMN(入力シート➁!L305),0)))</f>
        <v/>
      </c>
      <c r="AA314" s="218"/>
      <c r="AB314" s="218"/>
      <c r="AC314" s="118" t="str">
        <f ca="1">IF(OR(Z314="",COUNT(Z314)=0),"",VLOOKUP($A314,入力シート➁!$A:$R,COLUMN(入力シート➁!G305),0))</f>
        <v/>
      </c>
      <c r="AD314" s="219" t="str">
        <f ca="1">IF(VLOOKUP(A314,入力シート➁!$A:$R,COLUMN(入力シート➁!R305),0)=0,"",VLOOKUP(A314,入力シート➁!$A:$R,COLUMN(入力シート➁!R305),0))</f>
        <v/>
      </c>
      <c r="AE314" s="219"/>
      <c r="AF314" s="219"/>
      <c r="AG314" s="219"/>
      <c r="AH314" s="219"/>
      <c r="AI314" s="219"/>
      <c r="AJ314" s="219"/>
      <c r="AK314" s="219"/>
      <c r="AL314" s="219"/>
      <c r="AN314" s="15" t="str">
        <f ca="1">IF($B313="","非表示","表示")</f>
        <v>非表示</v>
      </c>
    </row>
    <row r="315" spans="1:40" ht="46.5" customHeight="1">
      <c r="A315" s="15">
        <f t="shared" ca="1" si="11"/>
        <v>102</v>
      </c>
      <c r="B315" s="214" t="str">
        <f ca="1">IF(AND(VLOOKUP(A315,入力シート➁!$A:$B,COLUMN(入力シート➁!$B$5),0)=0,AD315=""),"",IF(AND(VLOOKUP(A315,入力シート➁!$A:$B,COLUMN(入力シート➁!$B$5),0)=0,AD315&lt;&gt;""),IFERROR(IF(AND(OFFSET(B315,-2,0,1,1)=$B$14,OFFSET(B315,-19,0,1,1)="　　　　　　　〃"),OFFSET(B315,-20,0,1,1),IF(AND(OFFSET(B315,-2,0,1,1)=$B$14,OFFSET(B315,-19,0,1,1)&lt;&gt;"　　　　　　　〃"),OFFSET(B315,-19,0,1,1),"　　　　　　　〃")),"　　　　　　　〃"),(VLOOKUP(A315,入力シート➁!$A:$B,COLUMN(入力シート➁!$B$5),0))))</f>
        <v/>
      </c>
      <c r="C315" s="215"/>
      <c r="D315" s="215"/>
      <c r="E315" s="215"/>
      <c r="F315" s="215"/>
      <c r="G315" s="215"/>
      <c r="H315" s="215"/>
      <c r="I315" s="215"/>
      <c r="J315" s="216"/>
      <c r="K315" s="115" t="str">
        <f>IF(M315="","",IFERROR(VLOOKUP($A315,入力シート➁!$A:$R,COLUMN(入力シート➁!$C$7),0),""))</f>
        <v/>
      </c>
      <c r="L315" s="116" t="str">
        <f>IF(入力シート➁!D108=0,"",入力シート➁!D108)</f>
        <v/>
      </c>
      <c r="M315" s="117" t="str">
        <f>IF(L315="","",VLOOKUP($A315,入力シート➁!$A:$R,COLUMN(入力シート➁!$E$7),0))</f>
        <v/>
      </c>
      <c r="N315" s="217" t="str">
        <f ca="1">IF(VLOOKUP($A315,入力シート➁!$A:$R,COLUMN(入力シート➁!F306),0)=0,"",IF(VLOOKUP($A315,入力シート➁!$A:$R,COLUMN(入力シート➁!F306),0)&lt;0,"("&amp;-VLOOKUP($A315,入力シート➁!$A:$R,COLUMN(入力シート➁!F306),0)&amp;VLOOKUP($A315,入力シート➁!$A:$R,COLUMN(入力シート➁!G306),0)&amp;")",VLOOKUP($A315,入力シート➁!$A:$R,COLUMN(入力シート➁!F306),0)))</f>
        <v/>
      </c>
      <c r="O315" s="218"/>
      <c r="P315" s="218"/>
      <c r="Q315" s="118" t="str">
        <f ca="1">IF(OR(N315="",COUNT(N315)=0),"",VLOOKUP(A315,入力シート➁!$A:$R,COLUMN(入力シート➁!G306),0))</f>
        <v/>
      </c>
      <c r="R315" s="217" t="str">
        <f ca="1">IF(VLOOKUP($A315,入力シート➁!$A:$R,COLUMN(入力シート➁!H306),0)=0,"",IF(VLOOKUP($A315,入力シート➁!$A:$R,COLUMN(入力シート➁!H306),0)&lt;0,"("&amp;-VLOOKUP($A315,入力シート➁!$A:$R,COLUMN(入力シート➁!H306),0)&amp;VLOOKUP($A315,入力シート➁!$A:$R,COLUMN(入力シート➁!I306),0)&amp;")",VLOOKUP($A315,入力シート➁!$A:$R,COLUMN(入力シート➁!H306),0)))</f>
        <v/>
      </c>
      <c r="S315" s="218"/>
      <c r="T315" s="218"/>
      <c r="U315" s="118" t="str">
        <f ca="1">IF(OR(R315="",COUNT(R315)=0),"",VLOOKUP($A315,入力シート➁!$A:$R,COLUMN(入力シート➁!G306),0))</f>
        <v/>
      </c>
      <c r="V315" s="217" t="str">
        <f ca="1">IF(VLOOKUP($A315,入力シート➁!$A:$R,COLUMN(入力シート➁!J306),0)=0,"",IF(VLOOKUP($A315,入力シート➁!$A:$R,COLUMN(入力シート➁!J306),0)&lt;0,"("&amp;-VLOOKUP($A315,入力シート➁!$A:$R,COLUMN(入力シート➁!J306),0)&amp;VLOOKUP($A315,入力シート➁!$A:$R,COLUMN(入力シート➁!K306),0)&amp;")",VLOOKUP($A315,入力シート➁!$A:$R,COLUMN(入力シート➁!J306),0)))</f>
        <v/>
      </c>
      <c r="W315" s="218"/>
      <c r="X315" s="218"/>
      <c r="Y315" s="118" t="str">
        <f ca="1">IF(OR(V315="",COUNT(V315)=0),"",VLOOKUP($A315,入力シート➁!$A:$R,COLUMN(入力シート➁!G306),0))</f>
        <v/>
      </c>
      <c r="Z315" s="217" t="str">
        <f ca="1">IF(AND(VLOOKUP($A315,入力シート➁!$A:$R,COLUMN(入力シート➁!L306),0)=0,VLOOKUP($A315,入力シート➁!$A:$R,COLUMN(入力シート➁!B306),0)=""),"",IF(VLOOKUP($A315,入力シート➁!$A:$R,COLUMN(入力シート➁!L306),0)&lt;0,"("&amp;-VLOOKUP($A315,入力シート➁!$A:$R,COLUMN(入力シート➁!L306),0)&amp;VLOOKUP($A315,入力シート➁!$A:$R,COLUMN(入力シート➁!M306),0)&amp;")",VLOOKUP($A315,入力シート➁!$A:$R,COLUMN(入力シート➁!L306),0)))</f>
        <v/>
      </c>
      <c r="AA315" s="218"/>
      <c r="AB315" s="218"/>
      <c r="AC315" s="118" t="str">
        <f ca="1">IF(OR(Z315="",COUNT(Z315)=0),"",VLOOKUP($A315,入力シート➁!$A:$R,COLUMN(入力シート➁!G306),0))</f>
        <v/>
      </c>
      <c r="AD315" s="219" t="str">
        <f ca="1">IF(VLOOKUP(A315,入力シート➁!$A:$R,COLUMN(入力シート➁!R306),0)=0,"",VLOOKUP(A315,入力シート➁!$A:$R,COLUMN(入力シート➁!R306),0))</f>
        <v/>
      </c>
      <c r="AE315" s="219"/>
      <c r="AF315" s="219"/>
      <c r="AG315" s="219"/>
      <c r="AH315" s="219"/>
      <c r="AI315" s="219"/>
      <c r="AJ315" s="219"/>
      <c r="AK315" s="219"/>
      <c r="AL315" s="219"/>
      <c r="AN315" s="15" t="str">
        <f ca="1">IF($B313="","非表示","表示")</f>
        <v>非表示</v>
      </c>
    </row>
    <row r="316" spans="1:40" ht="46.5" customHeight="1">
      <c r="A316" s="15">
        <f t="shared" ca="1" si="11"/>
        <v>103</v>
      </c>
      <c r="B316" s="214" t="str">
        <f ca="1">IF(AND(VLOOKUP(A316,入力シート➁!$A:$B,COLUMN(入力シート➁!$B$5),0)=0,AD316=""),"",IF(AND(VLOOKUP(A316,入力シート➁!$A:$B,COLUMN(入力シート➁!$B$5),0)=0,AD316&lt;&gt;""),IFERROR(IF(AND(OFFSET(B316,-2,0,1,1)=$B$14,OFFSET(B316,-19,0,1,1)="　　　　　　　〃"),OFFSET(B316,-20,0,1,1),IF(AND(OFFSET(B316,-2,0,1,1)=$B$14,OFFSET(B316,-19,0,1,1)&lt;&gt;"　　　　　　　〃"),OFFSET(B316,-19,0,1,1),"　　　　　　　〃")),"　　　　　　　〃"),(VLOOKUP(A316,入力シート➁!$A:$B,COLUMN(入力シート➁!$B$5),0))))</f>
        <v/>
      </c>
      <c r="C316" s="215"/>
      <c r="D316" s="215"/>
      <c r="E316" s="215"/>
      <c r="F316" s="215"/>
      <c r="G316" s="215"/>
      <c r="H316" s="215"/>
      <c r="I316" s="215"/>
      <c r="J316" s="216"/>
      <c r="K316" s="115" t="str">
        <f>IF(M316="","",IFERROR(VLOOKUP($A316,入力シート➁!$A:$R,COLUMN(入力シート➁!$C$7),0),""))</f>
        <v/>
      </c>
      <c r="L316" s="116" t="str">
        <f>IF(入力シート➁!D109=0,"",入力シート➁!D109)</f>
        <v/>
      </c>
      <c r="M316" s="117" t="str">
        <f>IF(L316="","",VLOOKUP($A316,入力シート➁!$A:$R,COLUMN(入力シート➁!$E$7),0))</f>
        <v/>
      </c>
      <c r="N316" s="217" t="str">
        <f ca="1">IF(VLOOKUP($A316,入力シート➁!$A:$R,COLUMN(入力シート➁!F307),0)=0,"",IF(VLOOKUP($A316,入力シート➁!$A:$R,COLUMN(入力シート➁!F307),0)&lt;0,"("&amp;-VLOOKUP($A316,入力シート➁!$A:$R,COLUMN(入力シート➁!F307),0)&amp;VLOOKUP($A316,入力シート➁!$A:$R,COLUMN(入力シート➁!G307),0)&amp;")",VLOOKUP($A316,入力シート➁!$A:$R,COLUMN(入力シート➁!F307),0)))</f>
        <v/>
      </c>
      <c r="O316" s="218"/>
      <c r="P316" s="218"/>
      <c r="Q316" s="118" t="str">
        <f ca="1">IF(OR(N316="",COUNT(N316)=0),"",VLOOKUP(A316,入力シート➁!$A:$R,COLUMN(入力シート➁!G307),0))</f>
        <v/>
      </c>
      <c r="R316" s="217" t="str">
        <f ca="1">IF(VLOOKUP($A316,入力シート➁!$A:$R,COLUMN(入力シート➁!H307),0)=0,"",IF(VLOOKUP($A316,入力シート➁!$A:$R,COLUMN(入力シート➁!H307),0)&lt;0,"("&amp;-VLOOKUP($A316,入力シート➁!$A:$R,COLUMN(入力シート➁!H307),0)&amp;VLOOKUP($A316,入力シート➁!$A:$R,COLUMN(入力シート➁!I307),0)&amp;")",VLOOKUP($A316,入力シート➁!$A:$R,COLUMN(入力シート➁!H307),0)))</f>
        <v/>
      </c>
      <c r="S316" s="218"/>
      <c r="T316" s="218"/>
      <c r="U316" s="118" t="str">
        <f ca="1">IF(OR(R316="",COUNT(R316)=0),"",VLOOKUP($A316,入力シート➁!$A:$R,COLUMN(入力シート➁!G307),0))</f>
        <v/>
      </c>
      <c r="V316" s="217" t="str">
        <f ca="1">IF(VLOOKUP($A316,入力シート➁!$A:$R,COLUMN(入力シート➁!J307),0)=0,"",IF(VLOOKUP($A316,入力シート➁!$A:$R,COLUMN(入力シート➁!J307),0)&lt;0,"("&amp;-VLOOKUP($A316,入力シート➁!$A:$R,COLUMN(入力シート➁!J307),0)&amp;VLOOKUP($A316,入力シート➁!$A:$R,COLUMN(入力シート➁!K307),0)&amp;")",VLOOKUP($A316,入力シート➁!$A:$R,COLUMN(入力シート➁!J307),0)))</f>
        <v/>
      </c>
      <c r="W316" s="218"/>
      <c r="X316" s="218"/>
      <c r="Y316" s="118" t="str">
        <f ca="1">IF(OR(V316="",COUNT(V316)=0),"",VLOOKUP($A316,入力シート➁!$A:$R,COLUMN(入力シート➁!G307),0))</f>
        <v/>
      </c>
      <c r="Z316" s="217" t="str">
        <f ca="1">IF(AND(VLOOKUP($A316,入力シート➁!$A:$R,COLUMN(入力シート➁!L307),0)=0,VLOOKUP($A316,入力シート➁!$A:$R,COLUMN(入力シート➁!B307),0)=""),"",IF(VLOOKUP($A316,入力シート➁!$A:$R,COLUMN(入力シート➁!L307),0)&lt;0,"("&amp;-VLOOKUP($A316,入力シート➁!$A:$R,COLUMN(入力シート➁!L307),0)&amp;VLOOKUP($A316,入力シート➁!$A:$R,COLUMN(入力シート➁!M307),0)&amp;")",VLOOKUP($A316,入力シート➁!$A:$R,COLUMN(入力シート➁!L307),0)))</f>
        <v/>
      </c>
      <c r="AA316" s="218"/>
      <c r="AB316" s="218"/>
      <c r="AC316" s="118" t="str">
        <f ca="1">IF(OR(Z316="",COUNT(Z316)=0),"",VLOOKUP($A316,入力シート➁!$A:$R,COLUMN(入力シート➁!G307),0))</f>
        <v/>
      </c>
      <c r="AD316" s="219" t="str">
        <f ca="1">IF(VLOOKUP(A316,入力シート➁!$A:$R,COLUMN(入力シート➁!R307),0)=0,"",VLOOKUP(A316,入力シート➁!$A:$R,COLUMN(入力シート➁!R307),0))</f>
        <v/>
      </c>
      <c r="AE316" s="219"/>
      <c r="AF316" s="219"/>
      <c r="AG316" s="219"/>
      <c r="AH316" s="219"/>
      <c r="AI316" s="219"/>
      <c r="AJ316" s="219"/>
      <c r="AK316" s="219"/>
      <c r="AL316" s="219"/>
      <c r="AN316" s="15" t="str">
        <f ca="1">IF($B313="","非表示","表示")</f>
        <v>非表示</v>
      </c>
    </row>
    <row r="317" spans="1:40" ht="46.5" customHeight="1">
      <c r="A317" s="15">
        <f t="shared" ca="1" si="11"/>
        <v>104</v>
      </c>
      <c r="B317" s="214" t="str">
        <f ca="1">IF(AND(VLOOKUP(A317,入力シート➁!$A:$B,COLUMN(入力シート➁!$B$5),0)=0,AD317=""),"",IF(AND(VLOOKUP(A317,入力シート➁!$A:$B,COLUMN(入力シート➁!$B$5),0)=0,AD317&lt;&gt;""),IFERROR(IF(AND(OFFSET(B317,-2,0,1,1)=$B$14,OFFSET(B317,-19,0,1,1)="　　　　　　　〃"),OFFSET(B317,-20,0,1,1),IF(AND(OFFSET(B317,-2,0,1,1)=$B$14,OFFSET(B317,-19,0,1,1)&lt;&gt;"　　　　　　　〃"),OFFSET(B317,-19,0,1,1),"　　　　　　　〃")),"　　　　　　　〃"),(VLOOKUP(A317,入力シート➁!$A:$B,COLUMN(入力シート➁!$B$5),0))))</f>
        <v/>
      </c>
      <c r="C317" s="215"/>
      <c r="D317" s="215"/>
      <c r="E317" s="215"/>
      <c r="F317" s="215"/>
      <c r="G317" s="215"/>
      <c r="H317" s="215"/>
      <c r="I317" s="215"/>
      <c r="J317" s="216"/>
      <c r="K317" s="115" t="str">
        <f>IF(M317="","",IFERROR(VLOOKUP($A317,入力シート➁!$A:$R,COLUMN(入力シート➁!$C$7),0),""))</f>
        <v/>
      </c>
      <c r="L317" s="116" t="str">
        <f>IF(入力シート➁!D110=0,"",入力シート➁!D110)</f>
        <v/>
      </c>
      <c r="M317" s="117" t="str">
        <f>IF(L317="","",VLOOKUP($A317,入力シート➁!$A:$R,COLUMN(入力シート➁!$E$7),0))</f>
        <v/>
      </c>
      <c r="N317" s="217" t="str">
        <f ca="1">IF(VLOOKUP($A317,入力シート➁!$A:$R,COLUMN(入力シート➁!F308),0)=0,"",IF(VLOOKUP($A317,入力シート➁!$A:$R,COLUMN(入力シート➁!F308),0)&lt;0,"("&amp;-VLOOKUP($A317,入力シート➁!$A:$R,COLUMN(入力シート➁!F308),0)&amp;VLOOKUP($A317,入力シート➁!$A:$R,COLUMN(入力シート➁!G308),0)&amp;")",VLOOKUP($A317,入力シート➁!$A:$R,COLUMN(入力シート➁!F308),0)))</f>
        <v/>
      </c>
      <c r="O317" s="218"/>
      <c r="P317" s="218"/>
      <c r="Q317" s="118" t="str">
        <f ca="1">IF(OR(N317="",COUNT(N317)=0),"",VLOOKUP(A317,入力シート➁!$A:$R,COLUMN(入力シート➁!G308),0))</f>
        <v/>
      </c>
      <c r="R317" s="217" t="str">
        <f ca="1">IF(VLOOKUP($A317,入力シート➁!$A:$R,COLUMN(入力シート➁!H308),0)=0,"",IF(VLOOKUP($A317,入力シート➁!$A:$R,COLUMN(入力シート➁!H308),0)&lt;0,"("&amp;-VLOOKUP($A317,入力シート➁!$A:$R,COLUMN(入力シート➁!H308),0)&amp;VLOOKUP($A317,入力シート➁!$A:$R,COLUMN(入力シート➁!I308),0)&amp;")",VLOOKUP($A317,入力シート➁!$A:$R,COLUMN(入力シート➁!H308),0)))</f>
        <v/>
      </c>
      <c r="S317" s="218"/>
      <c r="T317" s="218"/>
      <c r="U317" s="118" t="str">
        <f ca="1">IF(OR(R317="",COUNT(R317)=0),"",VLOOKUP($A317,入力シート➁!$A:$R,COLUMN(入力シート➁!G308),0))</f>
        <v/>
      </c>
      <c r="V317" s="217" t="str">
        <f ca="1">IF(VLOOKUP($A317,入力シート➁!$A:$R,COLUMN(入力シート➁!J308),0)=0,"",IF(VLOOKUP($A317,入力シート➁!$A:$R,COLUMN(入力シート➁!J308),0)&lt;0,"("&amp;-VLOOKUP($A317,入力シート➁!$A:$R,COLUMN(入力シート➁!J308),0)&amp;VLOOKUP($A317,入力シート➁!$A:$R,COLUMN(入力シート➁!K308),0)&amp;")",VLOOKUP($A317,入力シート➁!$A:$R,COLUMN(入力シート➁!J308),0)))</f>
        <v/>
      </c>
      <c r="W317" s="218"/>
      <c r="X317" s="218"/>
      <c r="Y317" s="118" t="str">
        <f ca="1">IF(OR(V317="",COUNT(V317)=0),"",VLOOKUP($A317,入力シート➁!$A:$R,COLUMN(入力シート➁!G308),0))</f>
        <v/>
      </c>
      <c r="Z317" s="217" t="str">
        <f ca="1">IF(AND(VLOOKUP($A317,入力シート➁!$A:$R,COLUMN(入力シート➁!L308),0)=0,VLOOKUP($A317,入力シート➁!$A:$R,COLUMN(入力シート➁!B308),0)=""),"",IF(VLOOKUP($A317,入力シート➁!$A:$R,COLUMN(入力シート➁!L308),0)&lt;0,"("&amp;-VLOOKUP($A317,入力シート➁!$A:$R,COLUMN(入力シート➁!L308),0)&amp;VLOOKUP($A317,入力シート➁!$A:$R,COLUMN(入力シート➁!M308),0)&amp;")",VLOOKUP($A317,入力シート➁!$A:$R,COLUMN(入力シート➁!L308),0)))</f>
        <v/>
      </c>
      <c r="AA317" s="218"/>
      <c r="AB317" s="218"/>
      <c r="AC317" s="118" t="str">
        <f ca="1">IF(OR(Z317="",COUNT(Z317)=0),"",VLOOKUP($A317,入力シート➁!$A:$R,COLUMN(入力シート➁!G308),0))</f>
        <v/>
      </c>
      <c r="AD317" s="219" t="str">
        <f ca="1">IF(VLOOKUP(A317,入力シート➁!$A:$R,COLUMN(入力シート➁!R308),0)=0,"",VLOOKUP(A317,入力シート➁!$A:$R,COLUMN(入力シート➁!R308),0))</f>
        <v/>
      </c>
      <c r="AE317" s="219"/>
      <c r="AF317" s="219"/>
      <c r="AG317" s="219"/>
      <c r="AH317" s="219"/>
      <c r="AI317" s="219"/>
      <c r="AJ317" s="219"/>
      <c r="AK317" s="219"/>
      <c r="AL317" s="219"/>
      <c r="AN317" s="15" t="str">
        <f ca="1">IF($B313="","非表示","表示")</f>
        <v>非表示</v>
      </c>
    </row>
    <row r="318" spans="1:40" ht="46.5" customHeight="1">
      <c r="A318" s="15">
        <f t="shared" ca="1" si="11"/>
        <v>105</v>
      </c>
      <c r="B318" s="214" t="str">
        <f ca="1">IF(AND(VLOOKUP(A318,入力シート➁!$A:$B,COLUMN(入力シート➁!$B$5),0)=0,AD318=""),"",IF(AND(VLOOKUP(A318,入力シート➁!$A:$B,COLUMN(入力シート➁!$B$5),0)=0,AD318&lt;&gt;""),IFERROR(IF(AND(OFFSET(B318,-2,0,1,1)=$B$14,OFFSET(B318,-19,0,1,1)="　　　　　　　〃"),OFFSET(B318,-20,0,1,1),IF(AND(OFFSET(B318,-2,0,1,1)=$B$14,OFFSET(B318,-19,0,1,1)&lt;&gt;"　　　　　　　〃"),OFFSET(B318,-19,0,1,1),"　　　　　　　〃")),"　　　　　　　〃"),(VLOOKUP(A318,入力シート➁!$A:$B,COLUMN(入力シート➁!$B$5),0))))</f>
        <v/>
      </c>
      <c r="C318" s="215"/>
      <c r="D318" s="215"/>
      <c r="E318" s="215"/>
      <c r="F318" s="215"/>
      <c r="G318" s="215"/>
      <c r="H318" s="215"/>
      <c r="I318" s="215"/>
      <c r="J318" s="216"/>
      <c r="K318" s="115" t="str">
        <f>IF(M318="","",IFERROR(VLOOKUP($A318,入力シート➁!$A:$R,COLUMN(入力シート➁!$C$7),0),""))</f>
        <v/>
      </c>
      <c r="L318" s="116" t="str">
        <f>IF(入力シート➁!D111=0,"",入力シート➁!D111)</f>
        <v/>
      </c>
      <c r="M318" s="117" t="str">
        <f>IF(L318="","",VLOOKUP($A318,入力シート➁!$A:$R,COLUMN(入力シート➁!$E$7),0))</f>
        <v/>
      </c>
      <c r="N318" s="217" t="str">
        <f ca="1">IF(VLOOKUP($A318,入力シート➁!$A:$R,COLUMN(入力シート➁!F309),0)=0,"",IF(VLOOKUP($A318,入力シート➁!$A:$R,COLUMN(入力シート➁!F309),0)&lt;0,"("&amp;-VLOOKUP($A318,入力シート➁!$A:$R,COLUMN(入力シート➁!F309),0)&amp;VLOOKUP($A318,入力シート➁!$A:$R,COLUMN(入力シート➁!G309),0)&amp;")",VLOOKUP($A318,入力シート➁!$A:$R,COLUMN(入力シート➁!F309),0)))</f>
        <v/>
      </c>
      <c r="O318" s="218"/>
      <c r="P318" s="218"/>
      <c r="Q318" s="118" t="str">
        <f ca="1">IF(OR(N318="",COUNT(N318)=0),"",VLOOKUP(A318,入力シート➁!$A:$R,COLUMN(入力シート➁!G309),0))</f>
        <v/>
      </c>
      <c r="R318" s="217" t="str">
        <f ca="1">IF(VLOOKUP($A318,入力シート➁!$A:$R,COLUMN(入力シート➁!H309),0)=0,"",IF(VLOOKUP($A318,入力シート➁!$A:$R,COLUMN(入力シート➁!H309),0)&lt;0,"("&amp;-VLOOKUP($A318,入力シート➁!$A:$R,COLUMN(入力シート➁!H309),0)&amp;VLOOKUP($A318,入力シート➁!$A:$R,COLUMN(入力シート➁!I309),0)&amp;")",VLOOKUP($A318,入力シート➁!$A:$R,COLUMN(入力シート➁!H309),0)))</f>
        <v/>
      </c>
      <c r="S318" s="218"/>
      <c r="T318" s="218"/>
      <c r="U318" s="118" t="str">
        <f ca="1">IF(OR(R318="",COUNT(R318)=0),"",VLOOKUP($A318,入力シート➁!$A:$R,COLUMN(入力シート➁!G309),0))</f>
        <v/>
      </c>
      <c r="V318" s="217" t="str">
        <f ca="1">IF(VLOOKUP($A318,入力シート➁!$A:$R,COLUMN(入力シート➁!J309),0)=0,"",IF(VLOOKUP($A318,入力シート➁!$A:$R,COLUMN(入力シート➁!J309),0)&lt;0,"("&amp;-VLOOKUP($A318,入力シート➁!$A:$R,COLUMN(入力シート➁!J309),0)&amp;VLOOKUP($A318,入力シート➁!$A:$R,COLUMN(入力シート➁!K309),0)&amp;")",VLOOKUP($A318,入力シート➁!$A:$R,COLUMN(入力シート➁!J309),0)))</f>
        <v/>
      </c>
      <c r="W318" s="218"/>
      <c r="X318" s="218"/>
      <c r="Y318" s="118" t="str">
        <f ca="1">IF(OR(V318="",COUNT(V318)=0),"",VLOOKUP($A318,入力シート➁!$A:$R,COLUMN(入力シート➁!G309),0))</f>
        <v/>
      </c>
      <c r="Z318" s="217" t="str">
        <f ca="1">IF(AND(VLOOKUP($A318,入力シート➁!$A:$R,COLUMN(入力シート➁!L309),0)=0,VLOOKUP($A318,入力シート➁!$A:$R,COLUMN(入力シート➁!B309),0)=""),"",IF(VLOOKUP($A318,入力シート➁!$A:$R,COLUMN(入力シート➁!L309),0)&lt;0,"("&amp;-VLOOKUP($A318,入力シート➁!$A:$R,COLUMN(入力シート➁!L309),0)&amp;VLOOKUP($A318,入力シート➁!$A:$R,COLUMN(入力シート➁!M309),0)&amp;")",VLOOKUP($A318,入力シート➁!$A:$R,COLUMN(入力シート➁!L309),0)))</f>
        <v/>
      </c>
      <c r="AA318" s="218"/>
      <c r="AB318" s="218"/>
      <c r="AC318" s="118" t="str">
        <f ca="1">IF(OR(Z318="",COUNT(Z318)=0),"",VLOOKUP($A318,入力シート➁!$A:$R,COLUMN(入力シート➁!G309),0))</f>
        <v/>
      </c>
      <c r="AD318" s="219" t="str">
        <f ca="1">IF(VLOOKUP(A318,入力シート➁!$A:$R,COLUMN(入力シート➁!R309),0)=0,"",VLOOKUP(A318,入力シート➁!$A:$R,COLUMN(入力シート➁!R309),0))</f>
        <v/>
      </c>
      <c r="AE318" s="219"/>
      <c r="AF318" s="219"/>
      <c r="AG318" s="219"/>
      <c r="AH318" s="219"/>
      <c r="AI318" s="219"/>
      <c r="AJ318" s="219"/>
      <c r="AK318" s="219"/>
      <c r="AL318" s="219"/>
      <c r="AN318" s="15" t="str">
        <f ca="1">IF($B313="","非表示","表示")</f>
        <v>非表示</v>
      </c>
    </row>
    <row r="319" spans="1:40" ht="46.5" customHeight="1">
      <c r="A319" s="15">
        <f t="shared" ca="1" si="11"/>
        <v>106</v>
      </c>
      <c r="B319" s="214" t="str">
        <f ca="1">IF(AND(VLOOKUP(A319,入力シート➁!$A:$B,COLUMN(入力シート➁!$B$5),0)=0,AD319=""),"",IF(AND(VLOOKUP(A319,入力シート➁!$A:$B,COLUMN(入力シート➁!$B$5),0)=0,AD319&lt;&gt;""),IFERROR(IF(AND(OFFSET(B319,-2,0,1,1)=$B$14,OFFSET(B319,-19,0,1,1)="　　　　　　　〃"),OFFSET(B319,-20,0,1,1),IF(AND(OFFSET(B319,-2,0,1,1)=$B$14,OFFSET(B319,-19,0,1,1)&lt;&gt;"　　　　　　　〃"),OFFSET(B319,-19,0,1,1),"　　　　　　　〃")),"　　　　　　　〃"),(VLOOKUP(A319,入力シート➁!$A:$B,COLUMN(入力シート➁!$B$5),0))))</f>
        <v/>
      </c>
      <c r="C319" s="215"/>
      <c r="D319" s="215"/>
      <c r="E319" s="215"/>
      <c r="F319" s="215"/>
      <c r="G319" s="215"/>
      <c r="H319" s="215"/>
      <c r="I319" s="215"/>
      <c r="J319" s="216"/>
      <c r="K319" s="115" t="str">
        <f>IF(M319="","",IFERROR(VLOOKUP($A319,入力シート➁!$A:$R,COLUMN(入力シート➁!$C$7),0),""))</f>
        <v/>
      </c>
      <c r="L319" s="116" t="str">
        <f>IF(入力シート➁!D112=0,"",入力シート➁!D112)</f>
        <v/>
      </c>
      <c r="M319" s="117" t="str">
        <f>IF(L319="","",VLOOKUP($A319,入力シート➁!$A:$R,COLUMN(入力シート➁!$E$7),0))</f>
        <v/>
      </c>
      <c r="N319" s="217" t="str">
        <f ca="1">IF(VLOOKUP($A319,入力シート➁!$A:$R,COLUMN(入力シート➁!F310),0)=0,"",IF(VLOOKUP($A319,入力シート➁!$A:$R,COLUMN(入力シート➁!F310),0)&lt;0,"("&amp;-VLOOKUP($A319,入力シート➁!$A:$R,COLUMN(入力シート➁!F310),0)&amp;VLOOKUP($A319,入力シート➁!$A:$R,COLUMN(入力シート➁!G310),0)&amp;")",VLOOKUP($A319,入力シート➁!$A:$R,COLUMN(入力シート➁!F310),0)))</f>
        <v/>
      </c>
      <c r="O319" s="218"/>
      <c r="P319" s="218"/>
      <c r="Q319" s="118" t="str">
        <f ca="1">IF(OR(N319="",COUNT(N319)=0),"",VLOOKUP(A319,入力シート➁!$A:$R,COLUMN(入力シート➁!G310),0))</f>
        <v/>
      </c>
      <c r="R319" s="217" t="str">
        <f ca="1">IF(VLOOKUP($A319,入力シート➁!$A:$R,COLUMN(入力シート➁!H310),0)=0,"",IF(VLOOKUP($A319,入力シート➁!$A:$R,COLUMN(入力シート➁!H310),0)&lt;0,"("&amp;-VLOOKUP($A319,入力シート➁!$A:$R,COLUMN(入力シート➁!H310),0)&amp;VLOOKUP($A319,入力シート➁!$A:$R,COLUMN(入力シート➁!I310),0)&amp;")",VLOOKUP($A319,入力シート➁!$A:$R,COLUMN(入力シート➁!H310),0)))</f>
        <v/>
      </c>
      <c r="S319" s="218"/>
      <c r="T319" s="218"/>
      <c r="U319" s="118" t="str">
        <f ca="1">IF(OR(R319="",COUNT(R319)=0),"",VLOOKUP($A319,入力シート➁!$A:$R,COLUMN(入力シート➁!G310),0))</f>
        <v/>
      </c>
      <c r="V319" s="217" t="str">
        <f ca="1">IF(VLOOKUP($A319,入力シート➁!$A:$R,COLUMN(入力シート➁!J310),0)=0,"",IF(VLOOKUP($A319,入力シート➁!$A:$R,COLUMN(入力シート➁!J310),0)&lt;0,"("&amp;-VLOOKUP($A319,入力シート➁!$A:$R,COLUMN(入力シート➁!J310),0)&amp;VLOOKUP($A319,入力シート➁!$A:$R,COLUMN(入力シート➁!K310),0)&amp;")",VLOOKUP($A319,入力シート➁!$A:$R,COLUMN(入力シート➁!J310),0)))</f>
        <v/>
      </c>
      <c r="W319" s="218"/>
      <c r="X319" s="218"/>
      <c r="Y319" s="118" t="str">
        <f ca="1">IF(OR(V319="",COUNT(V319)=0),"",VLOOKUP($A319,入力シート➁!$A:$R,COLUMN(入力シート➁!G310),0))</f>
        <v/>
      </c>
      <c r="Z319" s="217" t="str">
        <f ca="1">IF(AND(VLOOKUP($A319,入力シート➁!$A:$R,COLUMN(入力シート➁!L310),0)=0,VLOOKUP($A319,入力シート➁!$A:$R,COLUMN(入力シート➁!B310),0)=""),"",IF(VLOOKUP($A319,入力シート➁!$A:$R,COLUMN(入力シート➁!L310),0)&lt;0,"("&amp;-VLOOKUP($A319,入力シート➁!$A:$R,COLUMN(入力シート➁!L310),0)&amp;VLOOKUP($A319,入力シート➁!$A:$R,COLUMN(入力シート➁!M310),0)&amp;")",VLOOKUP($A319,入力シート➁!$A:$R,COLUMN(入力シート➁!L310),0)))</f>
        <v/>
      </c>
      <c r="AA319" s="218"/>
      <c r="AB319" s="218"/>
      <c r="AC319" s="118" t="str">
        <f ca="1">IF(OR(Z319="",COUNT(Z319)=0),"",VLOOKUP($A319,入力シート➁!$A:$R,COLUMN(入力シート➁!G310),0))</f>
        <v/>
      </c>
      <c r="AD319" s="219" t="str">
        <f ca="1">IF(VLOOKUP(A319,入力シート➁!$A:$R,COLUMN(入力シート➁!R310),0)=0,"",VLOOKUP(A319,入力シート➁!$A:$R,COLUMN(入力シート➁!R310),0))</f>
        <v/>
      </c>
      <c r="AE319" s="219"/>
      <c r="AF319" s="219"/>
      <c r="AG319" s="219"/>
      <c r="AH319" s="219"/>
      <c r="AI319" s="219"/>
      <c r="AJ319" s="219"/>
      <c r="AK319" s="219"/>
      <c r="AL319" s="219"/>
      <c r="AN319" s="15" t="str">
        <f ca="1">IF($B313="","非表示","表示")</f>
        <v>非表示</v>
      </c>
    </row>
    <row r="320" spans="1:40" ht="46.5" customHeight="1">
      <c r="A320" s="15">
        <f t="shared" ca="1" si="11"/>
        <v>107</v>
      </c>
      <c r="B320" s="214" t="str">
        <f ca="1">IF(AND(VLOOKUP(A320,入力シート➁!$A:$B,COLUMN(入力シート➁!$B$5),0)=0,AD320=""),"",IF(AND(VLOOKUP(A320,入力シート➁!$A:$B,COLUMN(入力シート➁!$B$5),0)=0,AD320&lt;&gt;""),IFERROR(IF(AND(OFFSET(B320,-2,0,1,1)=$B$14,OFFSET(B320,-19,0,1,1)="　　　　　　　〃"),OFFSET(B320,-20,0,1,1),IF(AND(OFFSET(B320,-2,0,1,1)=$B$14,OFFSET(B320,-19,0,1,1)&lt;&gt;"　　　　　　　〃"),OFFSET(B320,-19,0,1,1),"　　　　　　　〃")),"　　　　　　　〃"),(VLOOKUP(A320,入力シート➁!$A:$B,COLUMN(入力シート➁!$B$5),0))))</f>
        <v/>
      </c>
      <c r="C320" s="215"/>
      <c r="D320" s="215"/>
      <c r="E320" s="215"/>
      <c r="F320" s="215"/>
      <c r="G320" s="215"/>
      <c r="H320" s="215"/>
      <c r="I320" s="215"/>
      <c r="J320" s="216"/>
      <c r="K320" s="115" t="str">
        <f>IF(M320="","",IFERROR(VLOOKUP($A320,入力シート➁!$A:$R,COLUMN(入力シート➁!$C$7),0),""))</f>
        <v/>
      </c>
      <c r="L320" s="116" t="str">
        <f>IF(入力シート➁!D113=0,"",入力シート➁!D113)</f>
        <v/>
      </c>
      <c r="M320" s="117" t="str">
        <f>IF(L320="","",VLOOKUP($A320,入力シート➁!$A:$R,COLUMN(入力シート➁!$E$7),0))</f>
        <v/>
      </c>
      <c r="N320" s="217" t="str">
        <f ca="1">IF(VLOOKUP($A320,入力シート➁!$A:$R,COLUMN(入力シート➁!F311),0)=0,"",IF(VLOOKUP($A320,入力シート➁!$A:$R,COLUMN(入力シート➁!F311),0)&lt;0,"("&amp;-VLOOKUP($A320,入力シート➁!$A:$R,COLUMN(入力シート➁!F311),0)&amp;VLOOKUP($A320,入力シート➁!$A:$R,COLUMN(入力シート➁!G311),0)&amp;")",VLOOKUP($A320,入力シート➁!$A:$R,COLUMN(入力シート➁!F311),0)))</f>
        <v/>
      </c>
      <c r="O320" s="218"/>
      <c r="P320" s="218"/>
      <c r="Q320" s="118" t="str">
        <f ca="1">IF(OR(N320="",COUNT(N320)=0),"",VLOOKUP(A320,入力シート➁!$A:$R,COLUMN(入力シート➁!G311),0))</f>
        <v/>
      </c>
      <c r="R320" s="217" t="str">
        <f ca="1">IF(VLOOKUP($A320,入力シート➁!$A:$R,COLUMN(入力シート➁!H311),0)=0,"",IF(VLOOKUP($A320,入力シート➁!$A:$R,COLUMN(入力シート➁!H311),0)&lt;0,"("&amp;-VLOOKUP($A320,入力シート➁!$A:$R,COLUMN(入力シート➁!H311),0)&amp;VLOOKUP($A320,入力シート➁!$A:$R,COLUMN(入力シート➁!I311),0)&amp;")",VLOOKUP($A320,入力シート➁!$A:$R,COLUMN(入力シート➁!H311),0)))</f>
        <v/>
      </c>
      <c r="S320" s="218"/>
      <c r="T320" s="218"/>
      <c r="U320" s="118" t="str">
        <f ca="1">IF(OR(R320="",COUNT(R320)=0),"",VLOOKUP($A320,入力シート➁!$A:$R,COLUMN(入力シート➁!G311),0))</f>
        <v/>
      </c>
      <c r="V320" s="217" t="str">
        <f ca="1">IF(VLOOKUP($A320,入力シート➁!$A:$R,COLUMN(入力シート➁!J311),0)=0,"",IF(VLOOKUP($A320,入力シート➁!$A:$R,COLUMN(入力シート➁!J311),0)&lt;0,"("&amp;-VLOOKUP($A320,入力シート➁!$A:$R,COLUMN(入力シート➁!J311),0)&amp;VLOOKUP($A320,入力シート➁!$A:$R,COLUMN(入力シート➁!K311),0)&amp;")",VLOOKUP($A320,入力シート➁!$A:$R,COLUMN(入力シート➁!J311),0)))</f>
        <v/>
      </c>
      <c r="W320" s="218"/>
      <c r="X320" s="218"/>
      <c r="Y320" s="118" t="str">
        <f ca="1">IF(OR(V320="",COUNT(V320)=0),"",VLOOKUP($A320,入力シート➁!$A:$R,COLUMN(入力シート➁!G311),0))</f>
        <v/>
      </c>
      <c r="Z320" s="217" t="str">
        <f ca="1">IF(AND(VLOOKUP($A320,入力シート➁!$A:$R,COLUMN(入力シート➁!L311),0)=0,VLOOKUP($A320,入力シート➁!$A:$R,COLUMN(入力シート➁!B311),0)=""),"",IF(VLOOKUP($A320,入力シート➁!$A:$R,COLUMN(入力シート➁!L311),0)&lt;0,"("&amp;-VLOOKUP($A320,入力シート➁!$A:$R,COLUMN(入力シート➁!L311),0)&amp;VLOOKUP($A320,入力シート➁!$A:$R,COLUMN(入力シート➁!M311),0)&amp;")",VLOOKUP($A320,入力シート➁!$A:$R,COLUMN(入力シート➁!L311),0)))</f>
        <v/>
      </c>
      <c r="AA320" s="218"/>
      <c r="AB320" s="218"/>
      <c r="AC320" s="118" t="str">
        <f ca="1">IF(OR(Z320="",COUNT(Z320)=0),"",VLOOKUP($A320,入力シート➁!$A:$R,COLUMN(入力シート➁!G311),0))</f>
        <v/>
      </c>
      <c r="AD320" s="219" t="str">
        <f ca="1">IF(VLOOKUP(A320,入力シート➁!$A:$R,COLUMN(入力シート➁!R311),0)=0,"",VLOOKUP(A320,入力シート➁!$A:$R,COLUMN(入力シート➁!R311),0))</f>
        <v/>
      </c>
      <c r="AE320" s="219"/>
      <c r="AF320" s="219"/>
      <c r="AG320" s="219"/>
      <c r="AH320" s="219"/>
      <c r="AI320" s="219"/>
      <c r="AJ320" s="219"/>
      <c r="AK320" s="219"/>
      <c r="AL320" s="219"/>
      <c r="AN320" s="15" t="str">
        <f ca="1">IF($B313="","非表示","表示")</f>
        <v>非表示</v>
      </c>
    </row>
    <row r="321" spans="1:40" ht="46.5" customHeight="1">
      <c r="A321" s="15">
        <f t="shared" ca="1" si="11"/>
        <v>108</v>
      </c>
      <c r="B321" s="214" t="str">
        <f ca="1">IF(AND(VLOOKUP(A321,入力シート➁!$A:$B,COLUMN(入力シート➁!$B$5),0)=0,AD321=""),"",IF(AND(VLOOKUP(A321,入力シート➁!$A:$B,COLUMN(入力シート➁!$B$5),0)=0,AD321&lt;&gt;""),IFERROR(IF(AND(OFFSET(B321,-2,0,1,1)=$B$14,OFFSET(B321,-19,0,1,1)="　　　　　　　〃"),OFFSET(B321,-20,0,1,1),IF(AND(OFFSET(B321,-2,0,1,1)=$B$14,OFFSET(B321,-19,0,1,1)&lt;&gt;"　　　　　　　〃"),OFFSET(B321,-19,0,1,1),"　　　　　　　〃")),"　　　　　　　〃"),(VLOOKUP(A321,入力シート➁!$A:$B,COLUMN(入力シート➁!$B$5),0))))</f>
        <v/>
      </c>
      <c r="C321" s="215"/>
      <c r="D321" s="215"/>
      <c r="E321" s="215"/>
      <c r="F321" s="215"/>
      <c r="G321" s="215"/>
      <c r="H321" s="215"/>
      <c r="I321" s="215"/>
      <c r="J321" s="216"/>
      <c r="K321" s="115" t="str">
        <f>IF(M321="","",IFERROR(VLOOKUP($A321,入力シート➁!$A:$R,COLUMN(入力シート➁!$C$7),0),""))</f>
        <v/>
      </c>
      <c r="L321" s="116" t="str">
        <f>IF(入力シート➁!D114=0,"",入力シート➁!D114)</f>
        <v/>
      </c>
      <c r="M321" s="117" t="str">
        <f>IF(L321="","",VLOOKUP($A321,入力シート➁!$A:$R,COLUMN(入力シート➁!$E$7),0))</f>
        <v/>
      </c>
      <c r="N321" s="217" t="str">
        <f ca="1">IF(VLOOKUP($A321,入力シート➁!$A:$R,COLUMN(入力シート➁!F312),0)=0,"",IF(VLOOKUP($A321,入力シート➁!$A:$R,COLUMN(入力シート➁!F312),0)&lt;0,"("&amp;-VLOOKUP($A321,入力シート➁!$A:$R,COLUMN(入力シート➁!F312),0)&amp;VLOOKUP($A321,入力シート➁!$A:$R,COLUMN(入力シート➁!G312),0)&amp;")",VLOOKUP($A321,入力シート➁!$A:$R,COLUMN(入力シート➁!F312),0)))</f>
        <v/>
      </c>
      <c r="O321" s="218"/>
      <c r="P321" s="218"/>
      <c r="Q321" s="118" t="str">
        <f ca="1">IF(OR(N321="",COUNT(N321)=0),"",VLOOKUP(A321,入力シート➁!$A:$R,COLUMN(入力シート➁!G312),0))</f>
        <v/>
      </c>
      <c r="R321" s="217" t="str">
        <f ca="1">IF(VLOOKUP($A321,入力シート➁!$A:$R,COLUMN(入力シート➁!H312),0)=0,"",IF(VLOOKUP($A321,入力シート➁!$A:$R,COLUMN(入力シート➁!H312),0)&lt;0,"("&amp;-VLOOKUP($A321,入力シート➁!$A:$R,COLUMN(入力シート➁!H312),0)&amp;VLOOKUP($A321,入力シート➁!$A:$R,COLUMN(入力シート➁!I312),0)&amp;")",VLOOKUP($A321,入力シート➁!$A:$R,COLUMN(入力シート➁!H312),0)))</f>
        <v/>
      </c>
      <c r="S321" s="218"/>
      <c r="T321" s="218"/>
      <c r="U321" s="118" t="str">
        <f ca="1">IF(OR(R321="",COUNT(R321)=0),"",VLOOKUP($A321,入力シート➁!$A:$R,COLUMN(入力シート➁!G312),0))</f>
        <v/>
      </c>
      <c r="V321" s="217" t="str">
        <f ca="1">IF(VLOOKUP($A321,入力シート➁!$A:$R,COLUMN(入力シート➁!J312),0)=0,"",IF(VLOOKUP($A321,入力シート➁!$A:$R,COLUMN(入力シート➁!J312),0)&lt;0,"("&amp;-VLOOKUP($A321,入力シート➁!$A:$R,COLUMN(入力シート➁!J312),0)&amp;VLOOKUP($A321,入力シート➁!$A:$R,COLUMN(入力シート➁!K312),0)&amp;")",VLOOKUP($A321,入力シート➁!$A:$R,COLUMN(入力シート➁!J312),0)))</f>
        <v/>
      </c>
      <c r="W321" s="218"/>
      <c r="X321" s="218"/>
      <c r="Y321" s="118" t="str">
        <f ca="1">IF(OR(V321="",COUNT(V321)=0),"",VLOOKUP($A321,入力シート➁!$A:$R,COLUMN(入力シート➁!G312),0))</f>
        <v/>
      </c>
      <c r="Z321" s="217" t="str">
        <f ca="1">IF(AND(VLOOKUP($A321,入力シート➁!$A:$R,COLUMN(入力シート➁!L312),0)=0,VLOOKUP($A321,入力シート➁!$A:$R,COLUMN(入力シート➁!B312),0)=""),"",IF(VLOOKUP($A321,入力シート➁!$A:$R,COLUMN(入力シート➁!L312),0)&lt;0,"("&amp;-VLOOKUP($A321,入力シート➁!$A:$R,COLUMN(入力シート➁!L312),0)&amp;VLOOKUP($A321,入力シート➁!$A:$R,COLUMN(入力シート➁!M312),0)&amp;")",VLOOKUP($A321,入力シート➁!$A:$R,COLUMN(入力シート➁!L312),0)))</f>
        <v/>
      </c>
      <c r="AA321" s="218"/>
      <c r="AB321" s="218"/>
      <c r="AC321" s="118" t="str">
        <f ca="1">IF(OR(Z321="",COUNT(Z321)=0),"",VLOOKUP($A321,入力シート➁!$A:$R,COLUMN(入力シート➁!G312),0))</f>
        <v/>
      </c>
      <c r="AD321" s="219" t="str">
        <f ca="1">IF(VLOOKUP(A321,入力シート➁!$A:$R,COLUMN(入力シート➁!R312),0)=0,"",VLOOKUP(A321,入力シート➁!$A:$R,COLUMN(入力シート➁!R312),0))</f>
        <v/>
      </c>
      <c r="AE321" s="219"/>
      <c r="AF321" s="219"/>
      <c r="AG321" s="219"/>
      <c r="AH321" s="219"/>
      <c r="AI321" s="219"/>
      <c r="AJ321" s="219"/>
      <c r="AK321" s="219"/>
      <c r="AL321" s="219"/>
      <c r="AN321" s="15" t="str">
        <f ca="1">IF($B313="","非表示","表示")</f>
        <v>非表示</v>
      </c>
    </row>
    <row r="322" spans="1:40" ht="18.75" customHeight="1">
      <c r="B322" s="220" t="s">
        <v>58</v>
      </c>
      <c r="C322" s="220"/>
      <c r="D322" s="15" t="s">
        <v>59</v>
      </c>
      <c r="AN322" s="15" t="str">
        <f ca="1">IF($B313="","非表示","表示")</f>
        <v>非表示</v>
      </c>
    </row>
    <row r="323" spans="1:40" ht="18.75" customHeight="1">
      <c r="D323" s="15" t="s">
        <v>60</v>
      </c>
      <c r="AN323" s="15" t="str">
        <f ca="1">IF($B313="","非表示","表示")</f>
        <v>非表示</v>
      </c>
    </row>
    <row r="324" spans="1:40" ht="18.75" customHeight="1">
      <c r="D324" s="15" t="s">
        <v>61</v>
      </c>
      <c r="AN324" s="15" t="str">
        <f ca="1">IF($B313="","非表示","表示")</f>
        <v>非表示</v>
      </c>
    </row>
    <row r="325" spans="1:40" ht="18.75" customHeight="1">
      <c r="D325" s="15" t="s">
        <v>62</v>
      </c>
      <c r="AN325" s="15" t="str">
        <f ca="1">IF($B313="","非表示","表示")</f>
        <v>非表示</v>
      </c>
    </row>
    <row r="326" spans="1:40" ht="21" customHeight="1">
      <c r="B326" s="18" t="s">
        <v>54</v>
      </c>
      <c r="AA326" s="111"/>
      <c r="AB326" s="111"/>
      <c r="AC326" s="112"/>
      <c r="AD326" s="111"/>
      <c r="AE326" s="111"/>
      <c r="AF326" s="111"/>
      <c r="AG326" s="111"/>
      <c r="AH326" s="111"/>
      <c r="AI326" s="111"/>
      <c r="AJ326" s="111"/>
      <c r="AK326" s="111"/>
      <c r="AL326" s="113"/>
      <c r="AN326" s="15" t="str">
        <f ca="1">IF($B342="","非表示","表示")</f>
        <v>非表示</v>
      </c>
    </row>
    <row r="327" spans="1:40" ht="10.5" customHeight="1">
      <c r="B327" s="19"/>
      <c r="C327" s="20"/>
      <c r="D327" s="20"/>
      <c r="E327" s="20"/>
      <c r="F327" s="20"/>
      <c r="G327" s="20"/>
      <c r="H327" s="20"/>
      <c r="I327" s="20"/>
      <c r="J327" s="20"/>
      <c r="K327" s="20"/>
      <c r="L327" s="25"/>
      <c r="M327" s="126"/>
      <c r="N327" s="20"/>
      <c r="O327" s="20"/>
      <c r="P327" s="20"/>
      <c r="Q327" s="126"/>
      <c r="R327" s="31"/>
      <c r="S327" s="31"/>
      <c r="T327" s="31"/>
      <c r="U327" s="32"/>
      <c r="V327" s="20"/>
      <c r="W327" s="20"/>
      <c r="X327" s="20"/>
      <c r="Y327" s="126"/>
      <c r="Z327" s="20"/>
      <c r="AA327" s="20"/>
      <c r="AB327" s="20"/>
      <c r="AC327" s="126"/>
      <c r="AD327" s="20"/>
      <c r="AE327" s="31"/>
      <c r="AF327" s="31"/>
      <c r="AG327" s="31"/>
      <c r="AH327" s="31"/>
      <c r="AI327" s="31"/>
      <c r="AJ327" s="31"/>
      <c r="AK327" s="31"/>
      <c r="AL327" s="34">
        <f>AL300+1</f>
        <v>13</v>
      </c>
      <c r="AN327" s="15" t="str">
        <f ca="1">IF($B342="","非表示","表示")</f>
        <v>非表示</v>
      </c>
    </row>
    <row r="328" spans="1:40" ht="25.5" customHeight="1">
      <c r="B328" s="21"/>
      <c r="C328" s="22"/>
      <c r="D328" s="22"/>
      <c r="E328" s="22"/>
      <c r="F328" s="22"/>
      <c r="G328" s="22"/>
      <c r="H328" s="22"/>
      <c r="I328" s="22"/>
      <c r="J328" s="22"/>
      <c r="K328" s="22"/>
      <c r="L328" s="27"/>
      <c r="M328" s="28"/>
      <c r="N328" s="22"/>
      <c r="O328" s="22"/>
      <c r="P328" s="22"/>
      <c r="Q328" s="28"/>
      <c r="R328" s="127"/>
      <c r="S328" s="204" t="s">
        <v>825</v>
      </c>
      <c r="T328" s="204"/>
      <c r="U328" s="204"/>
      <c r="V328" s="204"/>
      <c r="W328" s="204"/>
      <c r="X328" s="204"/>
      <c r="Y328" s="204"/>
      <c r="Z328" s="22"/>
      <c r="AA328" s="22"/>
      <c r="AB328" s="22"/>
      <c r="AC328" s="28"/>
      <c r="AD328" s="22"/>
      <c r="AE328" s="24"/>
      <c r="AF328" s="24"/>
      <c r="AG328" s="24"/>
      <c r="AH328" s="24"/>
      <c r="AI328" s="24"/>
      <c r="AJ328" s="24"/>
      <c r="AK328" s="24"/>
      <c r="AL328" s="35"/>
      <c r="AN328" s="15" t="str">
        <f ca="1">IF($B342="","非表示","表示")</f>
        <v>非表示</v>
      </c>
    </row>
    <row r="329" spans="1:40" ht="35" customHeight="1">
      <c r="B329" s="21"/>
      <c r="C329" s="22"/>
      <c r="D329" s="22"/>
      <c r="E329" s="22"/>
      <c r="F329" s="22"/>
      <c r="G329" s="22"/>
      <c r="H329" s="22"/>
      <c r="I329" s="22"/>
      <c r="J329" s="22"/>
      <c r="K329" s="22"/>
      <c r="L329" s="27"/>
      <c r="M329" s="28"/>
      <c r="N329" s="22"/>
      <c r="O329" s="22"/>
      <c r="P329" s="22"/>
      <c r="Q329" s="28"/>
      <c r="T329" s="205" t="s">
        <v>821</v>
      </c>
      <c r="U329" s="205"/>
      <c r="V329" s="206" t="str">
        <f>IF(入力シート①!D$4&lt;&gt;"",入力シート①!D$4,"")</f>
        <v/>
      </c>
      <c r="W329" s="206"/>
      <c r="X329" s="128" t="s">
        <v>822</v>
      </c>
      <c r="Y329" s="15"/>
      <c r="Z329" s="22"/>
      <c r="AA329" s="22"/>
      <c r="AB329" s="22"/>
      <c r="AC329" s="207" t="str">
        <f>IF(入力シート①!C$5&lt;&gt;"",入力シート①!C$5,"　　年　　月　　日")</f>
        <v>　　年　　月　　日</v>
      </c>
      <c r="AD329" s="207"/>
      <c r="AE329" s="207"/>
      <c r="AF329" s="207"/>
      <c r="AG329" s="207"/>
      <c r="AH329" s="207"/>
      <c r="AI329" s="207"/>
      <c r="AJ329" s="207"/>
      <c r="AK329" s="207"/>
      <c r="AL329" s="35"/>
      <c r="AN329" s="15" t="str">
        <f ca="1">IF($B342="","非表示","表示")</f>
        <v>非表示</v>
      </c>
    </row>
    <row r="330" spans="1:40" ht="21" customHeight="1">
      <c r="B330" s="23"/>
      <c r="C330" s="24"/>
      <c r="D330" s="24"/>
      <c r="E330" s="24"/>
      <c r="F330" s="24"/>
      <c r="G330" s="24"/>
      <c r="H330" s="24"/>
      <c r="I330" s="24"/>
      <c r="J330" s="24"/>
      <c r="K330" s="24"/>
      <c r="L330" s="29"/>
      <c r="M330" s="124"/>
      <c r="N330" s="24"/>
      <c r="O330" s="24"/>
      <c r="P330" s="24"/>
      <c r="Q330" s="124"/>
      <c r="R330" s="24"/>
      <c r="S330" s="24"/>
      <c r="T330" s="24"/>
      <c r="U330" s="124"/>
      <c r="V330" s="24"/>
      <c r="W330" s="24"/>
      <c r="X330" s="24"/>
      <c r="Y330" s="124"/>
      <c r="Z330" s="24"/>
      <c r="AA330" s="24"/>
      <c r="AB330" s="24"/>
      <c r="AC330" s="124"/>
      <c r="AD330" s="24"/>
      <c r="AE330" s="208"/>
      <c r="AF330" s="208"/>
      <c r="AG330" s="208"/>
      <c r="AH330" s="208"/>
      <c r="AI330" s="208"/>
      <c r="AJ330" s="208"/>
      <c r="AK330" s="208"/>
      <c r="AL330" s="35"/>
      <c r="AN330" s="15" t="str">
        <f ca="1">IF($B342="","非表示","表示")</f>
        <v>非表示</v>
      </c>
    </row>
    <row r="331" spans="1:40" ht="20.25" customHeight="1">
      <c r="B331" s="23"/>
      <c r="C331" s="209" t="s">
        <v>55</v>
      </c>
      <c r="D331" s="209"/>
      <c r="E331" s="209"/>
      <c r="F331" s="209"/>
      <c r="G331" s="209"/>
      <c r="H331" s="209"/>
      <c r="I331" s="209"/>
      <c r="J331" s="209"/>
      <c r="K331" s="209"/>
      <c r="L331" s="209"/>
      <c r="M331" s="124"/>
      <c r="N331" s="24"/>
      <c r="O331" s="24"/>
      <c r="P331" s="24"/>
      <c r="Q331" s="124"/>
      <c r="U331" s="124"/>
      <c r="V331" s="24"/>
      <c r="W331" s="24"/>
      <c r="X331" s="24"/>
      <c r="Y331" s="124"/>
      <c r="Z331" s="24"/>
      <c r="AA331" s="24"/>
      <c r="AB331" s="24"/>
      <c r="AC331" s="124"/>
      <c r="AD331" s="24"/>
      <c r="AE331" s="24"/>
      <c r="AF331" s="24"/>
      <c r="AG331" s="24"/>
      <c r="AH331" s="24"/>
      <c r="AI331" s="24"/>
      <c r="AJ331" s="24"/>
      <c r="AK331" s="24"/>
      <c r="AL331" s="35"/>
      <c r="AN331" s="15" t="str">
        <f ca="1">IF($B342="","非表示","表示")</f>
        <v>非表示</v>
      </c>
    </row>
    <row r="332" spans="1:40" ht="20.25" customHeight="1">
      <c r="B332" s="23"/>
      <c r="C332" s="24"/>
      <c r="D332" s="24"/>
      <c r="E332" s="24"/>
      <c r="F332" s="24"/>
      <c r="G332" s="24"/>
      <c r="H332" s="24"/>
      <c r="I332" s="24"/>
      <c r="J332" s="24"/>
      <c r="K332" s="24"/>
      <c r="L332" s="29"/>
      <c r="M332" s="124"/>
      <c r="N332" s="24"/>
      <c r="O332" s="24"/>
      <c r="P332" s="24"/>
      <c r="Q332" s="124"/>
      <c r="R332" s="24"/>
      <c r="S332" s="24"/>
      <c r="T332" s="24"/>
      <c r="U332" s="124"/>
      <c r="V332" s="24"/>
      <c r="W332" s="24"/>
      <c r="X332" s="24"/>
      <c r="Y332" s="210" t="s">
        <v>823</v>
      </c>
      <c r="Z332" s="210"/>
      <c r="AA332" s="210"/>
      <c r="AB332" s="210"/>
      <c r="AC332" s="212" t="str">
        <f>AC305</f>
        <v/>
      </c>
      <c r="AD332" s="212"/>
      <c r="AE332" s="212"/>
      <c r="AF332" s="212"/>
      <c r="AG332" s="212"/>
      <c r="AH332" s="212"/>
      <c r="AI332" s="212"/>
      <c r="AJ332" s="212"/>
      <c r="AK332" s="212"/>
      <c r="AL332" s="35"/>
      <c r="AN332" s="15" t="str">
        <f ca="1">IF($B342="","非表示","表示")</f>
        <v>非表示</v>
      </c>
    </row>
    <row r="333" spans="1:40" ht="20.25" customHeight="1">
      <c r="B333" s="23"/>
      <c r="C333" s="24"/>
      <c r="D333" s="24"/>
      <c r="E333" s="24"/>
      <c r="F333" s="24"/>
      <c r="G333" s="24"/>
      <c r="H333" s="24"/>
      <c r="I333" s="24"/>
      <c r="J333" s="24"/>
      <c r="K333" s="24"/>
      <c r="L333" s="29"/>
      <c r="M333" s="124"/>
      <c r="N333" s="24"/>
      <c r="O333" s="24"/>
      <c r="P333" s="24"/>
      <c r="Q333" s="124"/>
      <c r="R333" s="24"/>
      <c r="S333" s="24"/>
      <c r="T333" s="24"/>
      <c r="U333" s="124"/>
      <c r="V333" s="24"/>
      <c r="W333" s="24"/>
      <c r="X333" s="24"/>
      <c r="Y333" s="211"/>
      <c r="Z333" s="211"/>
      <c r="AA333" s="211"/>
      <c r="AB333" s="211"/>
      <c r="AC333" s="213" t="str">
        <f>AC306</f>
        <v/>
      </c>
      <c r="AD333" s="213"/>
      <c r="AE333" s="213"/>
      <c r="AF333" s="213"/>
      <c r="AG333" s="213"/>
      <c r="AH333" s="213"/>
      <c r="AI333" s="213"/>
      <c r="AJ333" s="213"/>
      <c r="AK333" s="213"/>
      <c r="AL333" s="35"/>
      <c r="AN333" s="15" t="str">
        <f ca="1">IF($B342="","非表示","表示")</f>
        <v>非表示</v>
      </c>
    </row>
    <row r="334" spans="1:40" ht="7.5" customHeight="1">
      <c r="B334" s="23"/>
      <c r="C334" s="24"/>
      <c r="D334" s="24"/>
      <c r="E334" s="24"/>
      <c r="F334" s="24"/>
      <c r="G334" s="24"/>
      <c r="H334" s="24"/>
      <c r="I334" s="24"/>
      <c r="J334" s="24"/>
      <c r="K334" s="24"/>
      <c r="L334" s="29"/>
      <c r="M334" s="124"/>
      <c r="N334" s="24"/>
      <c r="O334" s="24"/>
      <c r="P334" s="24"/>
      <c r="Q334" s="124"/>
      <c r="R334" s="24"/>
      <c r="S334" s="24"/>
      <c r="T334" s="24"/>
      <c r="U334" s="124"/>
      <c r="V334" s="24"/>
      <c r="W334" s="24"/>
      <c r="X334" s="24"/>
      <c r="Y334" s="124"/>
      <c r="Z334" s="24"/>
      <c r="AA334" s="24"/>
      <c r="AB334" s="24"/>
      <c r="AC334" s="124"/>
      <c r="AD334" s="24"/>
      <c r="AE334" s="24"/>
      <c r="AF334" s="24"/>
      <c r="AG334" s="24"/>
      <c r="AH334" s="24"/>
      <c r="AI334" s="24"/>
      <c r="AJ334" s="24"/>
      <c r="AK334" s="24"/>
      <c r="AL334" s="35"/>
      <c r="AN334" s="15" t="str">
        <f ca="1">IF($B342="","非表示","表示")</f>
        <v>非表示</v>
      </c>
    </row>
    <row r="335" spans="1:40" ht="20.25" customHeight="1">
      <c r="B335" s="23"/>
      <c r="C335" s="24"/>
      <c r="D335" s="24"/>
      <c r="E335" s="24"/>
      <c r="F335" s="24"/>
      <c r="G335" s="24"/>
      <c r="H335" s="24"/>
      <c r="I335" s="24"/>
      <c r="J335" s="24"/>
      <c r="K335" s="24"/>
      <c r="L335" s="29"/>
      <c r="M335" s="124"/>
      <c r="N335" s="24"/>
      <c r="O335" s="24"/>
      <c r="V335" s="24"/>
      <c r="W335" s="24"/>
      <c r="X335" s="24"/>
      <c r="Y335" s="186" t="s">
        <v>56</v>
      </c>
      <c r="Z335" s="186"/>
      <c r="AA335" s="186"/>
      <c r="AB335" s="186"/>
      <c r="AC335" s="188" t="str">
        <f>AC308</f>
        <v/>
      </c>
      <c r="AD335" s="188"/>
      <c r="AE335" s="188"/>
      <c r="AF335" s="188"/>
      <c r="AG335" s="188"/>
      <c r="AH335" s="188"/>
      <c r="AI335" s="188"/>
      <c r="AJ335" s="188"/>
      <c r="AK335" s="188"/>
      <c r="AL335" s="35"/>
      <c r="AN335" s="15" t="str">
        <f ca="1">IF($B342="","非表示","表示")</f>
        <v>非表示</v>
      </c>
    </row>
    <row r="336" spans="1:40" ht="20.25" customHeight="1">
      <c r="B336" s="23"/>
      <c r="D336" s="129" t="s">
        <v>11</v>
      </c>
      <c r="E336" s="130"/>
      <c r="F336" s="130"/>
      <c r="G336" s="131"/>
      <c r="H336" s="187" t="str">
        <f>H12</f>
        <v/>
      </c>
      <c r="I336" s="187"/>
      <c r="J336" s="187"/>
      <c r="K336" s="187"/>
      <c r="L336" s="187"/>
      <c r="M336" s="124"/>
      <c r="N336" s="24"/>
      <c r="R336" s="119" t="str">
        <f>IF(入力シート①!C$7&lt;&gt;"",入力シート①!C$7,"")</f>
        <v/>
      </c>
      <c r="S336" s="125" t="s">
        <v>16</v>
      </c>
      <c r="T336" s="190" t="str">
        <f>IF(入力シート①!E$7&lt;&gt;"",入力シート①!E$7,"")</f>
        <v/>
      </c>
      <c r="U336" s="190"/>
      <c r="V336" s="129" t="s">
        <v>824</v>
      </c>
      <c r="W336" s="24"/>
      <c r="X336" s="24"/>
      <c r="Y336" s="187"/>
      <c r="Z336" s="187"/>
      <c r="AA336" s="187"/>
      <c r="AB336" s="187"/>
      <c r="AC336" s="189"/>
      <c r="AD336" s="189"/>
      <c r="AE336" s="189"/>
      <c r="AF336" s="189"/>
      <c r="AG336" s="189"/>
      <c r="AH336" s="189"/>
      <c r="AI336" s="189"/>
      <c r="AJ336" s="189"/>
      <c r="AK336" s="189"/>
      <c r="AL336" s="35"/>
      <c r="AN336" s="15" t="str">
        <f ca="1">IF($B342="","非表示","表示")</f>
        <v>非表示</v>
      </c>
    </row>
    <row r="337" spans="1:40" ht="12.75" customHeight="1">
      <c r="B337" s="23"/>
      <c r="C337" s="24"/>
      <c r="D337" s="24"/>
      <c r="E337" s="24"/>
      <c r="F337" s="24"/>
      <c r="G337" s="24"/>
      <c r="H337" s="24"/>
      <c r="I337" s="24"/>
      <c r="J337" s="24"/>
      <c r="K337" s="24"/>
      <c r="L337" s="29"/>
      <c r="M337" s="124"/>
      <c r="N337" s="24"/>
      <c r="O337" s="24"/>
      <c r="P337" s="24"/>
      <c r="Q337" s="124"/>
      <c r="R337" s="24"/>
      <c r="S337" s="24"/>
      <c r="T337" s="24"/>
      <c r="U337" s="124"/>
      <c r="V337" s="24"/>
      <c r="W337" s="24"/>
      <c r="X337" s="24"/>
      <c r="Y337" s="124"/>
      <c r="Z337" s="24"/>
      <c r="AA337" s="24"/>
      <c r="AB337" s="24"/>
      <c r="AC337" s="124"/>
      <c r="AD337" s="24"/>
      <c r="AE337" s="24"/>
      <c r="AF337" s="24"/>
      <c r="AG337" s="24"/>
      <c r="AH337" s="24"/>
      <c r="AI337" s="24"/>
      <c r="AJ337" s="24"/>
      <c r="AK337" s="24"/>
      <c r="AL337" s="35"/>
      <c r="AN337" s="15" t="str">
        <f ca="1">IF($B342="","非表示","表示")</f>
        <v>非表示</v>
      </c>
    </row>
    <row r="338" spans="1:40" ht="23.25" customHeight="1">
      <c r="B338" s="191" t="s">
        <v>57</v>
      </c>
      <c r="C338" s="191"/>
      <c r="D338" s="191"/>
      <c r="E338" s="191"/>
      <c r="F338" s="191"/>
      <c r="G338" s="191"/>
      <c r="H338" s="191"/>
      <c r="I338" s="191"/>
      <c r="J338" s="191"/>
      <c r="K338" s="192" t="s">
        <v>37</v>
      </c>
      <c r="L338" s="193"/>
      <c r="M338" s="194"/>
      <c r="N338" s="198" t="s">
        <v>817</v>
      </c>
      <c r="O338" s="199"/>
      <c r="P338" s="199"/>
      <c r="Q338" s="200"/>
      <c r="R338" s="192" t="s">
        <v>818</v>
      </c>
      <c r="S338" s="193"/>
      <c r="T338" s="193"/>
      <c r="U338" s="194"/>
      <c r="V338" s="192" t="s">
        <v>819</v>
      </c>
      <c r="W338" s="193"/>
      <c r="X338" s="193"/>
      <c r="Y338" s="194"/>
      <c r="Z338" s="198" t="s">
        <v>820</v>
      </c>
      <c r="AA338" s="199"/>
      <c r="AB338" s="199"/>
      <c r="AC338" s="200"/>
      <c r="AD338" s="191" t="s">
        <v>46</v>
      </c>
      <c r="AE338" s="191"/>
      <c r="AF338" s="191"/>
      <c r="AG338" s="191"/>
      <c r="AH338" s="191"/>
      <c r="AI338" s="191"/>
      <c r="AJ338" s="191"/>
      <c r="AK338" s="191"/>
      <c r="AL338" s="191"/>
      <c r="AN338" s="15" t="str">
        <f ca="1">IF($B340="","非表示","表示")</f>
        <v>非表示</v>
      </c>
    </row>
    <row r="339" spans="1:40" ht="23.25" customHeight="1">
      <c r="B339" s="191"/>
      <c r="C339" s="191"/>
      <c r="D339" s="191"/>
      <c r="E339" s="191"/>
      <c r="F339" s="191"/>
      <c r="G339" s="191"/>
      <c r="H339" s="191"/>
      <c r="I339" s="191"/>
      <c r="J339" s="191"/>
      <c r="K339" s="195"/>
      <c r="L339" s="196"/>
      <c r="M339" s="197"/>
      <c r="N339" s="201"/>
      <c r="O339" s="202"/>
      <c r="P339" s="202"/>
      <c r="Q339" s="203"/>
      <c r="R339" s="195"/>
      <c r="S339" s="196"/>
      <c r="T339" s="196"/>
      <c r="U339" s="197"/>
      <c r="V339" s="195"/>
      <c r="W339" s="196"/>
      <c r="X339" s="196"/>
      <c r="Y339" s="197"/>
      <c r="Z339" s="201"/>
      <c r="AA339" s="202"/>
      <c r="AB339" s="202"/>
      <c r="AC339" s="203"/>
      <c r="AD339" s="191"/>
      <c r="AE339" s="191"/>
      <c r="AF339" s="191"/>
      <c r="AG339" s="191"/>
      <c r="AH339" s="191"/>
      <c r="AI339" s="191"/>
      <c r="AJ339" s="191"/>
      <c r="AK339" s="191"/>
      <c r="AL339" s="191"/>
      <c r="AN339" s="15" t="str">
        <f ca="1">IF($B340="","非表示","表示")</f>
        <v>非表示</v>
      </c>
    </row>
    <row r="340" spans="1:40" ht="46.5" customHeight="1">
      <c r="A340" s="15">
        <f ca="1">$A321+1</f>
        <v>109</v>
      </c>
      <c r="B340" s="214" t="str">
        <f ca="1">IF(AND(VLOOKUP(A340,入力シート➁!$A:$B,COLUMN(入力シート➁!$B$5),0)=0,AD340=""),"",IF(AND(VLOOKUP(A340,入力シート➁!$A:$B,COLUMN(入力シート➁!$B$5),0)=0,AD340&lt;&gt;""),IFERROR(IF(AND(OFFSET(B340,-2,0,1,1)=$B$14,OFFSET(B340,-19,0,1,1)="　　　　　　　〃"),OFFSET(B340,-20,0,1,1),IF(AND(OFFSET(B340,-2,0,1,1)=$B$14,OFFSET(B340,-19,0,1,1)&lt;&gt;"　　　　　　　〃"),OFFSET(B340,-19,0,1,1),"　　　　　　　〃")),"　　　　　　　〃"),(VLOOKUP(A340,入力シート➁!$A:$B,COLUMN(入力シート➁!$B$5),0))))</f>
        <v/>
      </c>
      <c r="C340" s="215"/>
      <c r="D340" s="215"/>
      <c r="E340" s="215"/>
      <c r="F340" s="215"/>
      <c r="G340" s="215"/>
      <c r="H340" s="215"/>
      <c r="I340" s="215"/>
      <c r="J340" s="216"/>
      <c r="K340" s="115" t="str">
        <f>IF(M340="","",IFERROR(VLOOKUP($A340,入力シート➁!$A:$R,COLUMN(入力シート➁!$C$7),0),""))</f>
        <v/>
      </c>
      <c r="L340" s="116" t="str">
        <f>IF(入力シート➁!D115=0,"",入力シート➁!D115)</f>
        <v/>
      </c>
      <c r="M340" s="117" t="str">
        <f>IF(L340="","",VLOOKUP($A340,入力シート➁!$A:$R,COLUMN(入力シート➁!$E$7),0))</f>
        <v/>
      </c>
      <c r="N340" s="217" t="str">
        <f ca="1">IF(VLOOKUP($A340,入力シート➁!$A:$R,COLUMN(入力シート➁!F331),0)=0,"",IF(VLOOKUP($A340,入力シート➁!$A:$R,COLUMN(入力シート➁!F331),0)&lt;0,"("&amp;-VLOOKUP($A340,入力シート➁!$A:$R,COLUMN(入力シート➁!F331),0)&amp;VLOOKUP($A340,入力シート➁!$A:$R,COLUMN(入力シート➁!G331),0)&amp;")",VLOOKUP($A340,入力シート➁!$A:$R,COLUMN(入力シート➁!F331),0)))</f>
        <v/>
      </c>
      <c r="O340" s="218"/>
      <c r="P340" s="218"/>
      <c r="Q340" s="118" t="str">
        <f ca="1">IF(OR(N340="",COUNT(N340)=0),"",VLOOKUP($A340,入力シート➁!$A:$R,COLUMN(入力シート➁!G331),0))</f>
        <v/>
      </c>
      <c r="R340" s="217" t="str">
        <f ca="1">IF(VLOOKUP($A340,入力シート➁!$A:$R,COLUMN(入力シート➁!H331),0)=0,"",IF(VLOOKUP($A340,入力シート➁!$A:$R,COLUMN(入力シート➁!H331),0)&lt;0,"("&amp;-VLOOKUP($A340,入力シート➁!$A:$R,COLUMN(入力シート➁!H331),0)&amp;VLOOKUP($A340,入力シート➁!$A:$R,COLUMN(入力シート➁!I331),0)&amp;")",VLOOKUP($A340,入力シート➁!$A:$R,COLUMN(入力シート➁!H331),0)))</f>
        <v/>
      </c>
      <c r="S340" s="218"/>
      <c r="T340" s="218"/>
      <c r="U340" s="118" t="str">
        <f ca="1">IF(OR(R340="",COUNT(R340)=0),"",VLOOKUP($A340,入力シート➁!$A:$R,COLUMN(入力シート➁!G331),0))</f>
        <v/>
      </c>
      <c r="V340" s="217" t="str">
        <f ca="1">IF(VLOOKUP($A340,入力シート➁!$A:$R,COLUMN(入力シート➁!J331),0)=0,"",IF(VLOOKUP($A340,入力シート➁!$A:$R,COLUMN(入力シート➁!J331),0)&lt;0,"("&amp;-VLOOKUP($A340,入力シート➁!$A:$R,COLUMN(入力シート➁!J331),0)&amp;VLOOKUP($A340,入力シート➁!$A:$R,COLUMN(入力シート➁!K331),0)&amp;")",VLOOKUP($A340,入力シート➁!$A:$R,COLUMN(入力シート➁!J331),0)))</f>
        <v/>
      </c>
      <c r="W340" s="218"/>
      <c r="X340" s="218"/>
      <c r="Y340" s="118" t="str">
        <f ca="1">IF(OR(V340="",COUNT(V340)=0),"",VLOOKUP($A340,入力シート➁!$A:$R,COLUMN(入力シート➁!G331),0))</f>
        <v/>
      </c>
      <c r="Z340" s="217" t="str">
        <f ca="1">IF(AND(VLOOKUP($A340,入力シート➁!$A:$R,COLUMN(入力シート➁!L331),0)=0,VLOOKUP($A340,入力シート➁!$A:$R,COLUMN(入力シート➁!B331),0)=""),"",IF(VLOOKUP($A340,入力シート➁!$A:$R,COLUMN(入力シート➁!L331),0)&lt;0,"("&amp;-VLOOKUP($A340,入力シート➁!$A:$R,COLUMN(入力シート➁!L331),0)&amp;VLOOKUP($A340,入力シート➁!$A:$R,COLUMN(入力シート➁!M331),0)&amp;")",VLOOKUP($A340,入力シート➁!$A:$R,COLUMN(入力シート➁!L331),0)))</f>
        <v/>
      </c>
      <c r="AA340" s="218"/>
      <c r="AB340" s="218"/>
      <c r="AC340" s="118" t="str">
        <f ca="1">IF(OR(Z340="",COUNT(Z340)=0),"",VLOOKUP($A340,入力シート➁!$A:$R,COLUMN(入力シート➁!G331),0))</f>
        <v/>
      </c>
      <c r="AD340" s="219" t="str">
        <f ca="1">IF(VLOOKUP(A340,入力シート➁!$A:$R,COLUMN(入力シート➁!R331),0)=0,"",VLOOKUP(A340,入力シート➁!$A:$R,COLUMN(入力シート➁!R331),0))</f>
        <v/>
      </c>
      <c r="AE340" s="219"/>
      <c r="AF340" s="219"/>
      <c r="AG340" s="219"/>
      <c r="AH340" s="219"/>
      <c r="AI340" s="219"/>
      <c r="AJ340" s="219"/>
      <c r="AK340" s="219"/>
      <c r="AL340" s="219"/>
      <c r="AN340" s="15" t="str">
        <f ca="1">IF($B340="","非表示","表示")</f>
        <v>非表示</v>
      </c>
    </row>
    <row r="341" spans="1:40" ht="46.5" customHeight="1">
      <c r="A341" s="15">
        <f t="shared" ref="A341:A348" ca="1" si="12">OFFSET(A341,-1,0,1,1)+1</f>
        <v>110</v>
      </c>
      <c r="B341" s="214" t="str">
        <f ca="1">IF(AND(VLOOKUP(A341,入力シート➁!$A:$B,COLUMN(入力シート➁!$B$5),0)=0,AD341=""),"",IF(AND(VLOOKUP(A341,入力シート➁!$A:$B,COLUMN(入力シート➁!$B$5),0)=0,AD341&lt;&gt;""),IFERROR(IF(AND(OFFSET(B341,-2,0,1,1)=$B$14,OFFSET(B341,-19,0,1,1)="　　　　　　　〃"),OFFSET(B341,-20,0,1,1),IF(AND(OFFSET(B341,-2,0,1,1)=$B$14,OFFSET(B341,-19,0,1,1)&lt;&gt;"　　　　　　　〃"),OFFSET(B341,-19,0,1,1),"　　　　　　　〃")),"　　　　　　　〃"),(VLOOKUP(A341,入力シート➁!$A:$B,COLUMN(入力シート➁!$B$5),0))))</f>
        <v/>
      </c>
      <c r="C341" s="215"/>
      <c r="D341" s="215"/>
      <c r="E341" s="215"/>
      <c r="F341" s="215"/>
      <c r="G341" s="215"/>
      <c r="H341" s="215"/>
      <c r="I341" s="215"/>
      <c r="J341" s="216"/>
      <c r="K341" s="115" t="str">
        <f>IF(M341="","",IFERROR(VLOOKUP($A341,入力シート➁!$A:$R,COLUMN(入力シート➁!$C$7),0),""))</f>
        <v/>
      </c>
      <c r="L341" s="116" t="str">
        <f>IF(入力シート➁!D116=0,"",入力シート➁!D116)</f>
        <v/>
      </c>
      <c r="M341" s="117" t="str">
        <f>IF(L341="","",VLOOKUP($A341,入力シート➁!$A:$R,COLUMN(入力シート➁!$E$7),0))</f>
        <v/>
      </c>
      <c r="N341" s="217" t="str">
        <f ca="1">IF(VLOOKUP($A341,入力シート➁!$A:$R,COLUMN(入力シート➁!F332),0)=0,"",IF(VLOOKUP($A341,入力シート➁!$A:$R,COLUMN(入力シート➁!F332),0)&lt;0,"("&amp;-VLOOKUP($A341,入力シート➁!$A:$R,COLUMN(入力シート➁!F332),0)&amp;VLOOKUP($A341,入力シート➁!$A:$R,COLUMN(入力シート➁!G332),0)&amp;")",VLOOKUP($A341,入力シート➁!$A:$R,COLUMN(入力シート➁!F332),0)))</f>
        <v/>
      </c>
      <c r="O341" s="218"/>
      <c r="P341" s="218"/>
      <c r="Q341" s="118" t="str">
        <f ca="1">IF(OR(N341="",COUNT(N341)=0),"",VLOOKUP(A341,入力シート➁!$A:$R,COLUMN(入力シート➁!G332),0))</f>
        <v/>
      </c>
      <c r="R341" s="217" t="str">
        <f ca="1">IF(VLOOKUP($A341,入力シート➁!$A:$R,COLUMN(入力シート➁!H332),0)=0,"",IF(VLOOKUP($A341,入力シート➁!$A:$R,COLUMN(入力シート➁!H332),0)&lt;0,"("&amp;-VLOOKUP($A341,入力シート➁!$A:$R,COLUMN(入力シート➁!H332),0)&amp;VLOOKUP($A341,入力シート➁!$A:$R,COLUMN(入力シート➁!I332),0)&amp;")",VLOOKUP($A341,入力シート➁!$A:$R,COLUMN(入力シート➁!H332),0)))</f>
        <v/>
      </c>
      <c r="S341" s="218"/>
      <c r="T341" s="218"/>
      <c r="U341" s="118" t="str">
        <f ca="1">IF(OR(R341="",COUNT(R341)=0),"",VLOOKUP($A341,入力シート➁!$A:$R,COLUMN(入力シート➁!G332),0))</f>
        <v/>
      </c>
      <c r="V341" s="217" t="str">
        <f ca="1">IF(VLOOKUP($A341,入力シート➁!$A:$R,COLUMN(入力シート➁!J332),0)=0,"",IF(VLOOKUP($A341,入力シート➁!$A:$R,COLUMN(入力シート➁!J332),0)&lt;0,"("&amp;-VLOOKUP($A341,入力シート➁!$A:$R,COLUMN(入力シート➁!J332),0)&amp;VLOOKUP($A341,入力シート➁!$A:$R,COLUMN(入力シート➁!K332),0)&amp;")",VLOOKUP($A341,入力シート➁!$A:$R,COLUMN(入力シート➁!J332),0)))</f>
        <v/>
      </c>
      <c r="W341" s="218"/>
      <c r="X341" s="218"/>
      <c r="Y341" s="118" t="str">
        <f ca="1">IF(OR(V341="",COUNT(V341)=0),"",VLOOKUP($A341,入力シート➁!$A:$R,COLUMN(入力シート➁!G332),0))</f>
        <v/>
      </c>
      <c r="Z341" s="217" t="str">
        <f ca="1">IF(AND(VLOOKUP($A341,入力シート➁!$A:$R,COLUMN(入力シート➁!L332),0)=0,VLOOKUP($A341,入力シート➁!$A:$R,COLUMN(入力シート➁!B332),0)=""),"",IF(VLOOKUP($A341,入力シート➁!$A:$R,COLUMN(入力シート➁!L332),0)&lt;0,"("&amp;-VLOOKUP($A341,入力シート➁!$A:$R,COLUMN(入力シート➁!L332),0)&amp;VLOOKUP($A341,入力シート➁!$A:$R,COLUMN(入力シート➁!M332),0)&amp;")",VLOOKUP($A341,入力シート➁!$A:$R,COLUMN(入力シート➁!L332),0)))</f>
        <v/>
      </c>
      <c r="AA341" s="218"/>
      <c r="AB341" s="218"/>
      <c r="AC341" s="118" t="str">
        <f ca="1">IF(OR(Z341="",COUNT(Z341)=0),"",VLOOKUP($A341,入力シート➁!$A:$R,COLUMN(入力シート➁!G332),0))</f>
        <v/>
      </c>
      <c r="AD341" s="219" t="str">
        <f ca="1">IF(VLOOKUP(A341,入力シート➁!$A:$R,COLUMN(入力シート➁!R332),0)=0,"",VLOOKUP(A341,入力シート➁!$A:$R,COLUMN(入力シート➁!R332),0))</f>
        <v/>
      </c>
      <c r="AE341" s="219"/>
      <c r="AF341" s="219"/>
      <c r="AG341" s="219"/>
      <c r="AH341" s="219"/>
      <c r="AI341" s="219"/>
      <c r="AJ341" s="219"/>
      <c r="AK341" s="219"/>
      <c r="AL341" s="219"/>
      <c r="AN341" s="15" t="str">
        <f ca="1">IF($B340="","非表示","表示")</f>
        <v>非表示</v>
      </c>
    </row>
    <row r="342" spans="1:40" ht="46.5" customHeight="1">
      <c r="A342" s="15">
        <f t="shared" ca="1" si="12"/>
        <v>111</v>
      </c>
      <c r="B342" s="214" t="str">
        <f ca="1">IF(AND(VLOOKUP(A342,入力シート➁!$A:$B,COLUMN(入力シート➁!$B$5),0)=0,AD342=""),"",IF(AND(VLOOKUP(A342,入力シート➁!$A:$B,COLUMN(入力シート➁!$B$5),0)=0,AD342&lt;&gt;""),IFERROR(IF(AND(OFFSET(B342,-2,0,1,1)=$B$14,OFFSET(B342,-19,0,1,1)="　　　　　　　〃"),OFFSET(B342,-20,0,1,1),IF(AND(OFFSET(B342,-2,0,1,1)=$B$14,OFFSET(B342,-19,0,1,1)&lt;&gt;"　　　　　　　〃"),OFFSET(B342,-19,0,1,1),"　　　　　　　〃")),"　　　　　　　〃"),(VLOOKUP(A342,入力シート➁!$A:$B,COLUMN(入力シート➁!$B$5),0))))</f>
        <v/>
      </c>
      <c r="C342" s="215"/>
      <c r="D342" s="215"/>
      <c r="E342" s="215"/>
      <c r="F342" s="215"/>
      <c r="G342" s="215"/>
      <c r="H342" s="215"/>
      <c r="I342" s="215"/>
      <c r="J342" s="216"/>
      <c r="K342" s="115" t="str">
        <f>IF(M342="","",IFERROR(VLOOKUP($A342,入力シート➁!$A:$R,COLUMN(入力シート➁!$C$7),0),""))</f>
        <v/>
      </c>
      <c r="L342" s="116" t="str">
        <f>IF(入力シート➁!D117=0,"",入力シート➁!D117)</f>
        <v/>
      </c>
      <c r="M342" s="117" t="str">
        <f>IF(L342="","",VLOOKUP($A342,入力シート➁!$A:$R,COLUMN(入力シート➁!$E$7),0))</f>
        <v/>
      </c>
      <c r="N342" s="217" t="str">
        <f ca="1">IF(VLOOKUP($A342,入力シート➁!$A:$R,COLUMN(入力シート➁!F333),0)=0,"",IF(VLOOKUP($A342,入力シート➁!$A:$R,COLUMN(入力シート➁!F333),0)&lt;0,"("&amp;-VLOOKUP($A342,入力シート➁!$A:$R,COLUMN(入力シート➁!F333),0)&amp;VLOOKUP($A342,入力シート➁!$A:$R,COLUMN(入力シート➁!G333),0)&amp;")",VLOOKUP($A342,入力シート➁!$A:$R,COLUMN(入力シート➁!F333),0)))</f>
        <v/>
      </c>
      <c r="O342" s="218"/>
      <c r="P342" s="218"/>
      <c r="Q342" s="118" t="str">
        <f ca="1">IF(OR(N342="",COUNT(N342)=0),"",VLOOKUP(A342,入力シート➁!$A:$R,COLUMN(入力シート➁!G333),0))</f>
        <v/>
      </c>
      <c r="R342" s="217" t="str">
        <f ca="1">IF(VLOOKUP($A342,入力シート➁!$A:$R,COLUMN(入力シート➁!H333),0)=0,"",IF(VLOOKUP($A342,入力シート➁!$A:$R,COLUMN(入力シート➁!H333),0)&lt;0,"("&amp;-VLOOKUP($A342,入力シート➁!$A:$R,COLUMN(入力シート➁!H333),0)&amp;VLOOKUP($A342,入力シート➁!$A:$R,COLUMN(入力シート➁!I333),0)&amp;")",VLOOKUP($A342,入力シート➁!$A:$R,COLUMN(入力シート➁!H333),0)))</f>
        <v/>
      </c>
      <c r="S342" s="218"/>
      <c r="T342" s="218"/>
      <c r="U342" s="118" t="str">
        <f ca="1">IF(OR(R342="",COUNT(R342)=0),"",VLOOKUP($A342,入力シート➁!$A:$R,COLUMN(入力シート➁!G333),0))</f>
        <v/>
      </c>
      <c r="V342" s="217" t="str">
        <f ca="1">IF(VLOOKUP($A342,入力シート➁!$A:$R,COLUMN(入力シート➁!J333),0)=0,"",IF(VLOOKUP($A342,入力シート➁!$A:$R,COLUMN(入力シート➁!J333),0)&lt;0,"("&amp;-VLOOKUP($A342,入力シート➁!$A:$R,COLUMN(入力シート➁!J333),0)&amp;VLOOKUP($A342,入力シート➁!$A:$R,COLUMN(入力シート➁!K333),0)&amp;")",VLOOKUP($A342,入力シート➁!$A:$R,COLUMN(入力シート➁!J333),0)))</f>
        <v/>
      </c>
      <c r="W342" s="218"/>
      <c r="X342" s="218"/>
      <c r="Y342" s="118" t="str">
        <f ca="1">IF(OR(V342="",COUNT(V342)=0),"",VLOOKUP($A342,入力シート➁!$A:$R,COLUMN(入力シート➁!G333),0))</f>
        <v/>
      </c>
      <c r="Z342" s="217" t="str">
        <f ca="1">IF(AND(VLOOKUP($A342,入力シート➁!$A:$R,COLUMN(入力シート➁!L333),0)=0,VLOOKUP($A342,入力シート➁!$A:$R,COLUMN(入力シート➁!B333),0)=""),"",IF(VLOOKUP($A342,入力シート➁!$A:$R,COLUMN(入力シート➁!L333),0)&lt;0,"("&amp;-VLOOKUP($A342,入力シート➁!$A:$R,COLUMN(入力シート➁!L333),0)&amp;VLOOKUP($A342,入力シート➁!$A:$R,COLUMN(入力シート➁!M333),0)&amp;")",VLOOKUP($A342,入力シート➁!$A:$R,COLUMN(入力シート➁!L333),0)))</f>
        <v/>
      </c>
      <c r="AA342" s="218"/>
      <c r="AB342" s="218"/>
      <c r="AC342" s="118" t="str">
        <f ca="1">IF(OR(Z342="",COUNT(Z342)=0),"",VLOOKUP($A342,入力シート➁!$A:$R,COLUMN(入力シート➁!G333),0))</f>
        <v/>
      </c>
      <c r="AD342" s="219" t="str">
        <f ca="1">IF(VLOOKUP(A342,入力シート➁!$A:$R,COLUMN(入力シート➁!R333),0)=0,"",VLOOKUP(A342,入力シート➁!$A:$R,COLUMN(入力シート➁!R333),0))</f>
        <v/>
      </c>
      <c r="AE342" s="219"/>
      <c r="AF342" s="219"/>
      <c r="AG342" s="219"/>
      <c r="AH342" s="219"/>
      <c r="AI342" s="219"/>
      <c r="AJ342" s="219"/>
      <c r="AK342" s="219"/>
      <c r="AL342" s="219"/>
      <c r="AN342" s="15" t="str">
        <f ca="1">IF($B340="","非表示","表示")</f>
        <v>非表示</v>
      </c>
    </row>
    <row r="343" spans="1:40" ht="46.5" customHeight="1">
      <c r="A343" s="15">
        <f t="shared" ca="1" si="12"/>
        <v>112</v>
      </c>
      <c r="B343" s="214" t="str">
        <f ca="1">IF(AND(VLOOKUP(A343,入力シート➁!$A:$B,COLUMN(入力シート➁!$B$5),0)=0,AD343=""),"",IF(AND(VLOOKUP(A343,入力シート➁!$A:$B,COLUMN(入力シート➁!$B$5),0)=0,AD343&lt;&gt;""),IFERROR(IF(AND(OFFSET(B343,-2,0,1,1)=$B$14,OFFSET(B343,-19,0,1,1)="　　　　　　　〃"),OFFSET(B343,-20,0,1,1),IF(AND(OFFSET(B343,-2,0,1,1)=$B$14,OFFSET(B343,-19,0,1,1)&lt;&gt;"　　　　　　　〃"),OFFSET(B343,-19,0,1,1),"　　　　　　　〃")),"　　　　　　　〃"),(VLOOKUP(A343,入力シート➁!$A:$B,COLUMN(入力シート➁!$B$5),0))))</f>
        <v/>
      </c>
      <c r="C343" s="215"/>
      <c r="D343" s="215"/>
      <c r="E343" s="215"/>
      <c r="F343" s="215"/>
      <c r="G343" s="215"/>
      <c r="H343" s="215"/>
      <c r="I343" s="215"/>
      <c r="J343" s="216"/>
      <c r="K343" s="115" t="str">
        <f>IF(M343="","",IFERROR(VLOOKUP($A343,入力シート➁!$A:$R,COLUMN(入力シート➁!$C$7),0),""))</f>
        <v/>
      </c>
      <c r="L343" s="116" t="str">
        <f>IF(入力シート➁!D118=0,"",入力シート➁!D118)</f>
        <v/>
      </c>
      <c r="M343" s="117" t="str">
        <f>IF(L343="","",VLOOKUP($A343,入力シート➁!$A:$R,COLUMN(入力シート➁!$E$7),0))</f>
        <v/>
      </c>
      <c r="N343" s="217" t="str">
        <f ca="1">IF(VLOOKUP($A343,入力シート➁!$A:$R,COLUMN(入力シート➁!F334),0)=0,"",IF(VLOOKUP($A343,入力シート➁!$A:$R,COLUMN(入力シート➁!F334),0)&lt;0,"("&amp;-VLOOKUP($A343,入力シート➁!$A:$R,COLUMN(入力シート➁!F334),0)&amp;VLOOKUP($A343,入力シート➁!$A:$R,COLUMN(入力シート➁!G334),0)&amp;")",VLOOKUP($A343,入力シート➁!$A:$R,COLUMN(入力シート➁!F334),0)))</f>
        <v/>
      </c>
      <c r="O343" s="218"/>
      <c r="P343" s="218"/>
      <c r="Q343" s="118" t="str">
        <f ca="1">IF(OR(N343="",COUNT(N343)=0),"",VLOOKUP(A343,入力シート➁!$A:$R,COLUMN(入力シート➁!G334),0))</f>
        <v/>
      </c>
      <c r="R343" s="217" t="str">
        <f ca="1">IF(VLOOKUP($A343,入力シート➁!$A:$R,COLUMN(入力シート➁!H334),0)=0,"",IF(VLOOKUP($A343,入力シート➁!$A:$R,COLUMN(入力シート➁!H334),0)&lt;0,"("&amp;-VLOOKUP($A343,入力シート➁!$A:$R,COLUMN(入力シート➁!H334),0)&amp;VLOOKUP($A343,入力シート➁!$A:$R,COLUMN(入力シート➁!I334),0)&amp;")",VLOOKUP($A343,入力シート➁!$A:$R,COLUMN(入力シート➁!H334),0)))</f>
        <v/>
      </c>
      <c r="S343" s="218"/>
      <c r="T343" s="218"/>
      <c r="U343" s="118" t="str">
        <f ca="1">IF(OR(R343="",COUNT(R343)=0),"",VLOOKUP($A343,入力シート➁!$A:$R,COLUMN(入力シート➁!G334),0))</f>
        <v/>
      </c>
      <c r="V343" s="217" t="str">
        <f ca="1">IF(VLOOKUP($A343,入力シート➁!$A:$R,COLUMN(入力シート➁!J334),0)=0,"",IF(VLOOKUP($A343,入力シート➁!$A:$R,COLUMN(入力シート➁!J334),0)&lt;0,"("&amp;-VLOOKUP($A343,入力シート➁!$A:$R,COLUMN(入力シート➁!J334),0)&amp;VLOOKUP($A343,入力シート➁!$A:$R,COLUMN(入力シート➁!K334),0)&amp;")",VLOOKUP($A343,入力シート➁!$A:$R,COLUMN(入力シート➁!J334),0)))</f>
        <v/>
      </c>
      <c r="W343" s="218"/>
      <c r="X343" s="218"/>
      <c r="Y343" s="118" t="str">
        <f ca="1">IF(OR(V343="",COUNT(V343)=0),"",VLOOKUP($A343,入力シート➁!$A:$R,COLUMN(入力シート➁!G334),0))</f>
        <v/>
      </c>
      <c r="Z343" s="217" t="str">
        <f ca="1">IF(AND(VLOOKUP($A343,入力シート➁!$A:$R,COLUMN(入力シート➁!L334),0)=0,VLOOKUP($A343,入力シート➁!$A:$R,COLUMN(入力シート➁!B334),0)=""),"",IF(VLOOKUP($A343,入力シート➁!$A:$R,COLUMN(入力シート➁!L334),0)&lt;0,"("&amp;-VLOOKUP($A343,入力シート➁!$A:$R,COLUMN(入力シート➁!L334),0)&amp;VLOOKUP($A343,入力シート➁!$A:$R,COLUMN(入力シート➁!M334),0)&amp;")",VLOOKUP($A343,入力シート➁!$A:$R,COLUMN(入力シート➁!L334),0)))</f>
        <v/>
      </c>
      <c r="AA343" s="218"/>
      <c r="AB343" s="218"/>
      <c r="AC343" s="118" t="str">
        <f ca="1">IF(OR(Z343="",COUNT(Z343)=0),"",VLOOKUP($A343,入力シート➁!$A:$R,COLUMN(入力シート➁!G334),0))</f>
        <v/>
      </c>
      <c r="AD343" s="219" t="str">
        <f ca="1">IF(VLOOKUP(A343,入力シート➁!$A:$R,COLUMN(入力シート➁!R334),0)=0,"",VLOOKUP(A343,入力シート➁!$A:$R,COLUMN(入力シート➁!R334),0))</f>
        <v/>
      </c>
      <c r="AE343" s="219"/>
      <c r="AF343" s="219"/>
      <c r="AG343" s="219"/>
      <c r="AH343" s="219"/>
      <c r="AI343" s="219"/>
      <c r="AJ343" s="219"/>
      <c r="AK343" s="219"/>
      <c r="AL343" s="219"/>
      <c r="AN343" s="15" t="str">
        <f ca="1">IF($B340="","非表示","表示")</f>
        <v>非表示</v>
      </c>
    </row>
    <row r="344" spans="1:40" ht="46.5" customHeight="1">
      <c r="A344" s="15">
        <f t="shared" ca="1" si="12"/>
        <v>113</v>
      </c>
      <c r="B344" s="214" t="str">
        <f ca="1">IF(AND(VLOOKUP(A344,入力シート➁!$A:$B,COLUMN(入力シート➁!$B$5),0)=0,AD344=""),"",IF(AND(VLOOKUP(A344,入力シート➁!$A:$B,COLUMN(入力シート➁!$B$5),0)=0,AD344&lt;&gt;""),IFERROR(IF(AND(OFFSET(B344,-2,0,1,1)=$B$14,OFFSET(B344,-19,0,1,1)="　　　　　　　〃"),OFFSET(B344,-20,0,1,1),IF(AND(OFFSET(B344,-2,0,1,1)=$B$14,OFFSET(B344,-19,0,1,1)&lt;&gt;"　　　　　　　〃"),OFFSET(B344,-19,0,1,1),"　　　　　　　〃")),"　　　　　　　〃"),(VLOOKUP(A344,入力シート➁!$A:$B,COLUMN(入力シート➁!$B$5),0))))</f>
        <v/>
      </c>
      <c r="C344" s="215"/>
      <c r="D344" s="215"/>
      <c r="E344" s="215"/>
      <c r="F344" s="215"/>
      <c r="G344" s="215"/>
      <c r="H344" s="215"/>
      <c r="I344" s="215"/>
      <c r="J344" s="216"/>
      <c r="K344" s="115" t="str">
        <f>IF(M344="","",IFERROR(VLOOKUP($A344,入力シート➁!$A:$R,COLUMN(入力シート➁!$C$7),0),""))</f>
        <v/>
      </c>
      <c r="L344" s="116" t="str">
        <f>IF(入力シート➁!D119=0,"",入力シート➁!D119)</f>
        <v/>
      </c>
      <c r="M344" s="117" t="str">
        <f>IF(L344="","",VLOOKUP($A344,入力シート➁!$A:$R,COLUMN(入力シート➁!$E$7),0))</f>
        <v/>
      </c>
      <c r="N344" s="217" t="str">
        <f ca="1">IF(VLOOKUP($A344,入力シート➁!$A:$R,COLUMN(入力シート➁!F335),0)=0,"",IF(VLOOKUP($A344,入力シート➁!$A:$R,COLUMN(入力シート➁!F335),0)&lt;0,"("&amp;-VLOOKUP($A344,入力シート➁!$A:$R,COLUMN(入力シート➁!F335),0)&amp;VLOOKUP($A344,入力シート➁!$A:$R,COLUMN(入力シート➁!G335),0)&amp;")",VLOOKUP($A344,入力シート➁!$A:$R,COLUMN(入力シート➁!F335),0)))</f>
        <v/>
      </c>
      <c r="O344" s="218"/>
      <c r="P344" s="218"/>
      <c r="Q344" s="118" t="str">
        <f ca="1">IF(OR(N344="",COUNT(N344)=0),"",VLOOKUP(A344,入力シート➁!$A:$R,COLUMN(入力シート➁!G335),0))</f>
        <v/>
      </c>
      <c r="R344" s="217" t="str">
        <f ca="1">IF(VLOOKUP($A344,入力シート➁!$A:$R,COLUMN(入力シート➁!H335),0)=0,"",IF(VLOOKUP($A344,入力シート➁!$A:$R,COLUMN(入力シート➁!H335),0)&lt;0,"("&amp;-VLOOKUP($A344,入力シート➁!$A:$R,COLUMN(入力シート➁!H335),0)&amp;VLOOKUP($A344,入力シート➁!$A:$R,COLUMN(入力シート➁!I335),0)&amp;")",VLOOKUP($A344,入力シート➁!$A:$R,COLUMN(入力シート➁!H335),0)))</f>
        <v/>
      </c>
      <c r="S344" s="218"/>
      <c r="T344" s="218"/>
      <c r="U344" s="118" t="str">
        <f ca="1">IF(OR(R344="",COUNT(R344)=0),"",VLOOKUP($A344,入力シート➁!$A:$R,COLUMN(入力シート➁!G335),0))</f>
        <v/>
      </c>
      <c r="V344" s="217" t="str">
        <f ca="1">IF(VLOOKUP($A344,入力シート➁!$A:$R,COLUMN(入力シート➁!J335),0)=0,"",IF(VLOOKUP($A344,入力シート➁!$A:$R,COLUMN(入力シート➁!J335),0)&lt;0,"("&amp;-VLOOKUP($A344,入力シート➁!$A:$R,COLUMN(入力シート➁!J335),0)&amp;VLOOKUP($A344,入力シート➁!$A:$R,COLUMN(入力シート➁!K335),0)&amp;")",VLOOKUP($A344,入力シート➁!$A:$R,COLUMN(入力シート➁!J335),0)))</f>
        <v/>
      </c>
      <c r="W344" s="218"/>
      <c r="X344" s="218"/>
      <c r="Y344" s="118" t="str">
        <f ca="1">IF(OR(V344="",COUNT(V344)=0),"",VLOOKUP($A344,入力シート➁!$A:$R,COLUMN(入力シート➁!G335),0))</f>
        <v/>
      </c>
      <c r="Z344" s="217" t="str">
        <f ca="1">IF(AND(VLOOKUP($A344,入力シート➁!$A:$R,COLUMN(入力シート➁!L335),0)=0,VLOOKUP($A344,入力シート➁!$A:$R,COLUMN(入力シート➁!B335),0)=""),"",IF(VLOOKUP($A344,入力シート➁!$A:$R,COLUMN(入力シート➁!L335),0)&lt;0,"("&amp;-VLOOKUP($A344,入力シート➁!$A:$R,COLUMN(入力シート➁!L335),0)&amp;VLOOKUP($A344,入力シート➁!$A:$R,COLUMN(入力シート➁!M335),0)&amp;")",VLOOKUP($A344,入力シート➁!$A:$R,COLUMN(入力シート➁!L335),0)))</f>
        <v/>
      </c>
      <c r="AA344" s="218"/>
      <c r="AB344" s="218"/>
      <c r="AC344" s="118" t="str">
        <f ca="1">IF(OR(Z344="",COUNT(Z344)=0),"",VLOOKUP($A344,入力シート➁!$A:$R,COLUMN(入力シート➁!G335),0))</f>
        <v/>
      </c>
      <c r="AD344" s="219" t="str">
        <f ca="1">IF(VLOOKUP(A344,入力シート➁!$A:$R,COLUMN(入力シート➁!R335),0)=0,"",VLOOKUP(A344,入力シート➁!$A:$R,COLUMN(入力シート➁!R335),0))</f>
        <v/>
      </c>
      <c r="AE344" s="219"/>
      <c r="AF344" s="219"/>
      <c r="AG344" s="219"/>
      <c r="AH344" s="219"/>
      <c r="AI344" s="219"/>
      <c r="AJ344" s="219"/>
      <c r="AK344" s="219"/>
      <c r="AL344" s="219"/>
      <c r="AN344" s="15" t="str">
        <f ca="1">IF($B340="","非表示","表示")</f>
        <v>非表示</v>
      </c>
    </row>
    <row r="345" spans="1:40" ht="46.5" customHeight="1">
      <c r="A345" s="15">
        <f t="shared" ca="1" si="12"/>
        <v>114</v>
      </c>
      <c r="B345" s="214" t="str">
        <f ca="1">IF(AND(VLOOKUP(A345,入力シート➁!$A:$B,COLUMN(入力シート➁!$B$5),0)=0,AD345=""),"",IF(AND(VLOOKUP(A345,入力シート➁!$A:$B,COLUMN(入力シート➁!$B$5),0)=0,AD345&lt;&gt;""),IFERROR(IF(AND(OFFSET(B345,-2,0,1,1)=$B$14,OFFSET(B345,-19,0,1,1)="　　　　　　　〃"),OFFSET(B345,-20,0,1,1),IF(AND(OFFSET(B345,-2,0,1,1)=$B$14,OFFSET(B345,-19,0,1,1)&lt;&gt;"　　　　　　　〃"),OFFSET(B345,-19,0,1,1),"　　　　　　　〃")),"　　　　　　　〃"),(VLOOKUP(A345,入力シート➁!$A:$B,COLUMN(入力シート➁!$B$5),0))))</f>
        <v/>
      </c>
      <c r="C345" s="215"/>
      <c r="D345" s="215"/>
      <c r="E345" s="215"/>
      <c r="F345" s="215"/>
      <c r="G345" s="215"/>
      <c r="H345" s="215"/>
      <c r="I345" s="215"/>
      <c r="J345" s="216"/>
      <c r="K345" s="115" t="str">
        <f>IF(M345="","",IFERROR(VLOOKUP($A345,入力シート➁!$A:$R,COLUMN(入力シート➁!$C$7),0),""))</f>
        <v/>
      </c>
      <c r="L345" s="116" t="str">
        <f>IF(入力シート➁!D120=0,"",入力シート➁!D120)</f>
        <v/>
      </c>
      <c r="M345" s="117" t="str">
        <f>IF(L345="","",VLOOKUP($A345,入力シート➁!$A:$R,COLUMN(入力シート➁!$E$7),0))</f>
        <v/>
      </c>
      <c r="N345" s="217" t="str">
        <f ca="1">IF(VLOOKUP($A345,入力シート➁!$A:$R,COLUMN(入力シート➁!F336),0)=0,"",IF(VLOOKUP($A345,入力シート➁!$A:$R,COLUMN(入力シート➁!F336),0)&lt;0,"("&amp;-VLOOKUP($A345,入力シート➁!$A:$R,COLUMN(入力シート➁!F336),0)&amp;VLOOKUP($A345,入力シート➁!$A:$R,COLUMN(入力シート➁!G336),0)&amp;")",VLOOKUP($A345,入力シート➁!$A:$R,COLUMN(入力シート➁!F336),0)))</f>
        <v/>
      </c>
      <c r="O345" s="218"/>
      <c r="P345" s="218"/>
      <c r="Q345" s="118" t="str">
        <f ca="1">IF(OR(N345="",COUNT(N345)=0),"",VLOOKUP(A345,入力シート➁!$A:$R,COLUMN(入力シート➁!G336),0))</f>
        <v/>
      </c>
      <c r="R345" s="217" t="str">
        <f ca="1">IF(VLOOKUP($A345,入力シート➁!$A:$R,COLUMN(入力シート➁!H336),0)=0,"",IF(VLOOKUP($A345,入力シート➁!$A:$R,COLUMN(入力シート➁!H336),0)&lt;0,"("&amp;-VLOOKUP($A345,入力シート➁!$A:$R,COLUMN(入力シート➁!H336),0)&amp;VLOOKUP($A345,入力シート➁!$A:$R,COLUMN(入力シート➁!I336),0)&amp;")",VLOOKUP($A345,入力シート➁!$A:$R,COLUMN(入力シート➁!H336),0)))</f>
        <v/>
      </c>
      <c r="S345" s="218"/>
      <c r="T345" s="218"/>
      <c r="U345" s="118" t="str">
        <f ca="1">IF(OR(R345="",COUNT(R345)=0),"",VLOOKUP($A345,入力シート➁!$A:$R,COLUMN(入力シート➁!G336),0))</f>
        <v/>
      </c>
      <c r="V345" s="217" t="str">
        <f ca="1">IF(VLOOKUP($A345,入力シート➁!$A:$R,COLUMN(入力シート➁!J336),0)=0,"",IF(VLOOKUP($A345,入力シート➁!$A:$R,COLUMN(入力シート➁!J336),0)&lt;0,"("&amp;-VLOOKUP($A345,入力シート➁!$A:$R,COLUMN(入力シート➁!J336),0)&amp;VLOOKUP($A345,入力シート➁!$A:$R,COLUMN(入力シート➁!K336),0)&amp;")",VLOOKUP($A345,入力シート➁!$A:$R,COLUMN(入力シート➁!J336),0)))</f>
        <v/>
      </c>
      <c r="W345" s="218"/>
      <c r="X345" s="218"/>
      <c r="Y345" s="118" t="str">
        <f ca="1">IF(OR(V345="",COUNT(V345)=0),"",VLOOKUP($A345,入力シート➁!$A:$R,COLUMN(入力シート➁!G336),0))</f>
        <v/>
      </c>
      <c r="Z345" s="217" t="str">
        <f ca="1">IF(AND(VLOOKUP($A345,入力シート➁!$A:$R,COLUMN(入力シート➁!L336),0)=0,VLOOKUP($A345,入力シート➁!$A:$R,COLUMN(入力シート➁!B336),0)=""),"",IF(VLOOKUP($A345,入力シート➁!$A:$R,COLUMN(入力シート➁!L336),0)&lt;0,"("&amp;-VLOOKUP($A345,入力シート➁!$A:$R,COLUMN(入力シート➁!L336),0)&amp;VLOOKUP($A345,入力シート➁!$A:$R,COLUMN(入力シート➁!M336),0)&amp;")",VLOOKUP($A345,入力シート➁!$A:$R,COLUMN(入力シート➁!L336),0)))</f>
        <v/>
      </c>
      <c r="AA345" s="218"/>
      <c r="AB345" s="218"/>
      <c r="AC345" s="118" t="str">
        <f ca="1">IF(OR(Z345="",COUNT(Z345)=0),"",VLOOKUP($A345,入力シート➁!$A:$R,COLUMN(入力シート➁!G336),0))</f>
        <v/>
      </c>
      <c r="AD345" s="219" t="str">
        <f ca="1">IF(VLOOKUP(A345,入力シート➁!$A:$R,COLUMN(入力シート➁!R336),0)=0,"",VLOOKUP(A345,入力シート➁!$A:$R,COLUMN(入力シート➁!R336),0))</f>
        <v/>
      </c>
      <c r="AE345" s="219"/>
      <c r="AF345" s="219"/>
      <c r="AG345" s="219"/>
      <c r="AH345" s="219"/>
      <c r="AI345" s="219"/>
      <c r="AJ345" s="219"/>
      <c r="AK345" s="219"/>
      <c r="AL345" s="219"/>
      <c r="AN345" s="15" t="str">
        <f ca="1">IF($B340="","非表示","表示")</f>
        <v>非表示</v>
      </c>
    </row>
    <row r="346" spans="1:40" ht="46.5" customHeight="1">
      <c r="A346" s="15">
        <f t="shared" ca="1" si="12"/>
        <v>115</v>
      </c>
      <c r="B346" s="214" t="str">
        <f ca="1">IF(AND(VLOOKUP(A346,入力シート➁!$A:$B,COLUMN(入力シート➁!$B$5),0)=0,AD346=""),"",IF(AND(VLOOKUP(A346,入力シート➁!$A:$B,COLUMN(入力シート➁!$B$5),0)=0,AD346&lt;&gt;""),IFERROR(IF(AND(OFFSET(B346,-2,0,1,1)=$B$14,OFFSET(B346,-19,0,1,1)="　　　　　　　〃"),OFFSET(B346,-20,0,1,1),IF(AND(OFFSET(B346,-2,0,1,1)=$B$14,OFFSET(B346,-19,0,1,1)&lt;&gt;"　　　　　　　〃"),OFFSET(B346,-19,0,1,1),"　　　　　　　〃")),"　　　　　　　〃"),(VLOOKUP(A346,入力シート➁!$A:$B,COLUMN(入力シート➁!$B$5),0))))</f>
        <v/>
      </c>
      <c r="C346" s="215"/>
      <c r="D346" s="215"/>
      <c r="E346" s="215"/>
      <c r="F346" s="215"/>
      <c r="G346" s="215"/>
      <c r="H346" s="215"/>
      <c r="I346" s="215"/>
      <c r="J346" s="216"/>
      <c r="K346" s="115" t="str">
        <f>IF(M346="","",IFERROR(VLOOKUP($A346,入力シート➁!$A:$R,COLUMN(入力シート➁!$C$7),0),""))</f>
        <v/>
      </c>
      <c r="L346" s="116" t="str">
        <f>IF(入力シート➁!D121=0,"",入力シート➁!D121)</f>
        <v/>
      </c>
      <c r="M346" s="117" t="str">
        <f>IF(L346="","",VLOOKUP($A346,入力シート➁!$A:$R,COLUMN(入力シート➁!$E$7),0))</f>
        <v/>
      </c>
      <c r="N346" s="217" t="str">
        <f ca="1">IF(VLOOKUP($A346,入力シート➁!$A:$R,COLUMN(入力シート➁!F337),0)=0,"",IF(VLOOKUP($A346,入力シート➁!$A:$R,COLUMN(入力シート➁!F337),0)&lt;0,"("&amp;-VLOOKUP($A346,入力シート➁!$A:$R,COLUMN(入力シート➁!F337),0)&amp;VLOOKUP($A346,入力シート➁!$A:$R,COLUMN(入力シート➁!G337),0)&amp;")",VLOOKUP($A346,入力シート➁!$A:$R,COLUMN(入力シート➁!F337),0)))</f>
        <v/>
      </c>
      <c r="O346" s="218"/>
      <c r="P346" s="218"/>
      <c r="Q346" s="118" t="str">
        <f ca="1">IF(OR(N346="",COUNT(N346)=0),"",VLOOKUP(A346,入力シート➁!$A:$R,COLUMN(入力シート➁!G337),0))</f>
        <v/>
      </c>
      <c r="R346" s="217" t="str">
        <f ca="1">IF(VLOOKUP($A346,入力シート➁!$A:$R,COLUMN(入力シート➁!H337),0)=0,"",IF(VLOOKUP($A346,入力シート➁!$A:$R,COLUMN(入力シート➁!H337),0)&lt;0,"("&amp;-VLOOKUP($A346,入力シート➁!$A:$R,COLUMN(入力シート➁!H337),0)&amp;VLOOKUP($A346,入力シート➁!$A:$R,COLUMN(入力シート➁!I337),0)&amp;")",VLOOKUP($A346,入力シート➁!$A:$R,COLUMN(入力シート➁!H337),0)))</f>
        <v/>
      </c>
      <c r="S346" s="218"/>
      <c r="T346" s="218"/>
      <c r="U346" s="118" t="str">
        <f ca="1">IF(OR(R346="",COUNT(R346)=0),"",VLOOKUP($A346,入力シート➁!$A:$R,COLUMN(入力シート➁!G337),0))</f>
        <v/>
      </c>
      <c r="V346" s="217" t="str">
        <f ca="1">IF(VLOOKUP($A346,入力シート➁!$A:$R,COLUMN(入力シート➁!J337),0)=0,"",IF(VLOOKUP($A346,入力シート➁!$A:$R,COLUMN(入力シート➁!J337),0)&lt;0,"("&amp;-VLOOKUP($A346,入力シート➁!$A:$R,COLUMN(入力シート➁!J337),0)&amp;VLOOKUP($A346,入力シート➁!$A:$R,COLUMN(入力シート➁!K337),0)&amp;")",VLOOKUP($A346,入力シート➁!$A:$R,COLUMN(入力シート➁!J337),0)))</f>
        <v/>
      </c>
      <c r="W346" s="218"/>
      <c r="X346" s="218"/>
      <c r="Y346" s="118" t="str">
        <f ca="1">IF(OR(V346="",COUNT(V346)=0),"",VLOOKUP($A346,入力シート➁!$A:$R,COLUMN(入力シート➁!G337),0))</f>
        <v/>
      </c>
      <c r="Z346" s="217" t="str">
        <f ca="1">IF(AND(VLOOKUP($A346,入力シート➁!$A:$R,COLUMN(入力シート➁!L337),0)=0,VLOOKUP($A346,入力シート➁!$A:$R,COLUMN(入力シート➁!B337),0)=""),"",IF(VLOOKUP($A346,入力シート➁!$A:$R,COLUMN(入力シート➁!L337),0)&lt;0,"("&amp;-VLOOKUP($A346,入力シート➁!$A:$R,COLUMN(入力シート➁!L337),0)&amp;VLOOKUP($A346,入力シート➁!$A:$R,COLUMN(入力シート➁!M337),0)&amp;")",VLOOKUP($A346,入力シート➁!$A:$R,COLUMN(入力シート➁!L337),0)))</f>
        <v/>
      </c>
      <c r="AA346" s="218"/>
      <c r="AB346" s="218"/>
      <c r="AC346" s="118" t="str">
        <f ca="1">IF(OR(Z346="",COUNT(Z346)=0),"",VLOOKUP($A346,入力シート➁!$A:$R,COLUMN(入力シート➁!G337),0))</f>
        <v/>
      </c>
      <c r="AD346" s="219" t="str">
        <f ca="1">IF(VLOOKUP(A346,入力シート➁!$A:$R,COLUMN(入力シート➁!R337),0)=0,"",VLOOKUP(A346,入力シート➁!$A:$R,COLUMN(入力シート➁!R337),0))</f>
        <v/>
      </c>
      <c r="AE346" s="219"/>
      <c r="AF346" s="219"/>
      <c r="AG346" s="219"/>
      <c r="AH346" s="219"/>
      <c r="AI346" s="219"/>
      <c r="AJ346" s="219"/>
      <c r="AK346" s="219"/>
      <c r="AL346" s="219"/>
      <c r="AN346" s="15" t="str">
        <f ca="1">IF($B340="","非表示","表示")</f>
        <v>非表示</v>
      </c>
    </row>
    <row r="347" spans="1:40" ht="46.5" customHeight="1">
      <c r="A347" s="15">
        <f t="shared" ca="1" si="12"/>
        <v>116</v>
      </c>
      <c r="B347" s="214" t="str">
        <f ca="1">IF(AND(VLOOKUP(A347,入力シート➁!$A:$B,COLUMN(入力シート➁!$B$5),0)=0,AD347=""),"",IF(AND(VLOOKUP(A347,入力シート➁!$A:$B,COLUMN(入力シート➁!$B$5),0)=0,AD347&lt;&gt;""),IFERROR(IF(AND(OFFSET(B347,-2,0,1,1)=$B$14,OFFSET(B347,-19,0,1,1)="　　　　　　　〃"),OFFSET(B347,-20,0,1,1),IF(AND(OFFSET(B347,-2,0,1,1)=$B$14,OFFSET(B347,-19,0,1,1)&lt;&gt;"　　　　　　　〃"),OFFSET(B347,-19,0,1,1),"　　　　　　　〃")),"　　　　　　　〃"),(VLOOKUP(A347,入力シート➁!$A:$B,COLUMN(入力シート➁!$B$5),0))))</f>
        <v/>
      </c>
      <c r="C347" s="215"/>
      <c r="D347" s="215"/>
      <c r="E347" s="215"/>
      <c r="F347" s="215"/>
      <c r="G347" s="215"/>
      <c r="H347" s="215"/>
      <c r="I347" s="215"/>
      <c r="J347" s="216"/>
      <c r="K347" s="115" t="str">
        <f>IF(M347="","",IFERROR(VLOOKUP($A347,入力シート➁!$A:$R,COLUMN(入力シート➁!$C$7),0),""))</f>
        <v/>
      </c>
      <c r="L347" s="116" t="str">
        <f>IF(入力シート➁!D122=0,"",入力シート➁!D122)</f>
        <v/>
      </c>
      <c r="M347" s="117" t="str">
        <f>IF(L347="","",VLOOKUP($A347,入力シート➁!$A:$R,COLUMN(入力シート➁!$E$7),0))</f>
        <v/>
      </c>
      <c r="N347" s="217" t="str">
        <f ca="1">IF(VLOOKUP($A347,入力シート➁!$A:$R,COLUMN(入力シート➁!F338),0)=0,"",IF(VLOOKUP($A347,入力シート➁!$A:$R,COLUMN(入力シート➁!F338),0)&lt;0,"("&amp;-VLOOKUP($A347,入力シート➁!$A:$R,COLUMN(入力シート➁!F338),0)&amp;VLOOKUP($A347,入力シート➁!$A:$R,COLUMN(入力シート➁!G338),0)&amp;")",VLOOKUP($A347,入力シート➁!$A:$R,COLUMN(入力シート➁!F338),0)))</f>
        <v/>
      </c>
      <c r="O347" s="218"/>
      <c r="P347" s="218"/>
      <c r="Q347" s="118" t="str">
        <f ca="1">IF(OR(N347="",COUNT(N347)=0),"",VLOOKUP(A347,入力シート➁!$A:$R,COLUMN(入力シート➁!G338),0))</f>
        <v/>
      </c>
      <c r="R347" s="217" t="str">
        <f ca="1">IF(VLOOKUP($A347,入力シート➁!$A:$R,COLUMN(入力シート➁!H338),0)=0,"",IF(VLOOKUP($A347,入力シート➁!$A:$R,COLUMN(入力シート➁!H338),0)&lt;0,"("&amp;-VLOOKUP($A347,入力シート➁!$A:$R,COLUMN(入力シート➁!H338),0)&amp;VLOOKUP($A347,入力シート➁!$A:$R,COLUMN(入力シート➁!I338),0)&amp;")",VLOOKUP($A347,入力シート➁!$A:$R,COLUMN(入力シート➁!H338),0)))</f>
        <v/>
      </c>
      <c r="S347" s="218"/>
      <c r="T347" s="218"/>
      <c r="U347" s="118" t="str">
        <f ca="1">IF(OR(R347="",COUNT(R347)=0),"",VLOOKUP($A347,入力シート➁!$A:$R,COLUMN(入力シート➁!G338),0))</f>
        <v/>
      </c>
      <c r="V347" s="217" t="str">
        <f ca="1">IF(VLOOKUP($A347,入力シート➁!$A:$R,COLUMN(入力シート➁!J338),0)=0,"",IF(VLOOKUP($A347,入力シート➁!$A:$R,COLUMN(入力シート➁!J338),0)&lt;0,"("&amp;-VLOOKUP($A347,入力シート➁!$A:$R,COLUMN(入力シート➁!J338),0)&amp;VLOOKUP($A347,入力シート➁!$A:$R,COLUMN(入力シート➁!K338),0)&amp;")",VLOOKUP($A347,入力シート➁!$A:$R,COLUMN(入力シート➁!J338),0)))</f>
        <v/>
      </c>
      <c r="W347" s="218"/>
      <c r="X347" s="218"/>
      <c r="Y347" s="118" t="str">
        <f ca="1">IF(OR(V347="",COUNT(V347)=0),"",VLOOKUP($A347,入力シート➁!$A:$R,COLUMN(入力シート➁!G338),0))</f>
        <v/>
      </c>
      <c r="Z347" s="217" t="str">
        <f ca="1">IF(AND(VLOOKUP($A347,入力シート➁!$A:$R,COLUMN(入力シート➁!L338),0)=0,VLOOKUP($A347,入力シート➁!$A:$R,COLUMN(入力シート➁!B338),0)=""),"",IF(VLOOKUP($A347,入力シート➁!$A:$R,COLUMN(入力シート➁!L338),0)&lt;0,"("&amp;-VLOOKUP($A347,入力シート➁!$A:$R,COLUMN(入力シート➁!L338),0)&amp;VLOOKUP($A347,入力シート➁!$A:$R,COLUMN(入力シート➁!M338),0)&amp;")",VLOOKUP($A347,入力シート➁!$A:$R,COLUMN(入力シート➁!L338),0)))</f>
        <v/>
      </c>
      <c r="AA347" s="218"/>
      <c r="AB347" s="218"/>
      <c r="AC347" s="118" t="str">
        <f ca="1">IF(OR(Z347="",COUNT(Z347)=0),"",VLOOKUP($A347,入力シート➁!$A:$R,COLUMN(入力シート➁!G338),0))</f>
        <v/>
      </c>
      <c r="AD347" s="219" t="str">
        <f ca="1">IF(VLOOKUP(A347,入力シート➁!$A:$R,COLUMN(入力シート➁!R338),0)=0,"",VLOOKUP(A347,入力シート➁!$A:$R,COLUMN(入力シート➁!R338),0))</f>
        <v/>
      </c>
      <c r="AE347" s="219"/>
      <c r="AF347" s="219"/>
      <c r="AG347" s="219"/>
      <c r="AH347" s="219"/>
      <c r="AI347" s="219"/>
      <c r="AJ347" s="219"/>
      <c r="AK347" s="219"/>
      <c r="AL347" s="219"/>
      <c r="AN347" s="15" t="str">
        <f ca="1">IF($B340="","非表示","表示")</f>
        <v>非表示</v>
      </c>
    </row>
    <row r="348" spans="1:40" ht="46.5" customHeight="1">
      <c r="A348" s="15">
        <f t="shared" ca="1" si="12"/>
        <v>117</v>
      </c>
      <c r="B348" s="214" t="str">
        <f ca="1">IF(AND(VLOOKUP(A348,入力シート➁!$A:$B,COLUMN(入力シート➁!$B$5),0)=0,AD348=""),"",IF(AND(VLOOKUP(A348,入力シート➁!$A:$B,COLUMN(入力シート➁!$B$5),0)=0,AD348&lt;&gt;""),IFERROR(IF(AND(OFFSET(B348,-2,0,1,1)=$B$14,OFFSET(B348,-19,0,1,1)="　　　　　　　〃"),OFFSET(B348,-20,0,1,1),IF(AND(OFFSET(B348,-2,0,1,1)=$B$14,OFFSET(B348,-19,0,1,1)&lt;&gt;"　　　　　　　〃"),OFFSET(B348,-19,0,1,1),"　　　　　　　〃")),"　　　　　　　〃"),(VLOOKUP(A348,入力シート➁!$A:$B,COLUMN(入力シート➁!$B$5),0))))</f>
        <v/>
      </c>
      <c r="C348" s="215"/>
      <c r="D348" s="215"/>
      <c r="E348" s="215"/>
      <c r="F348" s="215"/>
      <c r="G348" s="215"/>
      <c r="H348" s="215"/>
      <c r="I348" s="215"/>
      <c r="J348" s="216"/>
      <c r="K348" s="115" t="str">
        <f>IF(M348="","",IFERROR(VLOOKUP($A348,入力シート➁!$A:$R,COLUMN(入力シート➁!$C$7),0),""))</f>
        <v/>
      </c>
      <c r="L348" s="116" t="str">
        <f>IF(入力シート➁!D123=0,"",入力シート➁!D123)</f>
        <v/>
      </c>
      <c r="M348" s="117" t="str">
        <f>IF(L348="","",VLOOKUP($A348,入力シート➁!$A:$R,COLUMN(入力シート➁!$E$7),0))</f>
        <v/>
      </c>
      <c r="N348" s="217" t="str">
        <f ca="1">IF(VLOOKUP($A348,入力シート➁!$A:$R,COLUMN(入力シート➁!F339),0)=0,"",IF(VLOOKUP($A348,入力シート➁!$A:$R,COLUMN(入力シート➁!F339),0)&lt;0,"("&amp;-VLOOKUP($A348,入力シート➁!$A:$R,COLUMN(入力シート➁!F339),0)&amp;VLOOKUP($A348,入力シート➁!$A:$R,COLUMN(入力シート➁!G339),0)&amp;")",VLOOKUP($A348,入力シート➁!$A:$R,COLUMN(入力シート➁!F339),0)))</f>
        <v/>
      </c>
      <c r="O348" s="218"/>
      <c r="P348" s="218"/>
      <c r="Q348" s="118" t="str">
        <f ca="1">IF(OR(N348="",COUNT(N348)=0),"",VLOOKUP(A348,入力シート➁!$A:$R,COLUMN(入力シート➁!G339),0))</f>
        <v/>
      </c>
      <c r="R348" s="217" t="str">
        <f ca="1">IF(VLOOKUP($A348,入力シート➁!$A:$R,COLUMN(入力シート➁!H339),0)=0,"",IF(VLOOKUP($A348,入力シート➁!$A:$R,COLUMN(入力シート➁!H339),0)&lt;0,"("&amp;-VLOOKUP($A348,入力シート➁!$A:$R,COLUMN(入力シート➁!H339),0)&amp;VLOOKUP($A348,入力シート➁!$A:$R,COLUMN(入力シート➁!I339),0)&amp;")",VLOOKUP($A348,入力シート➁!$A:$R,COLUMN(入力シート➁!H339),0)))</f>
        <v/>
      </c>
      <c r="S348" s="218"/>
      <c r="T348" s="218"/>
      <c r="U348" s="118" t="str">
        <f ca="1">IF(OR(R348="",COUNT(R348)=0),"",VLOOKUP($A348,入力シート➁!$A:$R,COLUMN(入力シート➁!G339),0))</f>
        <v/>
      </c>
      <c r="V348" s="217" t="str">
        <f ca="1">IF(VLOOKUP($A348,入力シート➁!$A:$R,COLUMN(入力シート➁!J339),0)=0,"",IF(VLOOKUP($A348,入力シート➁!$A:$R,COLUMN(入力シート➁!J339),0)&lt;0,"("&amp;-VLOOKUP($A348,入力シート➁!$A:$R,COLUMN(入力シート➁!J339),0)&amp;VLOOKUP($A348,入力シート➁!$A:$R,COLUMN(入力シート➁!K339),0)&amp;")",VLOOKUP($A348,入力シート➁!$A:$R,COLUMN(入力シート➁!J339),0)))</f>
        <v/>
      </c>
      <c r="W348" s="218"/>
      <c r="X348" s="218"/>
      <c r="Y348" s="118" t="str">
        <f ca="1">IF(OR(V348="",COUNT(V348)=0),"",VLOOKUP($A348,入力シート➁!$A:$R,COLUMN(入力シート➁!G339),0))</f>
        <v/>
      </c>
      <c r="Z348" s="217" t="str">
        <f ca="1">IF(AND(VLOOKUP($A348,入力シート➁!$A:$R,COLUMN(入力シート➁!L339),0)=0,VLOOKUP($A348,入力シート➁!$A:$R,COLUMN(入力シート➁!B339),0)=""),"",IF(VLOOKUP($A348,入力シート➁!$A:$R,COLUMN(入力シート➁!L339),0)&lt;0,"("&amp;-VLOOKUP($A348,入力シート➁!$A:$R,COLUMN(入力シート➁!L339),0)&amp;VLOOKUP($A348,入力シート➁!$A:$R,COLUMN(入力シート➁!M339),0)&amp;")",VLOOKUP($A348,入力シート➁!$A:$R,COLUMN(入力シート➁!L339),0)))</f>
        <v/>
      </c>
      <c r="AA348" s="218"/>
      <c r="AB348" s="218"/>
      <c r="AC348" s="118" t="str">
        <f ca="1">IF(OR(Z348="",COUNT(Z348)=0),"",VLOOKUP($A348,入力シート➁!$A:$R,COLUMN(入力シート➁!G339),0))</f>
        <v/>
      </c>
      <c r="AD348" s="219" t="str">
        <f ca="1">IF(VLOOKUP(A348,入力シート➁!$A:$R,COLUMN(入力シート➁!R339),0)=0,"",VLOOKUP(A348,入力シート➁!$A:$R,COLUMN(入力シート➁!R339),0))</f>
        <v/>
      </c>
      <c r="AE348" s="219"/>
      <c r="AF348" s="219"/>
      <c r="AG348" s="219"/>
      <c r="AH348" s="219"/>
      <c r="AI348" s="219"/>
      <c r="AJ348" s="219"/>
      <c r="AK348" s="219"/>
      <c r="AL348" s="219"/>
      <c r="AN348" s="15" t="str">
        <f ca="1">IF($B340="","非表示","表示")</f>
        <v>非表示</v>
      </c>
    </row>
    <row r="349" spans="1:40" ht="18.75" customHeight="1">
      <c r="B349" s="220" t="s">
        <v>58</v>
      </c>
      <c r="C349" s="220"/>
      <c r="D349" s="15" t="s">
        <v>59</v>
      </c>
      <c r="AN349" s="15" t="str">
        <f ca="1">IF($B340="","非表示","表示")</f>
        <v>非表示</v>
      </c>
    </row>
    <row r="350" spans="1:40" ht="18.75" customHeight="1">
      <c r="D350" s="15" t="s">
        <v>60</v>
      </c>
      <c r="AN350" s="15" t="str">
        <f ca="1">IF($B340="","非表示","表示")</f>
        <v>非表示</v>
      </c>
    </row>
    <row r="351" spans="1:40" ht="18.75" customHeight="1">
      <c r="D351" s="15" t="s">
        <v>61</v>
      </c>
      <c r="AN351" s="15" t="str">
        <f ca="1">IF($B340="","非表示","表示")</f>
        <v>非表示</v>
      </c>
    </row>
    <row r="352" spans="1:40" ht="18.75" customHeight="1">
      <c r="D352" s="15" t="s">
        <v>62</v>
      </c>
      <c r="AN352" s="15" t="str">
        <f ca="1">IF($B340="","非表示","表示")</f>
        <v>非表示</v>
      </c>
    </row>
    <row r="353" spans="1:40" ht="21" customHeight="1">
      <c r="B353" s="18" t="s">
        <v>54</v>
      </c>
      <c r="AA353" s="111"/>
      <c r="AB353" s="111"/>
      <c r="AC353" s="112"/>
      <c r="AD353" s="111"/>
      <c r="AE353" s="111"/>
      <c r="AF353" s="111"/>
      <c r="AG353" s="111"/>
      <c r="AH353" s="111"/>
      <c r="AI353" s="111"/>
      <c r="AJ353" s="111"/>
      <c r="AK353" s="111"/>
      <c r="AL353" s="113"/>
      <c r="AN353" s="15" t="str">
        <f ca="1">IF($B369="","非表示","表示")</f>
        <v>非表示</v>
      </c>
    </row>
    <row r="354" spans="1:40" ht="10.5" customHeight="1">
      <c r="B354" s="19"/>
      <c r="C354" s="20"/>
      <c r="D354" s="20"/>
      <c r="E354" s="20"/>
      <c r="F354" s="20"/>
      <c r="G354" s="20"/>
      <c r="H354" s="20"/>
      <c r="I354" s="20"/>
      <c r="J354" s="20"/>
      <c r="K354" s="20"/>
      <c r="L354" s="25"/>
      <c r="M354" s="126"/>
      <c r="N354" s="20"/>
      <c r="O354" s="20"/>
      <c r="P354" s="20"/>
      <c r="Q354" s="126"/>
      <c r="R354" s="31"/>
      <c r="S354" s="31"/>
      <c r="T354" s="31"/>
      <c r="U354" s="32"/>
      <c r="V354" s="20"/>
      <c r="W354" s="20"/>
      <c r="X354" s="20"/>
      <c r="Y354" s="126"/>
      <c r="Z354" s="20"/>
      <c r="AA354" s="20"/>
      <c r="AB354" s="20"/>
      <c r="AC354" s="126"/>
      <c r="AD354" s="20"/>
      <c r="AE354" s="31"/>
      <c r="AF354" s="31"/>
      <c r="AG354" s="31"/>
      <c r="AH354" s="31"/>
      <c r="AI354" s="31"/>
      <c r="AJ354" s="31"/>
      <c r="AK354" s="31"/>
      <c r="AL354" s="34">
        <f>AL327+1</f>
        <v>14</v>
      </c>
      <c r="AN354" s="15" t="str">
        <f ca="1">IF($B369="","非表示","表示")</f>
        <v>非表示</v>
      </c>
    </row>
    <row r="355" spans="1:40" ht="25.5" customHeight="1">
      <c r="B355" s="21"/>
      <c r="C355" s="22"/>
      <c r="D355" s="22"/>
      <c r="E355" s="22"/>
      <c r="F355" s="22"/>
      <c r="G355" s="22"/>
      <c r="H355" s="22"/>
      <c r="I355" s="22"/>
      <c r="J355" s="22"/>
      <c r="K355" s="22"/>
      <c r="L355" s="27"/>
      <c r="M355" s="28"/>
      <c r="N355" s="22"/>
      <c r="O355" s="22"/>
      <c r="P355" s="22"/>
      <c r="Q355" s="28"/>
      <c r="R355" s="127"/>
      <c r="S355" s="204" t="s">
        <v>825</v>
      </c>
      <c r="T355" s="204"/>
      <c r="U355" s="204"/>
      <c r="V355" s="204"/>
      <c r="W355" s="204"/>
      <c r="X355" s="204"/>
      <c r="Y355" s="204"/>
      <c r="Z355" s="22"/>
      <c r="AA355" s="22"/>
      <c r="AB355" s="22"/>
      <c r="AC355" s="28"/>
      <c r="AD355" s="22"/>
      <c r="AE355" s="24"/>
      <c r="AF355" s="24"/>
      <c r="AG355" s="24"/>
      <c r="AH355" s="24"/>
      <c r="AI355" s="24"/>
      <c r="AJ355" s="24"/>
      <c r="AK355" s="24"/>
      <c r="AL355" s="35"/>
      <c r="AN355" s="15" t="str">
        <f ca="1">IF($B369="","非表示","表示")</f>
        <v>非表示</v>
      </c>
    </row>
    <row r="356" spans="1:40" ht="35" customHeight="1">
      <c r="B356" s="21"/>
      <c r="C356" s="22"/>
      <c r="D356" s="22"/>
      <c r="E356" s="22"/>
      <c r="F356" s="22"/>
      <c r="G356" s="22"/>
      <c r="H356" s="22"/>
      <c r="I356" s="22"/>
      <c r="J356" s="22"/>
      <c r="K356" s="22"/>
      <c r="L356" s="27"/>
      <c r="M356" s="28"/>
      <c r="N356" s="22"/>
      <c r="O356" s="22"/>
      <c r="P356" s="22"/>
      <c r="Q356" s="28"/>
      <c r="T356" s="205" t="s">
        <v>821</v>
      </c>
      <c r="U356" s="205"/>
      <c r="V356" s="206" t="str">
        <f>IF(入力シート①!D$4&lt;&gt;"",入力シート①!D$4,"")</f>
        <v/>
      </c>
      <c r="W356" s="206"/>
      <c r="X356" s="128" t="s">
        <v>822</v>
      </c>
      <c r="Y356" s="15"/>
      <c r="Z356" s="22"/>
      <c r="AA356" s="22"/>
      <c r="AB356" s="22"/>
      <c r="AC356" s="207" t="str">
        <f>IF(入力シート①!C$5&lt;&gt;"",入力シート①!C$5,"　　年　　月　　日")</f>
        <v>　　年　　月　　日</v>
      </c>
      <c r="AD356" s="207"/>
      <c r="AE356" s="207"/>
      <c r="AF356" s="207"/>
      <c r="AG356" s="207"/>
      <c r="AH356" s="207"/>
      <c r="AI356" s="207"/>
      <c r="AJ356" s="207"/>
      <c r="AK356" s="207"/>
      <c r="AL356" s="35"/>
      <c r="AN356" s="15" t="str">
        <f ca="1">IF($B369="","非表示","表示")</f>
        <v>非表示</v>
      </c>
    </row>
    <row r="357" spans="1:40" ht="21" customHeight="1">
      <c r="B357" s="23"/>
      <c r="C357" s="24"/>
      <c r="D357" s="24"/>
      <c r="E357" s="24"/>
      <c r="F357" s="24"/>
      <c r="G357" s="24"/>
      <c r="H357" s="24"/>
      <c r="I357" s="24"/>
      <c r="J357" s="24"/>
      <c r="K357" s="24"/>
      <c r="L357" s="29"/>
      <c r="M357" s="124"/>
      <c r="N357" s="24"/>
      <c r="O357" s="24"/>
      <c r="P357" s="24"/>
      <c r="Q357" s="124"/>
      <c r="R357" s="24"/>
      <c r="S357" s="24"/>
      <c r="T357" s="24"/>
      <c r="U357" s="124"/>
      <c r="V357" s="24"/>
      <c r="W357" s="24"/>
      <c r="X357" s="24"/>
      <c r="Y357" s="124"/>
      <c r="Z357" s="24"/>
      <c r="AA357" s="24"/>
      <c r="AB357" s="24"/>
      <c r="AC357" s="124"/>
      <c r="AD357" s="24"/>
      <c r="AE357" s="208"/>
      <c r="AF357" s="208"/>
      <c r="AG357" s="208"/>
      <c r="AH357" s="208"/>
      <c r="AI357" s="208"/>
      <c r="AJ357" s="208"/>
      <c r="AK357" s="208"/>
      <c r="AL357" s="35"/>
      <c r="AN357" s="15" t="str">
        <f ca="1">IF($B369="","非表示","表示")</f>
        <v>非表示</v>
      </c>
    </row>
    <row r="358" spans="1:40" ht="20.25" customHeight="1">
      <c r="B358" s="23"/>
      <c r="C358" s="209" t="s">
        <v>55</v>
      </c>
      <c r="D358" s="209"/>
      <c r="E358" s="209"/>
      <c r="F358" s="209"/>
      <c r="G358" s="209"/>
      <c r="H358" s="209"/>
      <c r="I358" s="209"/>
      <c r="J358" s="209"/>
      <c r="K358" s="209"/>
      <c r="L358" s="209"/>
      <c r="M358" s="124"/>
      <c r="N358" s="24"/>
      <c r="O358" s="24"/>
      <c r="P358" s="24"/>
      <c r="Q358" s="124"/>
      <c r="U358" s="124"/>
      <c r="V358" s="24"/>
      <c r="W358" s="24"/>
      <c r="X358" s="24"/>
      <c r="Y358" s="124"/>
      <c r="Z358" s="24"/>
      <c r="AA358" s="24"/>
      <c r="AB358" s="24"/>
      <c r="AC358" s="124"/>
      <c r="AD358" s="24"/>
      <c r="AE358" s="24"/>
      <c r="AF358" s="24"/>
      <c r="AG358" s="24"/>
      <c r="AH358" s="24"/>
      <c r="AI358" s="24"/>
      <c r="AJ358" s="24"/>
      <c r="AK358" s="24"/>
      <c r="AL358" s="35"/>
      <c r="AN358" s="15" t="str">
        <f ca="1">IF($B369="","非表示","表示")</f>
        <v>非表示</v>
      </c>
    </row>
    <row r="359" spans="1:40" ht="20.25" customHeight="1">
      <c r="B359" s="23"/>
      <c r="C359" s="24"/>
      <c r="D359" s="24"/>
      <c r="E359" s="24"/>
      <c r="F359" s="24"/>
      <c r="G359" s="24"/>
      <c r="H359" s="24"/>
      <c r="I359" s="24"/>
      <c r="J359" s="24"/>
      <c r="K359" s="24"/>
      <c r="L359" s="29"/>
      <c r="M359" s="124"/>
      <c r="N359" s="24"/>
      <c r="O359" s="24"/>
      <c r="P359" s="24"/>
      <c r="Q359" s="124"/>
      <c r="R359" s="24"/>
      <c r="S359" s="24"/>
      <c r="T359" s="24"/>
      <c r="U359" s="124"/>
      <c r="V359" s="24"/>
      <c r="W359" s="24"/>
      <c r="X359" s="24"/>
      <c r="Y359" s="210" t="s">
        <v>823</v>
      </c>
      <c r="Z359" s="210"/>
      <c r="AA359" s="210"/>
      <c r="AB359" s="210"/>
      <c r="AC359" s="212" t="str">
        <f>AC332</f>
        <v/>
      </c>
      <c r="AD359" s="212"/>
      <c r="AE359" s="212"/>
      <c r="AF359" s="212"/>
      <c r="AG359" s="212"/>
      <c r="AH359" s="212"/>
      <c r="AI359" s="212"/>
      <c r="AJ359" s="212"/>
      <c r="AK359" s="212"/>
      <c r="AL359" s="35"/>
      <c r="AN359" s="15" t="str">
        <f ca="1">IF($B369="","非表示","表示")</f>
        <v>非表示</v>
      </c>
    </row>
    <row r="360" spans="1:40" ht="20.25" customHeight="1">
      <c r="B360" s="23"/>
      <c r="C360" s="24"/>
      <c r="D360" s="24"/>
      <c r="E360" s="24"/>
      <c r="F360" s="24"/>
      <c r="G360" s="24"/>
      <c r="H360" s="24"/>
      <c r="I360" s="24"/>
      <c r="J360" s="24"/>
      <c r="K360" s="24"/>
      <c r="L360" s="29"/>
      <c r="M360" s="124"/>
      <c r="N360" s="24"/>
      <c r="O360" s="24"/>
      <c r="P360" s="24"/>
      <c r="Q360" s="124"/>
      <c r="R360" s="24"/>
      <c r="S360" s="24"/>
      <c r="T360" s="24"/>
      <c r="U360" s="124"/>
      <c r="V360" s="24"/>
      <c r="W360" s="24"/>
      <c r="X360" s="24"/>
      <c r="Y360" s="211"/>
      <c r="Z360" s="211"/>
      <c r="AA360" s="211"/>
      <c r="AB360" s="211"/>
      <c r="AC360" s="213" t="str">
        <f>AC333</f>
        <v/>
      </c>
      <c r="AD360" s="213"/>
      <c r="AE360" s="213"/>
      <c r="AF360" s="213"/>
      <c r="AG360" s="213"/>
      <c r="AH360" s="213"/>
      <c r="AI360" s="213"/>
      <c r="AJ360" s="213"/>
      <c r="AK360" s="213"/>
      <c r="AL360" s="35"/>
      <c r="AN360" s="15" t="str">
        <f ca="1">IF($B369="","非表示","表示")</f>
        <v>非表示</v>
      </c>
    </row>
    <row r="361" spans="1:40" ht="7.5" customHeight="1">
      <c r="B361" s="23"/>
      <c r="C361" s="24"/>
      <c r="D361" s="24"/>
      <c r="E361" s="24"/>
      <c r="F361" s="24"/>
      <c r="G361" s="24"/>
      <c r="H361" s="24"/>
      <c r="I361" s="24"/>
      <c r="J361" s="24"/>
      <c r="K361" s="24"/>
      <c r="L361" s="29"/>
      <c r="M361" s="124"/>
      <c r="N361" s="24"/>
      <c r="O361" s="24"/>
      <c r="P361" s="24"/>
      <c r="Q361" s="124"/>
      <c r="R361" s="24"/>
      <c r="S361" s="24"/>
      <c r="T361" s="24"/>
      <c r="U361" s="124"/>
      <c r="V361" s="24"/>
      <c r="W361" s="24"/>
      <c r="X361" s="24"/>
      <c r="Y361" s="124"/>
      <c r="Z361" s="24"/>
      <c r="AA361" s="24"/>
      <c r="AB361" s="24"/>
      <c r="AC361" s="124"/>
      <c r="AD361" s="24"/>
      <c r="AE361" s="24"/>
      <c r="AF361" s="24"/>
      <c r="AG361" s="24"/>
      <c r="AH361" s="24"/>
      <c r="AI361" s="24"/>
      <c r="AJ361" s="24"/>
      <c r="AK361" s="24"/>
      <c r="AL361" s="35"/>
      <c r="AN361" s="15" t="str">
        <f ca="1">IF($B369="","非表示","表示")</f>
        <v>非表示</v>
      </c>
    </row>
    <row r="362" spans="1:40" ht="20.25" customHeight="1">
      <c r="B362" s="23"/>
      <c r="C362" s="24"/>
      <c r="D362" s="24"/>
      <c r="E362" s="24"/>
      <c r="F362" s="24"/>
      <c r="G362" s="24"/>
      <c r="H362" s="24"/>
      <c r="I362" s="24"/>
      <c r="J362" s="24"/>
      <c r="K362" s="24"/>
      <c r="L362" s="29"/>
      <c r="M362" s="124"/>
      <c r="N362" s="24"/>
      <c r="O362" s="24"/>
      <c r="V362" s="24"/>
      <c r="W362" s="24"/>
      <c r="X362" s="24"/>
      <c r="Y362" s="186" t="s">
        <v>56</v>
      </c>
      <c r="Z362" s="186"/>
      <c r="AA362" s="186"/>
      <c r="AB362" s="186"/>
      <c r="AC362" s="188" t="str">
        <f>AC335</f>
        <v/>
      </c>
      <c r="AD362" s="188"/>
      <c r="AE362" s="188"/>
      <c r="AF362" s="188"/>
      <c r="AG362" s="188"/>
      <c r="AH362" s="188"/>
      <c r="AI362" s="188"/>
      <c r="AJ362" s="188"/>
      <c r="AK362" s="188"/>
      <c r="AL362" s="35"/>
      <c r="AN362" s="15" t="str">
        <f ca="1">IF($B369="","非表示","表示")</f>
        <v>非表示</v>
      </c>
    </row>
    <row r="363" spans="1:40" ht="20.25" customHeight="1">
      <c r="B363" s="23"/>
      <c r="D363" s="129" t="s">
        <v>11</v>
      </c>
      <c r="E363" s="130"/>
      <c r="F363" s="130"/>
      <c r="G363" s="131"/>
      <c r="H363" s="187" t="str">
        <f>H12</f>
        <v/>
      </c>
      <c r="I363" s="187"/>
      <c r="J363" s="187"/>
      <c r="K363" s="187"/>
      <c r="L363" s="187"/>
      <c r="M363" s="124"/>
      <c r="N363" s="24"/>
      <c r="R363" s="119" t="str">
        <f>IF(入力シート①!C$7&lt;&gt;"",入力シート①!C$7,"")</f>
        <v/>
      </c>
      <c r="S363" s="125" t="s">
        <v>16</v>
      </c>
      <c r="T363" s="190" t="str">
        <f>IF(入力シート①!E$7&lt;&gt;"",入力シート①!E$7,"")</f>
        <v/>
      </c>
      <c r="U363" s="190"/>
      <c r="V363" s="129" t="s">
        <v>824</v>
      </c>
      <c r="W363" s="24"/>
      <c r="X363" s="24"/>
      <c r="Y363" s="187"/>
      <c r="Z363" s="187"/>
      <c r="AA363" s="187"/>
      <c r="AB363" s="187"/>
      <c r="AC363" s="189"/>
      <c r="AD363" s="189"/>
      <c r="AE363" s="189"/>
      <c r="AF363" s="189"/>
      <c r="AG363" s="189"/>
      <c r="AH363" s="189"/>
      <c r="AI363" s="189"/>
      <c r="AJ363" s="189"/>
      <c r="AK363" s="189"/>
      <c r="AL363" s="35"/>
      <c r="AN363" s="15" t="str">
        <f ca="1">IF($B369="","非表示","表示")</f>
        <v>非表示</v>
      </c>
    </row>
    <row r="364" spans="1:40" ht="12.75" customHeight="1">
      <c r="B364" s="23"/>
      <c r="C364" s="24"/>
      <c r="D364" s="24"/>
      <c r="E364" s="24"/>
      <c r="F364" s="24"/>
      <c r="G364" s="24"/>
      <c r="H364" s="24"/>
      <c r="I364" s="24"/>
      <c r="J364" s="24"/>
      <c r="K364" s="24"/>
      <c r="L364" s="29"/>
      <c r="M364" s="124"/>
      <c r="N364" s="24"/>
      <c r="O364" s="24"/>
      <c r="P364" s="24"/>
      <c r="Q364" s="124"/>
      <c r="R364" s="24"/>
      <c r="S364" s="24"/>
      <c r="T364" s="24"/>
      <c r="U364" s="124"/>
      <c r="V364" s="24"/>
      <c r="W364" s="24"/>
      <c r="X364" s="24"/>
      <c r="Y364" s="124"/>
      <c r="Z364" s="24"/>
      <c r="AA364" s="24"/>
      <c r="AB364" s="24"/>
      <c r="AC364" s="124"/>
      <c r="AD364" s="24"/>
      <c r="AE364" s="24"/>
      <c r="AF364" s="24"/>
      <c r="AG364" s="24"/>
      <c r="AH364" s="24"/>
      <c r="AI364" s="24"/>
      <c r="AJ364" s="24"/>
      <c r="AK364" s="24"/>
      <c r="AL364" s="35"/>
      <c r="AN364" s="15" t="str">
        <f ca="1">IF($B369="","非表示","表示")</f>
        <v>非表示</v>
      </c>
    </row>
    <row r="365" spans="1:40" ht="23.25" customHeight="1">
      <c r="B365" s="191" t="s">
        <v>57</v>
      </c>
      <c r="C365" s="191"/>
      <c r="D365" s="191"/>
      <c r="E365" s="191"/>
      <c r="F365" s="191"/>
      <c r="G365" s="191"/>
      <c r="H365" s="191"/>
      <c r="I365" s="191"/>
      <c r="J365" s="191"/>
      <c r="K365" s="192" t="s">
        <v>37</v>
      </c>
      <c r="L365" s="193"/>
      <c r="M365" s="194"/>
      <c r="N365" s="198" t="s">
        <v>817</v>
      </c>
      <c r="O365" s="199"/>
      <c r="P365" s="199"/>
      <c r="Q365" s="200"/>
      <c r="R365" s="192" t="s">
        <v>818</v>
      </c>
      <c r="S365" s="193"/>
      <c r="T365" s="193"/>
      <c r="U365" s="194"/>
      <c r="V365" s="192" t="s">
        <v>819</v>
      </c>
      <c r="W365" s="193"/>
      <c r="X365" s="193"/>
      <c r="Y365" s="194"/>
      <c r="Z365" s="198" t="s">
        <v>820</v>
      </c>
      <c r="AA365" s="199"/>
      <c r="AB365" s="199"/>
      <c r="AC365" s="200"/>
      <c r="AD365" s="191" t="s">
        <v>46</v>
      </c>
      <c r="AE365" s="191"/>
      <c r="AF365" s="191"/>
      <c r="AG365" s="191"/>
      <c r="AH365" s="191"/>
      <c r="AI365" s="191"/>
      <c r="AJ365" s="191"/>
      <c r="AK365" s="191"/>
      <c r="AL365" s="191"/>
      <c r="AN365" s="15" t="str">
        <f ca="1">IF($B367="","非表示","表示")</f>
        <v>非表示</v>
      </c>
    </row>
    <row r="366" spans="1:40" ht="23.25" customHeight="1">
      <c r="B366" s="191"/>
      <c r="C366" s="191"/>
      <c r="D366" s="191"/>
      <c r="E366" s="191"/>
      <c r="F366" s="191"/>
      <c r="G366" s="191"/>
      <c r="H366" s="191"/>
      <c r="I366" s="191"/>
      <c r="J366" s="191"/>
      <c r="K366" s="195"/>
      <c r="L366" s="196"/>
      <c r="M366" s="197"/>
      <c r="N366" s="201"/>
      <c r="O366" s="202"/>
      <c r="P366" s="202"/>
      <c r="Q366" s="203"/>
      <c r="R366" s="195"/>
      <c r="S366" s="196"/>
      <c r="T366" s="196"/>
      <c r="U366" s="197"/>
      <c r="V366" s="195"/>
      <c r="W366" s="196"/>
      <c r="X366" s="196"/>
      <c r="Y366" s="197"/>
      <c r="Z366" s="201"/>
      <c r="AA366" s="202"/>
      <c r="AB366" s="202"/>
      <c r="AC366" s="203"/>
      <c r="AD366" s="191"/>
      <c r="AE366" s="191"/>
      <c r="AF366" s="191"/>
      <c r="AG366" s="191"/>
      <c r="AH366" s="191"/>
      <c r="AI366" s="191"/>
      <c r="AJ366" s="191"/>
      <c r="AK366" s="191"/>
      <c r="AL366" s="191"/>
      <c r="AN366" s="15" t="str">
        <f ca="1">IF($B367="","非表示","表示")</f>
        <v>非表示</v>
      </c>
    </row>
    <row r="367" spans="1:40" ht="46.5" customHeight="1">
      <c r="A367" s="15">
        <f ca="1">$A348+1</f>
        <v>118</v>
      </c>
      <c r="B367" s="214" t="str">
        <f ca="1">IF(AND(VLOOKUP(A367,入力シート➁!$A:$B,COLUMN(入力シート➁!$B$5),0)=0,AD367=""),"",IF(AND(VLOOKUP(A367,入力シート➁!$A:$B,COLUMN(入力シート➁!$B$5),0)=0,AD367&lt;&gt;""),IFERROR(IF(AND(OFFSET(B367,-2,0,1,1)=$B$14,OFFSET(B367,-19,0,1,1)="　　　　　　　〃"),OFFSET(B367,-20,0,1,1),IF(AND(OFFSET(B367,-2,0,1,1)=$B$14,OFFSET(B367,-19,0,1,1)&lt;&gt;"　　　　　　　〃"),OFFSET(B367,-19,0,1,1),"　　　　　　　〃")),"　　　　　　　〃"),(VLOOKUP(A367,入力シート➁!$A:$B,COLUMN(入力シート➁!$B$5),0))))</f>
        <v/>
      </c>
      <c r="C367" s="215"/>
      <c r="D367" s="215"/>
      <c r="E367" s="215"/>
      <c r="F367" s="215"/>
      <c r="G367" s="215"/>
      <c r="H367" s="215"/>
      <c r="I367" s="215"/>
      <c r="J367" s="216"/>
      <c r="K367" s="115" t="str">
        <f>IF(M367="","",IFERROR(VLOOKUP($A367,入力シート➁!$A:$R,COLUMN(入力シート➁!$C$7),0),""))</f>
        <v/>
      </c>
      <c r="L367" s="116" t="str">
        <f>IF(入力シート➁!D124=0,"",入力シート➁!D124)</f>
        <v/>
      </c>
      <c r="M367" s="117" t="str">
        <f>IF(L367="","",VLOOKUP($A367,入力シート➁!$A:$R,COLUMN(入力シート➁!$E$7),0))</f>
        <v/>
      </c>
      <c r="N367" s="217" t="str">
        <f ca="1">IF(VLOOKUP($A367,入力シート➁!$A:$R,COLUMN(入力シート➁!F358),0)=0,"",IF(VLOOKUP($A367,入力シート➁!$A:$R,COLUMN(入力シート➁!F358),0)&lt;0,"("&amp;-VLOOKUP($A367,入力シート➁!$A:$R,COLUMN(入力シート➁!F358),0)&amp;VLOOKUP($A367,入力シート➁!$A:$R,COLUMN(入力シート➁!G358),0)&amp;")",VLOOKUP($A367,入力シート➁!$A:$R,COLUMN(入力シート➁!F358),0)))</f>
        <v/>
      </c>
      <c r="O367" s="218"/>
      <c r="P367" s="218"/>
      <c r="Q367" s="118" t="str">
        <f ca="1">IF(OR(N367="",COUNT(N367)=0),"",VLOOKUP($A367,入力シート➁!$A:$R,COLUMN(入力シート➁!G358),0))</f>
        <v/>
      </c>
      <c r="R367" s="217" t="str">
        <f ca="1">IF(VLOOKUP($A367,入力シート➁!$A:$R,COLUMN(入力シート➁!H358),0)=0,"",IF(VLOOKUP($A367,入力シート➁!$A:$R,COLUMN(入力シート➁!H358),0)&lt;0,"("&amp;-VLOOKUP($A367,入力シート➁!$A:$R,COLUMN(入力シート➁!H358),0)&amp;VLOOKUP($A367,入力シート➁!$A:$R,COLUMN(入力シート➁!I358),0)&amp;")",VLOOKUP($A367,入力シート➁!$A:$R,COLUMN(入力シート➁!H358),0)))</f>
        <v/>
      </c>
      <c r="S367" s="218"/>
      <c r="T367" s="218"/>
      <c r="U367" s="118" t="str">
        <f ca="1">IF(OR(R367="",COUNT(R367)=0),"",VLOOKUP($A367,入力シート➁!$A:$R,COLUMN(入力シート➁!G358),0))</f>
        <v/>
      </c>
      <c r="V367" s="217" t="str">
        <f ca="1">IF(VLOOKUP($A367,入力シート➁!$A:$R,COLUMN(入力シート➁!J358),0)=0,"",IF(VLOOKUP($A367,入力シート➁!$A:$R,COLUMN(入力シート➁!J358),0)&lt;0,"("&amp;-VLOOKUP($A367,入力シート➁!$A:$R,COLUMN(入力シート➁!J358),0)&amp;VLOOKUP($A367,入力シート➁!$A:$R,COLUMN(入力シート➁!K358),0)&amp;")",VLOOKUP($A367,入力シート➁!$A:$R,COLUMN(入力シート➁!J358),0)))</f>
        <v/>
      </c>
      <c r="W367" s="218"/>
      <c r="X367" s="218"/>
      <c r="Y367" s="118" t="str">
        <f ca="1">IF(OR(V367="",COUNT(V367)=0),"",VLOOKUP($A367,入力シート➁!$A:$R,COLUMN(入力シート➁!G358),0))</f>
        <v/>
      </c>
      <c r="Z367" s="217" t="str">
        <f ca="1">IF(AND(VLOOKUP($A367,入力シート➁!$A:$R,COLUMN(入力シート➁!L358),0)=0,VLOOKUP($A367,入力シート➁!$A:$R,COLUMN(入力シート➁!B358),0)=""),"",IF(VLOOKUP($A367,入力シート➁!$A:$R,COLUMN(入力シート➁!L358),0)&lt;0,"("&amp;-VLOOKUP($A367,入力シート➁!$A:$R,COLUMN(入力シート➁!L358),0)&amp;VLOOKUP($A367,入力シート➁!$A:$R,COLUMN(入力シート➁!M358),0)&amp;")",VLOOKUP($A367,入力シート➁!$A:$R,COLUMN(入力シート➁!L358),0)))</f>
        <v/>
      </c>
      <c r="AA367" s="218"/>
      <c r="AB367" s="218"/>
      <c r="AC367" s="118" t="str">
        <f ca="1">IF(OR(Z367="",COUNT(Z367)=0),"",VLOOKUP($A367,入力シート➁!$A:$R,COLUMN(入力シート➁!G358),0))</f>
        <v/>
      </c>
      <c r="AD367" s="219" t="str">
        <f ca="1">IF(VLOOKUP(A367,入力シート➁!$A:$R,COLUMN(入力シート➁!R358),0)=0,"",VLOOKUP(A367,入力シート➁!$A:$R,COLUMN(入力シート➁!R358),0))</f>
        <v/>
      </c>
      <c r="AE367" s="219"/>
      <c r="AF367" s="219"/>
      <c r="AG367" s="219"/>
      <c r="AH367" s="219"/>
      <c r="AI367" s="219"/>
      <c r="AJ367" s="219"/>
      <c r="AK367" s="219"/>
      <c r="AL367" s="219"/>
      <c r="AN367" s="15" t="str">
        <f ca="1">IF($B367="","非表示","表示")</f>
        <v>非表示</v>
      </c>
    </row>
    <row r="368" spans="1:40" ht="46.5" customHeight="1">
      <c r="A368" s="15">
        <f t="shared" ref="A368:A375" ca="1" si="13">OFFSET(A368,-1,0,1,1)+1</f>
        <v>119</v>
      </c>
      <c r="B368" s="214" t="str">
        <f ca="1">IF(AND(VLOOKUP(A368,入力シート➁!$A:$B,COLUMN(入力シート➁!$B$5),0)=0,AD368=""),"",IF(AND(VLOOKUP(A368,入力シート➁!$A:$B,COLUMN(入力シート➁!$B$5),0)=0,AD368&lt;&gt;""),IFERROR(IF(AND(OFFSET(B368,-2,0,1,1)=$B$14,OFFSET(B368,-19,0,1,1)="　　　　　　　〃"),OFFSET(B368,-20,0,1,1),IF(AND(OFFSET(B368,-2,0,1,1)=$B$14,OFFSET(B368,-19,0,1,1)&lt;&gt;"　　　　　　　〃"),OFFSET(B368,-19,0,1,1),"　　　　　　　〃")),"　　　　　　　〃"),(VLOOKUP(A368,入力シート➁!$A:$B,COLUMN(入力シート➁!$B$5),0))))</f>
        <v/>
      </c>
      <c r="C368" s="215"/>
      <c r="D368" s="215"/>
      <c r="E368" s="215"/>
      <c r="F368" s="215"/>
      <c r="G368" s="215"/>
      <c r="H368" s="215"/>
      <c r="I368" s="215"/>
      <c r="J368" s="216"/>
      <c r="K368" s="115" t="str">
        <f>IF(M368="","",IFERROR(VLOOKUP($A368,入力シート➁!$A:$R,COLUMN(入力シート➁!$C$7),0),""))</f>
        <v/>
      </c>
      <c r="L368" s="116" t="str">
        <f>IF(入力シート➁!D125=0,"",入力シート➁!D125)</f>
        <v/>
      </c>
      <c r="M368" s="117" t="str">
        <f>IF(L368="","",VLOOKUP($A368,入力シート➁!$A:$R,COLUMN(入力シート➁!$E$7),0))</f>
        <v/>
      </c>
      <c r="N368" s="217" t="str">
        <f ca="1">IF(VLOOKUP($A368,入力シート➁!$A:$R,COLUMN(入力シート➁!F359),0)=0,"",IF(VLOOKUP($A368,入力シート➁!$A:$R,COLUMN(入力シート➁!F359),0)&lt;0,"("&amp;-VLOOKUP($A368,入力シート➁!$A:$R,COLUMN(入力シート➁!F359),0)&amp;VLOOKUP($A368,入力シート➁!$A:$R,COLUMN(入力シート➁!G359),0)&amp;")",VLOOKUP($A368,入力シート➁!$A:$R,COLUMN(入力シート➁!F359),0)))</f>
        <v/>
      </c>
      <c r="O368" s="218"/>
      <c r="P368" s="218"/>
      <c r="Q368" s="118" t="str">
        <f ca="1">IF(OR(N368="",COUNT(N368)=0),"",VLOOKUP(A368,入力シート➁!$A:$R,COLUMN(入力シート➁!G359),0))</f>
        <v/>
      </c>
      <c r="R368" s="217" t="str">
        <f ca="1">IF(VLOOKUP($A368,入力シート➁!$A:$R,COLUMN(入力シート➁!H359),0)=0,"",IF(VLOOKUP($A368,入力シート➁!$A:$R,COLUMN(入力シート➁!H359),0)&lt;0,"("&amp;-VLOOKUP($A368,入力シート➁!$A:$R,COLUMN(入力シート➁!H359),0)&amp;VLOOKUP($A368,入力シート➁!$A:$R,COLUMN(入力シート➁!I359),0)&amp;")",VLOOKUP($A368,入力シート➁!$A:$R,COLUMN(入力シート➁!H359),0)))</f>
        <v/>
      </c>
      <c r="S368" s="218"/>
      <c r="T368" s="218"/>
      <c r="U368" s="118" t="str">
        <f ca="1">IF(OR(R368="",COUNT(R368)=0),"",VLOOKUP($A368,入力シート➁!$A:$R,COLUMN(入力シート➁!G359),0))</f>
        <v/>
      </c>
      <c r="V368" s="217" t="str">
        <f ca="1">IF(VLOOKUP($A368,入力シート➁!$A:$R,COLUMN(入力シート➁!J359),0)=0,"",IF(VLOOKUP($A368,入力シート➁!$A:$R,COLUMN(入力シート➁!J359),0)&lt;0,"("&amp;-VLOOKUP($A368,入力シート➁!$A:$R,COLUMN(入力シート➁!J359),0)&amp;VLOOKUP($A368,入力シート➁!$A:$R,COLUMN(入力シート➁!K359),0)&amp;")",VLOOKUP($A368,入力シート➁!$A:$R,COLUMN(入力シート➁!J359),0)))</f>
        <v/>
      </c>
      <c r="W368" s="218"/>
      <c r="X368" s="218"/>
      <c r="Y368" s="118" t="str">
        <f ca="1">IF(OR(V368="",COUNT(V368)=0),"",VLOOKUP($A368,入力シート➁!$A:$R,COLUMN(入力シート➁!G359),0))</f>
        <v/>
      </c>
      <c r="Z368" s="217" t="str">
        <f ca="1">IF(AND(VLOOKUP($A368,入力シート➁!$A:$R,COLUMN(入力シート➁!L359),0)=0,VLOOKUP($A368,入力シート➁!$A:$R,COLUMN(入力シート➁!B359),0)=""),"",IF(VLOOKUP($A368,入力シート➁!$A:$R,COLUMN(入力シート➁!L359),0)&lt;0,"("&amp;-VLOOKUP($A368,入力シート➁!$A:$R,COLUMN(入力シート➁!L359),0)&amp;VLOOKUP($A368,入力シート➁!$A:$R,COLUMN(入力シート➁!M359),0)&amp;")",VLOOKUP($A368,入力シート➁!$A:$R,COLUMN(入力シート➁!L359),0)))</f>
        <v/>
      </c>
      <c r="AA368" s="218"/>
      <c r="AB368" s="218"/>
      <c r="AC368" s="118" t="str">
        <f ca="1">IF(OR(Z368="",COUNT(Z368)=0),"",VLOOKUP($A368,入力シート➁!$A:$R,COLUMN(入力シート➁!G359),0))</f>
        <v/>
      </c>
      <c r="AD368" s="219" t="str">
        <f ca="1">IF(VLOOKUP(A368,入力シート➁!$A:$R,COLUMN(入力シート➁!R359),0)=0,"",VLOOKUP(A368,入力シート➁!$A:$R,COLUMN(入力シート➁!R359),0))</f>
        <v/>
      </c>
      <c r="AE368" s="219"/>
      <c r="AF368" s="219"/>
      <c r="AG368" s="219"/>
      <c r="AH368" s="219"/>
      <c r="AI368" s="219"/>
      <c r="AJ368" s="219"/>
      <c r="AK368" s="219"/>
      <c r="AL368" s="219"/>
      <c r="AN368" s="15" t="str">
        <f ca="1">IF($B367="","非表示","表示")</f>
        <v>非表示</v>
      </c>
    </row>
    <row r="369" spans="1:40" ht="46.5" customHeight="1">
      <c r="A369" s="15">
        <f t="shared" ca="1" si="13"/>
        <v>120</v>
      </c>
      <c r="B369" s="214" t="str">
        <f ca="1">IF(AND(VLOOKUP(A369,入力シート➁!$A:$B,COLUMN(入力シート➁!$B$5),0)=0,AD369=""),"",IF(AND(VLOOKUP(A369,入力シート➁!$A:$B,COLUMN(入力シート➁!$B$5),0)=0,AD369&lt;&gt;""),IFERROR(IF(AND(OFFSET(B369,-2,0,1,1)=$B$14,OFFSET(B369,-19,0,1,1)="　　　　　　　〃"),OFFSET(B369,-20,0,1,1),IF(AND(OFFSET(B369,-2,0,1,1)=$B$14,OFFSET(B369,-19,0,1,1)&lt;&gt;"　　　　　　　〃"),OFFSET(B369,-19,0,1,1),"　　　　　　　〃")),"　　　　　　　〃"),(VLOOKUP(A369,入力シート➁!$A:$B,COLUMN(入力シート➁!$B$5),0))))</f>
        <v/>
      </c>
      <c r="C369" s="215"/>
      <c r="D369" s="215"/>
      <c r="E369" s="215"/>
      <c r="F369" s="215"/>
      <c r="G369" s="215"/>
      <c r="H369" s="215"/>
      <c r="I369" s="215"/>
      <c r="J369" s="216"/>
      <c r="K369" s="115" t="str">
        <f>IF(M369="","",IFERROR(VLOOKUP($A369,入力シート➁!$A:$R,COLUMN(入力シート➁!$C$7),0),""))</f>
        <v/>
      </c>
      <c r="L369" s="116" t="str">
        <f>IF(入力シート➁!D126=0,"",入力シート➁!D126)</f>
        <v/>
      </c>
      <c r="M369" s="117" t="str">
        <f>IF(L369="","",VLOOKUP($A369,入力シート➁!$A:$R,COLUMN(入力シート➁!$E$7),0))</f>
        <v/>
      </c>
      <c r="N369" s="217" t="str">
        <f ca="1">IF(VLOOKUP($A369,入力シート➁!$A:$R,COLUMN(入力シート➁!F360),0)=0,"",IF(VLOOKUP($A369,入力シート➁!$A:$R,COLUMN(入力シート➁!F360),0)&lt;0,"("&amp;-VLOOKUP($A369,入力シート➁!$A:$R,COLUMN(入力シート➁!F360),0)&amp;VLOOKUP($A369,入力シート➁!$A:$R,COLUMN(入力シート➁!G360),0)&amp;")",VLOOKUP($A369,入力シート➁!$A:$R,COLUMN(入力シート➁!F360),0)))</f>
        <v/>
      </c>
      <c r="O369" s="218"/>
      <c r="P369" s="218"/>
      <c r="Q369" s="118" t="str">
        <f ca="1">IF(OR(N369="",COUNT(N369)=0),"",VLOOKUP(A369,入力シート➁!$A:$R,COLUMN(入力シート➁!G360),0))</f>
        <v/>
      </c>
      <c r="R369" s="217" t="str">
        <f ca="1">IF(VLOOKUP($A369,入力シート➁!$A:$R,COLUMN(入力シート➁!H360),0)=0,"",IF(VLOOKUP($A369,入力シート➁!$A:$R,COLUMN(入力シート➁!H360),0)&lt;0,"("&amp;-VLOOKUP($A369,入力シート➁!$A:$R,COLUMN(入力シート➁!H360),0)&amp;VLOOKUP($A369,入力シート➁!$A:$R,COLUMN(入力シート➁!I360),0)&amp;")",VLOOKUP($A369,入力シート➁!$A:$R,COLUMN(入力シート➁!H360),0)))</f>
        <v/>
      </c>
      <c r="S369" s="218"/>
      <c r="T369" s="218"/>
      <c r="U369" s="118" t="str">
        <f ca="1">IF(OR(R369="",COUNT(R369)=0),"",VLOOKUP($A369,入力シート➁!$A:$R,COLUMN(入力シート➁!G360),0))</f>
        <v/>
      </c>
      <c r="V369" s="217" t="str">
        <f ca="1">IF(VLOOKUP($A369,入力シート➁!$A:$R,COLUMN(入力シート➁!J360),0)=0,"",IF(VLOOKUP($A369,入力シート➁!$A:$R,COLUMN(入力シート➁!J360),0)&lt;0,"("&amp;-VLOOKUP($A369,入力シート➁!$A:$R,COLUMN(入力シート➁!J360),0)&amp;VLOOKUP($A369,入力シート➁!$A:$R,COLUMN(入力シート➁!K360),0)&amp;")",VLOOKUP($A369,入力シート➁!$A:$R,COLUMN(入力シート➁!J360),0)))</f>
        <v/>
      </c>
      <c r="W369" s="218"/>
      <c r="X369" s="218"/>
      <c r="Y369" s="118" t="str">
        <f ca="1">IF(OR(V369="",COUNT(V369)=0),"",VLOOKUP($A369,入力シート➁!$A:$R,COLUMN(入力シート➁!G360),0))</f>
        <v/>
      </c>
      <c r="Z369" s="217" t="str">
        <f ca="1">IF(AND(VLOOKUP($A369,入力シート➁!$A:$R,COLUMN(入力シート➁!L360),0)=0,VLOOKUP($A369,入力シート➁!$A:$R,COLUMN(入力シート➁!B360),0)=""),"",IF(VLOOKUP($A369,入力シート➁!$A:$R,COLUMN(入力シート➁!L360),0)&lt;0,"("&amp;-VLOOKUP($A369,入力シート➁!$A:$R,COLUMN(入力シート➁!L360),0)&amp;VLOOKUP($A369,入力シート➁!$A:$R,COLUMN(入力シート➁!M360),0)&amp;")",VLOOKUP($A369,入力シート➁!$A:$R,COLUMN(入力シート➁!L360),0)))</f>
        <v/>
      </c>
      <c r="AA369" s="218"/>
      <c r="AB369" s="218"/>
      <c r="AC369" s="118" t="str">
        <f ca="1">IF(OR(Z369="",COUNT(Z369)=0),"",VLOOKUP($A369,入力シート➁!$A:$R,COLUMN(入力シート➁!G360),0))</f>
        <v/>
      </c>
      <c r="AD369" s="219" t="str">
        <f ca="1">IF(VLOOKUP(A369,入力シート➁!$A:$R,COLUMN(入力シート➁!R360),0)=0,"",VLOOKUP(A369,入力シート➁!$A:$R,COLUMN(入力シート➁!R360),0))</f>
        <v/>
      </c>
      <c r="AE369" s="219"/>
      <c r="AF369" s="219"/>
      <c r="AG369" s="219"/>
      <c r="AH369" s="219"/>
      <c r="AI369" s="219"/>
      <c r="AJ369" s="219"/>
      <c r="AK369" s="219"/>
      <c r="AL369" s="219"/>
      <c r="AN369" s="15" t="str">
        <f ca="1">IF($B367="","非表示","表示")</f>
        <v>非表示</v>
      </c>
    </row>
    <row r="370" spans="1:40" ht="46.5" customHeight="1">
      <c r="A370" s="15">
        <f t="shared" ca="1" si="13"/>
        <v>121</v>
      </c>
      <c r="B370" s="214" t="str">
        <f ca="1">IF(AND(VLOOKUP(A370,入力シート➁!$A:$B,COLUMN(入力シート➁!$B$5),0)=0,AD370=""),"",IF(AND(VLOOKUP(A370,入力シート➁!$A:$B,COLUMN(入力シート➁!$B$5),0)=0,AD370&lt;&gt;""),IFERROR(IF(AND(OFFSET(B370,-2,0,1,1)=$B$14,OFFSET(B370,-19,0,1,1)="　　　　　　　〃"),OFFSET(B370,-20,0,1,1),IF(AND(OFFSET(B370,-2,0,1,1)=$B$14,OFFSET(B370,-19,0,1,1)&lt;&gt;"　　　　　　　〃"),OFFSET(B370,-19,0,1,1),"　　　　　　　〃")),"　　　　　　　〃"),(VLOOKUP(A370,入力シート➁!$A:$B,COLUMN(入力シート➁!$B$5),0))))</f>
        <v/>
      </c>
      <c r="C370" s="215"/>
      <c r="D370" s="215"/>
      <c r="E370" s="215"/>
      <c r="F370" s="215"/>
      <c r="G370" s="215"/>
      <c r="H370" s="215"/>
      <c r="I370" s="215"/>
      <c r="J370" s="216"/>
      <c r="K370" s="115" t="str">
        <f>IF(M370="","",IFERROR(VLOOKUP($A370,入力シート➁!$A:$R,COLUMN(入力シート➁!$C$7),0),""))</f>
        <v/>
      </c>
      <c r="L370" s="116" t="str">
        <f>IF(入力シート➁!D127=0,"",入力シート➁!D127)</f>
        <v/>
      </c>
      <c r="M370" s="117" t="str">
        <f>IF(L370="","",VLOOKUP($A370,入力シート➁!$A:$R,COLUMN(入力シート➁!$E$7),0))</f>
        <v/>
      </c>
      <c r="N370" s="217" t="str">
        <f ca="1">IF(VLOOKUP($A370,入力シート➁!$A:$R,COLUMN(入力シート➁!F361),0)=0,"",IF(VLOOKUP($A370,入力シート➁!$A:$R,COLUMN(入力シート➁!F361),0)&lt;0,"("&amp;-VLOOKUP($A370,入力シート➁!$A:$R,COLUMN(入力シート➁!F361),0)&amp;VLOOKUP($A370,入力シート➁!$A:$R,COLUMN(入力シート➁!G361),0)&amp;")",VLOOKUP($A370,入力シート➁!$A:$R,COLUMN(入力シート➁!F361),0)))</f>
        <v/>
      </c>
      <c r="O370" s="218"/>
      <c r="P370" s="218"/>
      <c r="Q370" s="118" t="str">
        <f ca="1">IF(OR(N370="",COUNT(N370)=0),"",VLOOKUP(A370,入力シート➁!$A:$R,COLUMN(入力シート➁!G361),0))</f>
        <v/>
      </c>
      <c r="R370" s="217" t="str">
        <f ca="1">IF(VLOOKUP($A370,入力シート➁!$A:$R,COLUMN(入力シート➁!H361),0)=0,"",IF(VLOOKUP($A370,入力シート➁!$A:$R,COLUMN(入力シート➁!H361),0)&lt;0,"("&amp;-VLOOKUP($A370,入力シート➁!$A:$R,COLUMN(入力シート➁!H361),0)&amp;VLOOKUP($A370,入力シート➁!$A:$R,COLUMN(入力シート➁!I361),0)&amp;")",VLOOKUP($A370,入力シート➁!$A:$R,COLUMN(入力シート➁!H361),0)))</f>
        <v/>
      </c>
      <c r="S370" s="218"/>
      <c r="T370" s="218"/>
      <c r="U370" s="118" t="str">
        <f ca="1">IF(OR(R370="",COUNT(R370)=0),"",VLOOKUP($A370,入力シート➁!$A:$R,COLUMN(入力シート➁!G361),0))</f>
        <v/>
      </c>
      <c r="V370" s="217" t="str">
        <f ca="1">IF(VLOOKUP($A370,入力シート➁!$A:$R,COLUMN(入力シート➁!J361),0)=0,"",IF(VLOOKUP($A370,入力シート➁!$A:$R,COLUMN(入力シート➁!J361),0)&lt;0,"("&amp;-VLOOKUP($A370,入力シート➁!$A:$R,COLUMN(入力シート➁!J361),0)&amp;VLOOKUP($A370,入力シート➁!$A:$R,COLUMN(入力シート➁!K361),0)&amp;")",VLOOKUP($A370,入力シート➁!$A:$R,COLUMN(入力シート➁!J361),0)))</f>
        <v/>
      </c>
      <c r="W370" s="218"/>
      <c r="X370" s="218"/>
      <c r="Y370" s="118" t="str">
        <f ca="1">IF(OR(V370="",COUNT(V370)=0),"",VLOOKUP($A370,入力シート➁!$A:$R,COLUMN(入力シート➁!G361),0))</f>
        <v/>
      </c>
      <c r="Z370" s="217" t="str">
        <f ca="1">IF(AND(VLOOKUP($A370,入力シート➁!$A:$R,COLUMN(入力シート➁!L361),0)=0,VLOOKUP($A370,入力シート➁!$A:$R,COLUMN(入力シート➁!B361),0)=""),"",IF(VLOOKUP($A370,入力シート➁!$A:$R,COLUMN(入力シート➁!L361),0)&lt;0,"("&amp;-VLOOKUP($A370,入力シート➁!$A:$R,COLUMN(入力シート➁!L361),0)&amp;VLOOKUP($A370,入力シート➁!$A:$R,COLUMN(入力シート➁!M361),0)&amp;")",VLOOKUP($A370,入力シート➁!$A:$R,COLUMN(入力シート➁!L361),0)))</f>
        <v/>
      </c>
      <c r="AA370" s="218"/>
      <c r="AB370" s="218"/>
      <c r="AC370" s="118" t="str">
        <f ca="1">IF(OR(Z370="",COUNT(Z370)=0),"",VLOOKUP($A370,入力シート➁!$A:$R,COLUMN(入力シート➁!G361),0))</f>
        <v/>
      </c>
      <c r="AD370" s="219" t="str">
        <f ca="1">IF(VLOOKUP(A370,入力シート➁!$A:$R,COLUMN(入力シート➁!R361),0)=0,"",VLOOKUP(A370,入力シート➁!$A:$R,COLUMN(入力シート➁!R361),0))</f>
        <v/>
      </c>
      <c r="AE370" s="219"/>
      <c r="AF370" s="219"/>
      <c r="AG370" s="219"/>
      <c r="AH370" s="219"/>
      <c r="AI370" s="219"/>
      <c r="AJ370" s="219"/>
      <c r="AK370" s="219"/>
      <c r="AL370" s="219"/>
      <c r="AN370" s="15" t="str">
        <f ca="1">IF($B367="","非表示","表示")</f>
        <v>非表示</v>
      </c>
    </row>
    <row r="371" spans="1:40" ht="46.5" customHeight="1">
      <c r="A371" s="15">
        <f t="shared" ca="1" si="13"/>
        <v>122</v>
      </c>
      <c r="B371" s="214" t="str">
        <f ca="1">IF(AND(VLOOKUP(A371,入力シート➁!$A:$B,COLUMN(入力シート➁!$B$5),0)=0,AD371=""),"",IF(AND(VLOOKUP(A371,入力シート➁!$A:$B,COLUMN(入力シート➁!$B$5),0)=0,AD371&lt;&gt;""),IFERROR(IF(AND(OFFSET(B371,-2,0,1,1)=$B$14,OFFSET(B371,-19,0,1,1)="　　　　　　　〃"),OFFSET(B371,-20,0,1,1),IF(AND(OFFSET(B371,-2,0,1,1)=$B$14,OFFSET(B371,-19,0,1,1)&lt;&gt;"　　　　　　　〃"),OFFSET(B371,-19,0,1,1),"　　　　　　　〃")),"　　　　　　　〃"),(VLOOKUP(A371,入力シート➁!$A:$B,COLUMN(入力シート➁!$B$5),0))))</f>
        <v/>
      </c>
      <c r="C371" s="215"/>
      <c r="D371" s="215"/>
      <c r="E371" s="215"/>
      <c r="F371" s="215"/>
      <c r="G371" s="215"/>
      <c r="H371" s="215"/>
      <c r="I371" s="215"/>
      <c r="J371" s="216"/>
      <c r="K371" s="115" t="str">
        <f>IF(M371="","",IFERROR(VLOOKUP($A371,入力シート➁!$A:$R,COLUMN(入力シート➁!$C$7),0),""))</f>
        <v/>
      </c>
      <c r="L371" s="116" t="str">
        <f>IF(入力シート➁!D128=0,"",入力シート➁!D128)</f>
        <v/>
      </c>
      <c r="M371" s="117" t="str">
        <f>IF(L371="","",VLOOKUP($A371,入力シート➁!$A:$R,COLUMN(入力シート➁!$E$7),0))</f>
        <v/>
      </c>
      <c r="N371" s="217" t="str">
        <f ca="1">IF(VLOOKUP($A371,入力シート➁!$A:$R,COLUMN(入力シート➁!F362),0)=0,"",IF(VLOOKUP($A371,入力シート➁!$A:$R,COLUMN(入力シート➁!F362),0)&lt;0,"("&amp;-VLOOKUP($A371,入力シート➁!$A:$R,COLUMN(入力シート➁!F362),0)&amp;VLOOKUP($A371,入力シート➁!$A:$R,COLUMN(入力シート➁!G362),0)&amp;")",VLOOKUP($A371,入力シート➁!$A:$R,COLUMN(入力シート➁!F362),0)))</f>
        <v/>
      </c>
      <c r="O371" s="218"/>
      <c r="P371" s="218"/>
      <c r="Q371" s="118" t="str">
        <f ca="1">IF(OR(N371="",COUNT(N371)=0),"",VLOOKUP(A371,入力シート➁!$A:$R,COLUMN(入力シート➁!G362),0))</f>
        <v/>
      </c>
      <c r="R371" s="217" t="str">
        <f ca="1">IF(VLOOKUP($A371,入力シート➁!$A:$R,COLUMN(入力シート➁!H362),0)=0,"",IF(VLOOKUP($A371,入力シート➁!$A:$R,COLUMN(入力シート➁!H362),0)&lt;0,"("&amp;-VLOOKUP($A371,入力シート➁!$A:$R,COLUMN(入力シート➁!H362),0)&amp;VLOOKUP($A371,入力シート➁!$A:$R,COLUMN(入力シート➁!I362),0)&amp;")",VLOOKUP($A371,入力シート➁!$A:$R,COLUMN(入力シート➁!H362),0)))</f>
        <v/>
      </c>
      <c r="S371" s="218"/>
      <c r="T371" s="218"/>
      <c r="U371" s="118" t="str">
        <f ca="1">IF(OR(R371="",COUNT(R371)=0),"",VLOOKUP($A371,入力シート➁!$A:$R,COLUMN(入力シート➁!G362),0))</f>
        <v/>
      </c>
      <c r="V371" s="217" t="str">
        <f ca="1">IF(VLOOKUP($A371,入力シート➁!$A:$R,COLUMN(入力シート➁!J362),0)=0,"",IF(VLOOKUP($A371,入力シート➁!$A:$R,COLUMN(入力シート➁!J362),0)&lt;0,"("&amp;-VLOOKUP($A371,入力シート➁!$A:$R,COLUMN(入力シート➁!J362),0)&amp;VLOOKUP($A371,入力シート➁!$A:$R,COLUMN(入力シート➁!K362),0)&amp;")",VLOOKUP($A371,入力シート➁!$A:$R,COLUMN(入力シート➁!J362),0)))</f>
        <v/>
      </c>
      <c r="W371" s="218"/>
      <c r="X371" s="218"/>
      <c r="Y371" s="118" t="str">
        <f ca="1">IF(OR(V371="",COUNT(V371)=0),"",VLOOKUP($A371,入力シート➁!$A:$R,COLUMN(入力シート➁!G362),0))</f>
        <v/>
      </c>
      <c r="Z371" s="217" t="str">
        <f ca="1">IF(AND(VLOOKUP($A371,入力シート➁!$A:$R,COLUMN(入力シート➁!L362),0)=0,VLOOKUP($A371,入力シート➁!$A:$R,COLUMN(入力シート➁!B362),0)=""),"",IF(VLOOKUP($A371,入力シート➁!$A:$R,COLUMN(入力シート➁!L362),0)&lt;0,"("&amp;-VLOOKUP($A371,入力シート➁!$A:$R,COLUMN(入力シート➁!L362),0)&amp;VLOOKUP($A371,入力シート➁!$A:$R,COLUMN(入力シート➁!M362),0)&amp;")",VLOOKUP($A371,入力シート➁!$A:$R,COLUMN(入力シート➁!L362),0)))</f>
        <v/>
      </c>
      <c r="AA371" s="218"/>
      <c r="AB371" s="218"/>
      <c r="AC371" s="118" t="str">
        <f ca="1">IF(OR(Z371="",COUNT(Z371)=0),"",VLOOKUP($A371,入力シート➁!$A:$R,COLUMN(入力シート➁!G362),0))</f>
        <v/>
      </c>
      <c r="AD371" s="219" t="str">
        <f ca="1">IF(VLOOKUP(A371,入力シート➁!$A:$R,COLUMN(入力シート➁!R362),0)=0,"",VLOOKUP(A371,入力シート➁!$A:$R,COLUMN(入力シート➁!R362),0))</f>
        <v/>
      </c>
      <c r="AE371" s="219"/>
      <c r="AF371" s="219"/>
      <c r="AG371" s="219"/>
      <c r="AH371" s="219"/>
      <c r="AI371" s="219"/>
      <c r="AJ371" s="219"/>
      <c r="AK371" s="219"/>
      <c r="AL371" s="219"/>
      <c r="AN371" s="15" t="str">
        <f ca="1">IF($B367="","非表示","表示")</f>
        <v>非表示</v>
      </c>
    </row>
    <row r="372" spans="1:40" ht="46.5" customHeight="1">
      <c r="A372" s="15">
        <f t="shared" ca="1" si="13"/>
        <v>123</v>
      </c>
      <c r="B372" s="214" t="str">
        <f ca="1">IF(AND(VLOOKUP(A372,入力シート➁!$A:$B,COLUMN(入力シート➁!$B$5),0)=0,AD372=""),"",IF(AND(VLOOKUP(A372,入力シート➁!$A:$B,COLUMN(入力シート➁!$B$5),0)=0,AD372&lt;&gt;""),IFERROR(IF(AND(OFFSET(B372,-2,0,1,1)=$B$14,OFFSET(B372,-19,0,1,1)="　　　　　　　〃"),OFFSET(B372,-20,0,1,1),IF(AND(OFFSET(B372,-2,0,1,1)=$B$14,OFFSET(B372,-19,0,1,1)&lt;&gt;"　　　　　　　〃"),OFFSET(B372,-19,0,1,1),"　　　　　　　〃")),"　　　　　　　〃"),(VLOOKUP(A372,入力シート➁!$A:$B,COLUMN(入力シート➁!$B$5),0))))</f>
        <v/>
      </c>
      <c r="C372" s="215"/>
      <c r="D372" s="215"/>
      <c r="E372" s="215"/>
      <c r="F372" s="215"/>
      <c r="G372" s="215"/>
      <c r="H372" s="215"/>
      <c r="I372" s="215"/>
      <c r="J372" s="216"/>
      <c r="K372" s="115" t="str">
        <f>IF(M372="","",IFERROR(VLOOKUP($A372,入力シート➁!$A:$R,COLUMN(入力シート➁!$C$7),0),""))</f>
        <v/>
      </c>
      <c r="L372" s="116" t="str">
        <f>IF(入力シート➁!D129=0,"",入力シート➁!D129)</f>
        <v/>
      </c>
      <c r="M372" s="117" t="str">
        <f>IF(L372="","",VLOOKUP($A372,入力シート➁!$A:$R,COLUMN(入力シート➁!$E$7),0))</f>
        <v/>
      </c>
      <c r="N372" s="217" t="str">
        <f ca="1">IF(VLOOKUP($A372,入力シート➁!$A:$R,COLUMN(入力シート➁!F363),0)=0,"",IF(VLOOKUP($A372,入力シート➁!$A:$R,COLUMN(入力シート➁!F363),0)&lt;0,"("&amp;-VLOOKUP($A372,入力シート➁!$A:$R,COLUMN(入力シート➁!F363),0)&amp;VLOOKUP($A372,入力シート➁!$A:$R,COLUMN(入力シート➁!G363),0)&amp;")",VLOOKUP($A372,入力シート➁!$A:$R,COLUMN(入力シート➁!F363),0)))</f>
        <v/>
      </c>
      <c r="O372" s="218"/>
      <c r="P372" s="218"/>
      <c r="Q372" s="118" t="str">
        <f ca="1">IF(OR(N372="",COUNT(N372)=0),"",VLOOKUP(A372,入力シート➁!$A:$R,COLUMN(入力シート➁!G363),0))</f>
        <v/>
      </c>
      <c r="R372" s="217" t="str">
        <f ca="1">IF(VLOOKUP($A372,入力シート➁!$A:$R,COLUMN(入力シート➁!H363),0)=0,"",IF(VLOOKUP($A372,入力シート➁!$A:$R,COLUMN(入力シート➁!H363),0)&lt;0,"("&amp;-VLOOKUP($A372,入力シート➁!$A:$R,COLUMN(入力シート➁!H363),0)&amp;VLOOKUP($A372,入力シート➁!$A:$R,COLUMN(入力シート➁!I363),0)&amp;")",VLOOKUP($A372,入力シート➁!$A:$R,COLUMN(入力シート➁!H363),0)))</f>
        <v/>
      </c>
      <c r="S372" s="218"/>
      <c r="T372" s="218"/>
      <c r="U372" s="118" t="str">
        <f ca="1">IF(OR(R372="",COUNT(R372)=0),"",VLOOKUP($A372,入力シート➁!$A:$R,COLUMN(入力シート➁!G363),0))</f>
        <v/>
      </c>
      <c r="V372" s="217" t="str">
        <f ca="1">IF(VLOOKUP($A372,入力シート➁!$A:$R,COLUMN(入力シート➁!J363),0)=0,"",IF(VLOOKUP($A372,入力シート➁!$A:$R,COLUMN(入力シート➁!J363),0)&lt;0,"("&amp;-VLOOKUP($A372,入力シート➁!$A:$R,COLUMN(入力シート➁!J363),0)&amp;VLOOKUP($A372,入力シート➁!$A:$R,COLUMN(入力シート➁!K363),0)&amp;")",VLOOKUP($A372,入力シート➁!$A:$R,COLUMN(入力シート➁!J363),0)))</f>
        <v/>
      </c>
      <c r="W372" s="218"/>
      <c r="X372" s="218"/>
      <c r="Y372" s="118" t="str">
        <f ca="1">IF(OR(V372="",COUNT(V372)=0),"",VLOOKUP($A372,入力シート➁!$A:$R,COLUMN(入力シート➁!G363),0))</f>
        <v/>
      </c>
      <c r="Z372" s="217" t="str">
        <f ca="1">IF(AND(VLOOKUP($A372,入力シート➁!$A:$R,COLUMN(入力シート➁!L363),0)=0,VLOOKUP($A372,入力シート➁!$A:$R,COLUMN(入力シート➁!B363),0)=""),"",IF(VLOOKUP($A372,入力シート➁!$A:$R,COLUMN(入力シート➁!L363),0)&lt;0,"("&amp;-VLOOKUP($A372,入力シート➁!$A:$R,COLUMN(入力シート➁!L363),0)&amp;VLOOKUP($A372,入力シート➁!$A:$R,COLUMN(入力シート➁!M363),0)&amp;")",VLOOKUP($A372,入力シート➁!$A:$R,COLUMN(入力シート➁!L363),0)))</f>
        <v/>
      </c>
      <c r="AA372" s="218"/>
      <c r="AB372" s="218"/>
      <c r="AC372" s="118" t="str">
        <f ca="1">IF(OR(Z372="",COUNT(Z372)=0),"",VLOOKUP($A372,入力シート➁!$A:$R,COLUMN(入力シート➁!G363),0))</f>
        <v/>
      </c>
      <c r="AD372" s="219" t="str">
        <f ca="1">IF(VLOOKUP(A372,入力シート➁!$A:$R,COLUMN(入力シート➁!R363),0)=0,"",VLOOKUP(A372,入力シート➁!$A:$R,COLUMN(入力シート➁!R363),0))</f>
        <v/>
      </c>
      <c r="AE372" s="219"/>
      <c r="AF372" s="219"/>
      <c r="AG372" s="219"/>
      <c r="AH372" s="219"/>
      <c r="AI372" s="219"/>
      <c r="AJ372" s="219"/>
      <c r="AK372" s="219"/>
      <c r="AL372" s="219"/>
      <c r="AN372" s="15" t="str">
        <f ca="1">IF($B367="","非表示","表示")</f>
        <v>非表示</v>
      </c>
    </row>
    <row r="373" spans="1:40" ht="46.5" customHeight="1">
      <c r="A373" s="15">
        <f t="shared" ca="1" si="13"/>
        <v>124</v>
      </c>
      <c r="B373" s="214" t="str">
        <f ca="1">IF(AND(VLOOKUP(A373,入力シート➁!$A:$B,COLUMN(入力シート➁!$B$5),0)=0,AD373=""),"",IF(AND(VLOOKUP(A373,入力シート➁!$A:$B,COLUMN(入力シート➁!$B$5),0)=0,AD373&lt;&gt;""),IFERROR(IF(AND(OFFSET(B373,-2,0,1,1)=$B$14,OFFSET(B373,-19,0,1,1)="　　　　　　　〃"),OFFSET(B373,-20,0,1,1),IF(AND(OFFSET(B373,-2,0,1,1)=$B$14,OFFSET(B373,-19,0,1,1)&lt;&gt;"　　　　　　　〃"),OFFSET(B373,-19,0,1,1),"　　　　　　　〃")),"　　　　　　　〃"),(VLOOKUP(A373,入力シート➁!$A:$B,COLUMN(入力シート➁!$B$5),0))))</f>
        <v/>
      </c>
      <c r="C373" s="215"/>
      <c r="D373" s="215"/>
      <c r="E373" s="215"/>
      <c r="F373" s="215"/>
      <c r="G373" s="215"/>
      <c r="H373" s="215"/>
      <c r="I373" s="215"/>
      <c r="J373" s="216"/>
      <c r="K373" s="115" t="str">
        <f>IF(M373="","",IFERROR(VLOOKUP($A373,入力シート➁!$A:$R,COLUMN(入力シート➁!$C$7),0),""))</f>
        <v/>
      </c>
      <c r="L373" s="116" t="str">
        <f>IF(入力シート➁!D130=0,"",入力シート➁!D130)</f>
        <v/>
      </c>
      <c r="M373" s="117" t="str">
        <f>IF(L373="","",VLOOKUP($A373,入力シート➁!$A:$R,COLUMN(入力シート➁!$E$7),0))</f>
        <v/>
      </c>
      <c r="N373" s="217" t="str">
        <f ca="1">IF(VLOOKUP($A373,入力シート➁!$A:$R,COLUMN(入力シート➁!F364),0)=0,"",IF(VLOOKUP($A373,入力シート➁!$A:$R,COLUMN(入力シート➁!F364),0)&lt;0,"("&amp;-VLOOKUP($A373,入力シート➁!$A:$R,COLUMN(入力シート➁!F364),0)&amp;VLOOKUP($A373,入力シート➁!$A:$R,COLUMN(入力シート➁!G364),0)&amp;")",VLOOKUP($A373,入力シート➁!$A:$R,COLUMN(入力シート➁!F364),0)))</f>
        <v/>
      </c>
      <c r="O373" s="218"/>
      <c r="P373" s="218"/>
      <c r="Q373" s="118" t="str">
        <f ca="1">IF(OR(N373="",COUNT(N373)=0),"",VLOOKUP(A373,入力シート➁!$A:$R,COLUMN(入力シート➁!G364),0))</f>
        <v/>
      </c>
      <c r="R373" s="217" t="str">
        <f ca="1">IF(VLOOKUP($A373,入力シート➁!$A:$R,COLUMN(入力シート➁!H364),0)=0,"",IF(VLOOKUP($A373,入力シート➁!$A:$R,COLUMN(入力シート➁!H364),0)&lt;0,"("&amp;-VLOOKUP($A373,入力シート➁!$A:$R,COLUMN(入力シート➁!H364),0)&amp;VLOOKUP($A373,入力シート➁!$A:$R,COLUMN(入力シート➁!I364),0)&amp;")",VLOOKUP($A373,入力シート➁!$A:$R,COLUMN(入力シート➁!H364),0)))</f>
        <v/>
      </c>
      <c r="S373" s="218"/>
      <c r="T373" s="218"/>
      <c r="U373" s="118" t="str">
        <f ca="1">IF(OR(R373="",COUNT(R373)=0),"",VLOOKUP($A373,入力シート➁!$A:$R,COLUMN(入力シート➁!G364),0))</f>
        <v/>
      </c>
      <c r="V373" s="217" t="str">
        <f ca="1">IF(VLOOKUP($A373,入力シート➁!$A:$R,COLUMN(入力シート➁!J364),0)=0,"",IF(VLOOKUP($A373,入力シート➁!$A:$R,COLUMN(入力シート➁!J364),0)&lt;0,"("&amp;-VLOOKUP($A373,入力シート➁!$A:$R,COLUMN(入力シート➁!J364),0)&amp;VLOOKUP($A373,入力シート➁!$A:$R,COLUMN(入力シート➁!K364),0)&amp;")",VLOOKUP($A373,入力シート➁!$A:$R,COLUMN(入力シート➁!J364),0)))</f>
        <v/>
      </c>
      <c r="W373" s="218"/>
      <c r="X373" s="218"/>
      <c r="Y373" s="118" t="str">
        <f ca="1">IF(OR(V373="",COUNT(V373)=0),"",VLOOKUP($A373,入力シート➁!$A:$R,COLUMN(入力シート➁!G364),0))</f>
        <v/>
      </c>
      <c r="Z373" s="217" t="str">
        <f ca="1">IF(AND(VLOOKUP($A373,入力シート➁!$A:$R,COLUMN(入力シート➁!L364),0)=0,VLOOKUP($A373,入力シート➁!$A:$R,COLUMN(入力シート➁!B364),0)=""),"",IF(VLOOKUP($A373,入力シート➁!$A:$R,COLUMN(入力シート➁!L364),0)&lt;0,"("&amp;-VLOOKUP($A373,入力シート➁!$A:$R,COLUMN(入力シート➁!L364),0)&amp;VLOOKUP($A373,入力シート➁!$A:$R,COLUMN(入力シート➁!M364),0)&amp;")",VLOOKUP($A373,入力シート➁!$A:$R,COLUMN(入力シート➁!L364),0)))</f>
        <v/>
      </c>
      <c r="AA373" s="218"/>
      <c r="AB373" s="218"/>
      <c r="AC373" s="118" t="str">
        <f ca="1">IF(OR(Z373="",COUNT(Z373)=0),"",VLOOKUP($A373,入力シート➁!$A:$R,COLUMN(入力シート➁!G364),0))</f>
        <v/>
      </c>
      <c r="AD373" s="219" t="str">
        <f ca="1">IF(VLOOKUP(A373,入力シート➁!$A:$R,COLUMN(入力シート➁!R364),0)=0,"",VLOOKUP(A373,入力シート➁!$A:$R,COLUMN(入力シート➁!R364),0))</f>
        <v/>
      </c>
      <c r="AE373" s="219"/>
      <c r="AF373" s="219"/>
      <c r="AG373" s="219"/>
      <c r="AH373" s="219"/>
      <c r="AI373" s="219"/>
      <c r="AJ373" s="219"/>
      <c r="AK373" s="219"/>
      <c r="AL373" s="219"/>
      <c r="AN373" s="15" t="str">
        <f ca="1">IF($B367="","非表示","表示")</f>
        <v>非表示</v>
      </c>
    </row>
    <row r="374" spans="1:40" ht="46.5" customHeight="1">
      <c r="A374" s="15">
        <f t="shared" ca="1" si="13"/>
        <v>125</v>
      </c>
      <c r="B374" s="214" t="str">
        <f ca="1">IF(AND(VLOOKUP(A374,入力シート➁!$A:$B,COLUMN(入力シート➁!$B$5),0)=0,AD374=""),"",IF(AND(VLOOKUP(A374,入力シート➁!$A:$B,COLUMN(入力シート➁!$B$5),0)=0,AD374&lt;&gt;""),IFERROR(IF(AND(OFFSET(B374,-2,0,1,1)=$B$14,OFFSET(B374,-19,0,1,1)="　　　　　　　〃"),OFFSET(B374,-20,0,1,1),IF(AND(OFFSET(B374,-2,0,1,1)=$B$14,OFFSET(B374,-19,0,1,1)&lt;&gt;"　　　　　　　〃"),OFFSET(B374,-19,0,1,1),"　　　　　　　〃")),"　　　　　　　〃"),(VLOOKUP(A374,入力シート➁!$A:$B,COLUMN(入力シート➁!$B$5),0))))</f>
        <v/>
      </c>
      <c r="C374" s="215"/>
      <c r="D374" s="215"/>
      <c r="E374" s="215"/>
      <c r="F374" s="215"/>
      <c r="G374" s="215"/>
      <c r="H374" s="215"/>
      <c r="I374" s="215"/>
      <c r="J374" s="216"/>
      <c r="K374" s="115" t="str">
        <f>IF(M374="","",IFERROR(VLOOKUP($A374,入力シート➁!$A:$R,COLUMN(入力シート➁!$C$7),0),""))</f>
        <v/>
      </c>
      <c r="L374" s="116" t="str">
        <f>IF(入力シート➁!D131=0,"",入力シート➁!D131)</f>
        <v/>
      </c>
      <c r="M374" s="117" t="str">
        <f>IF(L374="","",VLOOKUP($A374,入力シート➁!$A:$R,COLUMN(入力シート➁!$E$7),0))</f>
        <v/>
      </c>
      <c r="N374" s="217" t="str">
        <f ca="1">IF(VLOOKUP($A374,入力シート➁!$A:$R,COLUMN(入力シート➁!F365),0)=0,"",IF(VLOOKUP($A374,入力シート➁!$A:$R,COLUMN(入力シート➁!F365),0)&lt;0,"("&amp;-VLOOKUP($A374,入力シート➁!$A:$R,COLUMN(入力シート➁!F365),0)&amp;VLOOKUP($A374,入力シート➁!$A:$R,COLUMN(入力シート➁!G365),0)&amp;")",VLOOKUP($A374,入力シート➁!$A:$R,COLUMN(入力シート➁!F365),0)))</f>
        <v/>
      </c>
      <c r="O374" s="218"/>
      <c r="P374" s="218"/>
      <c r="Q374" s="118" t="str">
        <f ca="1">IF(OR(N374="",COUNT(N374)=0),"",VLOOKUP(A374,入力シート➁!$A:$R,COLUMN(入力シート➁!G365),0))</f>
        <v/>
      </c>
      <c r="R374" s="217" t="str">
        <f ca="1">IF(VLOOKUP($A374,入力シート➁!$A:$R,COLUMN(入力シート➁!H365),0)=0,"",IF(VLOOKUP($A374,入力シート➁!$A:$R,COLUMN(入力シート➁!H365),0)&lt;0,"("&amp;-VLOOKUP($A374,入力シート➁!$A:$R,COLUMN(入力シート➁!H365),0)&amp;VLOOKUP($A374,入力シート➁!$A:$R,COLUMN(入力シート➁!I365),0)&amp;")",VLOOKUP($A374,入力シート➁!$A:$R,COLUMN(入力シート➁!H365),0)))</f>
        <v/>
      </c>
      <c r="S374" s="218"/>
      <c r="T374" s="218"/>
      <c r="U374" s="118" t="str">
        <f ca="1">IF(OR(R374="",COUNT(R374)=0),"",VLOOKUP($A374,入力シート➁!$A:$R,COLUMN(入力シート➁!G365),0))</f>
        <v/>
      </c>
      <c r="V374" s="217" t="str">
        <f ca="1">IF(VLOOKUP($A374,入力シート➁!$A:$R,COLUMN(入力シート➁!J365),0)=0,"",IF(VLOOKUP($A374,入力シート➁!$A:$R,COLUMN(入力シート➁!J365),0)&lt;0,"("&amp;-VLOOKUP($A374,入力シート➁!$A:$R,COLUMN(入力シート➁!J365),0)&amp;VLOOKUP($A374,入力シート➁!$A:$R,COLUMN(入力シート➁!K365),0)&amp;")",VLOOKUP($A374,入力シート➁!$A:$R,COLUMN(入力シート➁!J365),0)))</f>
        <v/>
      </c>
      <c r="W374" s="218"/>
      <c r="X374" s="218"/>
      <c r="Y374" s="118" t="str">
        <f ca="1">IF(OR(V374="",COUNT(V374)=0),"",VLOOKUP($A374,入力シート➁!$A:$R,COLUMN(入力シート➁!G365),0))</f>
        <v/>
      </c>
      <c r="Z374" s="217" t="str">
        <f ca="1">IF(AND(VLOOKUP($A374,入力シート➁!$A:$R,COLUMN(入力シート➁!L365),0)=0,VLOOKUP($A374,入力シート➁!$A:$R,COLUMN(入力シート➁!B365),0)=""),"",IF(VLOOKUP($A374,入力シート➁!$A:$R,COLUMN(入力シート➁!L365),0)&lt;0,"("&amp;-VLOOKUP($A374,入力シート➁!$A:$R,COLUMN(入力シート➁!L365),0)&amp;VLOOKUP($A374,入力シート➁!$A:$R,COLUMN(入力シート➁!M365),0)&amp;")",VLOOKUP($A374,入力シート➁!$A:$R,COLUMN(入力シート➁!L365),0)))</f>
        <v/>
      </c>
      <c r="AA374" s="218"/>
      <c r="AB374" s="218"/>
      <c r="AC374" s="118" t="str">
        <f ca="1">IF(OR(Z374="",COUNT(Z374)=0),"",VLOOKUP($A374,入力シート➁!$A:$R,COLUMN(入力シート➁!G365),0))</f>
        <v/>
      </c>
      <c r="AD374" s="219" t="str">
        <f ca="1">IF(VLOOKUP(A374,入力シート➁!$A:$R,COLUMN(入力シート➁!R365),0)=0,"",VLOOKUP(A374,入力シート➁!$A:$R,COLUMN(入力シート➁!R365),0))</f>
        <v/>
      </c>
      <c r="AE374" s="219"/>
      <c r="AF374" s="219"/>
      <c r="AG374" s="219"/>
      <c r="AH374" s="219"/>
      <c r="AI374" s="219"/>
      <c r="AJ374" s="219"/>
      <c r="AK374" s="219"/>
      <c r="AL374" s="219"/>
      <c r="AN374" s="15" t="str">
        <f ca="1">IF($B367="","非表示","表示")</f>
        <v>非表示</v>
      </c>
    </row>
    <row r="375" spans="1:40" ht="46.5" customHeight="1">
      <c r="A375" s="15">
        <f t="shared" ca="1" si="13"/>
        <v>126</v>
      </c>
      <c r="B375" s="214" t="str">
        <f ca="1">IF(AND(VLOOKUP(A375,入力シート➁!$A:$B,COLUMN(入力シート➁!$B$5),0)=0,AD375=""),"",IF(AND(VLOOKUP(A375,入力シート➁!$A:$B,COLUMN(入力シート➁!$B$5),0)=0,AD375&lt;&gt;""),IFERROR(IF(AND(OFFSET(B375,-2,0,1,1)=$B$14,OFFSET(B375,-19,0,1,1)="　　　　　　　〃"),OFFSET(B375,-20,0,1,1),IF(AND(OFFSET(B375,-2,0,1,1)=$B$14,OFFSET(B375,-19,0,1,1)&lt;&gt;"　　　　　　　〃"),OFFSET(B375,-19,0,1,1),"　　　　　　　〃")),"　　　　　　　〃"),(VLOOKUP(A375,入力シート➁!$A:$B,COLUMN(入力シート➁!$B$5),0))))</f>
        <v/>
      </c>
      <c r="C375" s="215"/>
      <c r="D375" s="215"/>
      <c r="E375" s="215"/>
      <c r="F375" s="215"/>
      <c r="G375" s="215"/>
      <c r="H375" s="215"/>
      <c r="I375" s="215"/>
      <c r="J375" s="216"/>
      <c r="K375" s="115" t="str">
        <f>IF(M375="","",IFERROR(VLOOKUP($A375,入力シート➁!$A:$R,COLUMN(入力シート➁!$C$7),0),""))</f>
        <v/>
      </c>
      <c r="L375" s="116" t="str">
        <f>IF(入力シート➁!D132=0,"",入力シート➁!D132)</f>
        <v/>
      </c>
      <c r="M375" s="117" t="str">
        <f>IF(L375="","",VLOOKUP($A375,入力シート➁!$A:$R,COLUMN(入力シート➁!$E$7),0))</f>
        <v/>
      </c>
      <c r="N375" s="217" t="str">
        <f ca="1">IF(VLOOKUP($A375,入力シート➁!$A:$R,COLUMN(入力シート➁!F366),0)=0,"",IF(VLOOKUP($A375,入力シート➁!$A:$R,COLUMN(入力シート➁!F366),0)&lt;0,"("&amp;-VLOOKUP($A375,入力シート➁!$A:$R,COLUMN(入力シート➁!F366),0)&amp;VLOOKUP($A375,入力シート➁!$A:$R,COLUMN(入力シート➁!G366),0)&amp;")",VLOOKUP($A375,入力シート➁!$A:$R,COLUMN(入力シート➁!F366),0)))</f>
        <v/>
      </c>
      <c r="O375" s="218"/>
      <c r="P375" s="218"/>
      <c r="Q375" s="118" t="str">
        <f ca="1">IF(OR(N375="",COUNT(N375)=0),"",VLOOKUP(A375,入力シート➁!$A:$R,COLUMN(入力シート➁!G366),0))</f>
        <v/>
      </c>
      <c r="R375" s="217" t="str">
        <f ca="1">IF(VLOOKUP($A375,入力シート➁!$A:$R,COLUMN(入力シート➁!H366),0)=0,"",IF(VLOOKUP($A375,入力シート➁!$A:$R,COLUMN(入力シート➁!H366),0)&lt;0,"("&amp;-VLOOKUP($A375,入力シート➁!$A:$R,COLUMN(入力シート➁!H366),0)&amp;VLOOKUP($A375,入力シート➁!$A:$R,COLUMN(入力シート➁!I366),0)&amp;")",VLOOKUP($A375,入力シート➁!$A:$R,COLUMN(入力シート➁!H366),0)))</f>
        <v/>
      </c>
      <c r="S375" s="218"/>
      <c r="T375" s="218"/>
      <c r="U375" s="118" t="str">
        <f ca="1">IF(OR(R375="",COUNT(R375)=0),"",VLOOKUP($A375,入力シート➁!$A:$R,COLUMN(入力シート➁!G366),0))</f>
        <v/>
      </c>
      <c r="V375" s="217" t="str">
        <f ca="1">IF(VLOOKUP($A375,入力シート➁!$A:$R,COLUMN(入力シート➁!J366),0)=0,"",IF(VLOOKUP($A375,入力シート➁!$A:$R,COLUMN(入力シート➁!J366),0)&lt;0,"("&amp;-VLOOKUP($A375,入力シート➁!$A:$R,COLUMN(入力シート➁!J366),0)&amp;VLOOKUP($A375,入力シート➁!$A:$R,COLUMN(入力シート➁!K366),0)&amp;")",VLOOKUP($A375,入力シート➁!$A:$R,COLUMN(入力シート➁!J366),0)))</f>
        <v/>
      </c>
      <c r="W375" s="218"/>
      <c r="X375" s="218"/>
      <c r="Y375" s="118" t="str">
        <f ca="1">IF(OR(V375="",COUNT(V375)=0),"",VLOOKUP($A375,入力シート➁!$A:$R,COLUMN(入力シート➁!G366),0))</f>
        <v/>
      </c>
      <c r="Z375" s="217" t="str">
        <f ca="1">IF(AND(VLOOKUP($A375,入力シート➁!$A:$R,COLUMN(入力シート➁!L366),0)=0,VLOOKUP($A375,入力シート➁!$A:$R,COLUMN(入力シート➁!B366),0)=""),"",IF(VLOOKUP($A375,入力シート➁!$A:$R,COLUMN(入力シート➁!L366),0)&lt;0,"("&amp;-VLOOKUP($A375,入力シート➁!$A:$R,COLUMN(入力シート➁!L366),0)&amp;VLOOKUP($A375,入力シート➁!$A:$R,COLUMN(入力シート➁!M366),0)&amp;")",VLOOKUP($A375,入力シート➁!$A:$R,COLUMN(入力シート➁!L366),0)))</f>
        <v/>
      </c>
      <c r="AA375" s="218"/>
      <c r="AB375" s="218"/>
      <c r="AC375" s="118" t="str">
        <f ca="1">IF(OR(Z375="",COUNT(Z375)=0),"",VLOOKUP($A375,入力シート➁!$A:$R,COLUMN(入力シート➁!G366),0))</f>
        <v/>
      </c>
      <c r="AD375" s="219" t="str">
        <f ca="1">IF(VLOOKUP(A375,入力シート➁!$A:$R,COLUMN(入力シート➁!R366),0)=0,"",VLOOKUP(A375,入力シート➁!$A:$R,COLUMN(入力シート➁!R366),0))</f>
        <v/>
      </c>
      <c r="AE375" s="219"/>
      <c r="AF375" s="219"/>
      <c r="AG375" s="219"/>
      <c r="AH375" s="219"/>
      <c r="AI375" s="219"/>
      <c r="AJ375" s="219"/>
      <c r="AK375" s="219"/>
      <c r="AL375" s="219"/>
      <c r="AN375" s="15" t="str">
        <f ca="1">IF($B367="","非表示","表示")</f>
        <v>非表示</v>
      </c>
    </row>
    <row r="376" spans="1:40" ht="18.75" customHeight="1">
      <c r="B376" s="220" t="s">
        <v>58</v>
      </c>
      <c r="C376" s="220"/>
      <c r="D376" s="15" t="s">
        <v>59</v>
      </c>
      <c r="AN376" s="15" t="str">
        <f ca="1">IF($B367="","非表示","表示")</f>
        <v>非表示</v>
      </c>
    </row>
    <row r="377" spans="1:40" ht="18.75" customHeight="1">
      <c r="D377" s="15" t="s">
        <v>60</v>
      </c>
      <c r="AN377" s="15" t="str">
        <f ca="1">IF($B367="","非表示","表示")</f>
        <v>非表示</v>
      </c>
    </row>
    <row r="378" spans="1:40" ht="18.75" customHeight="1">
      <c r="D378" s="15" t="s">
        <v>61</v>
      </c>
      <c r="AN378" s="15" t="str">
        <f ca="1">IF($B367="","非表示","表示")</f>
        <v>非表示</v>
      </c>
    </row>
    <row r="379" spans="1:40" ht="18.75" customHeight="1">
      <c r="D379" s="15" t="s">
        <v>62</v>
      </c>
      <c r="AN379" s="15" t="str">
        <f ca="1">IF($B367="","非表示","表示")</f>
        <v>非表示</v>
      </c>
    </row>
    <row r="380" spans="1:40" ht="21" customHeight="1">
      <c r="B380" s="18" t="s">
        <v>54</v>
      </c>
      <c r="AA380" s="111"/>
      <c r="AB380" s="111"/>
      <c r="AC380" s="112"/>
      <c r="AD380" s="111"/>
      <c r="AE380" s="111"/>
      <c r="AF380" s="111"/>
      <c r="AG380" s="111"/>
      <c r="AH380" s="111"/>
      <c r="AI380" s="111"/>
      <c r="AJ380" s="111"/>
      <c r="AK380" s="111"/>
      <c r="AL380" s="113"/>
      <c r="AN380" s="15" t="str">
        <f ca="1">IF($B396="","非表示","表示")</f>
        <v>非表示</v>
      </c>
    </row>
    <row r="381" spans="1:40" ht="10.5" customHeight="1">
      <c r="B381" s="19"/>
      <c r="C381" s="20"/>
      <c r="D381" s="20"/>
      <c r="E381" s="20"/>
      <c r="F381" s="20"/>
      <c r="G381" s="20"/>
      <c r="H381" s="20"/>
      <c r="I381" s="20"/>
      <c r="J381" s="20"/>
      <c r="K381" s="20"/>
      <c r="L381" s="25"/>
      <c r="M381" s="126"/>
      <c r="N381" s="20"/>
      <c r="O381" s="20"/>
      <c r="P381" s="20"/>
      <c r="Q381" s="126"/>
      <c r="R381" s="31"/>
      <c r="S381" s="31"/>
      <c r="T381" s="31"/>
      <c r="U381" s="32"/>
      <c r="V381" s="20"/>
      <c r="W381" s="20"/>
      <c r="X381" s="20"/>
      <c r="Y381" s="126"/>
      <c r="Z381" s="20"/>
      <c r="AA381" s="20"/>
      <c r="AB381" s="20"/>
      <c r="AC381" s="126"/>
      <c r="AD381" s="20"/>
      <c r="AE381" s="31"/>
      <c r="AF381" s="31"/>
      <c r="AG381" s="31"/>
      <c r="AH381" s="31"/>
      <c r="AI381" s="31"/>
      <c r="AJ381" s="31"/>
      <c r="AK381" s="31"/>
      <c r="AL381" s="34">
        <f>AL354+1</f>
        <v>15</v>
      </c>
      <c r="AN381" s="15" t="str">
        <f ca="1">IF($B396="","非表示","表示")</f>
        <v>非表示</v>
      </c>
    </row>
    <row r="382" spans="1:40" ht="25.5" customHeight="1">
      <c r="B382" s="21"/>
      <c r="C382" s="22"/>
      <c r="D382" s="22"/>
      <c r="E382" s="22"/>
      <c r="F382" s="22"/>
      <c r="G382" s="22"/>
      <c r="H382" s="22"/>
      <c r="I382" s="22"/>
      <c r="J382" s="22"/>
      <c r="K382" s="22"/>
      <c r="L382" s="27"/>
      <c r="M382" s="28"/>
      <c r="N382" s="22"/>
      <c r="O382" s="22"/>
      <c r="P382" s="22"/>
      <c r="Q382" s="28"/>
      <c r="R382" s="127"/>
      <c r="S382" s="204" t="s">
        <v>825</v>
      </c>
      <c r="T382" s="204"/>
      <c r="U382" s="204"/>
      <c r="V382" s="204"/>
      <c r="W382" s="204"/>
      <c r="X382" s="204"/>
      <c r="Y382" s="204"/>
      <c r="Z382" s="22"/>
      <c r="AA382" s="22"/>
      <c r="AB382" s="22"/>
      <c r="AC382" s="28"/>
      <c r="AD382" s="22"/>
      <c r="AE382" s="24"/>
      <c r="AF382" s="24"/>
      <c r="AG382" s="24"/>
      <c r="AH382" s="24"/>
      <c r="AI382" s="24"/>
      <c r="AJ382" s="24"/>
      <c r="AK382" s="24"/>
      <c r="AL382" s="35"/>
      <c r="AN382" s="15" t="str">
        <f ca="1">IF($B396="","非表示","表示")</f>
        <v>非表示</v>
      </c>
    </row>
    <row r="383" spans="1:40" ht="35" customHeight="1">
      <c r="B383" s="21"/>
      <c r="C383" s="22"/>
      <c r="D383" s="22"/>
      <c r="E383" s="22"/>
      <c r="F383" s="22"/>
      <c r="G383" s="22"/>
      <c r="H383" s="22"/>
      <c r="I383" s="22"/>
      <c r="J383" s="22"/>
      <c r="K383" s="22"/>
      <c r="L383" s="27"/>
      <c r="M383" s="28"/>
      <c r="N383" s="22"/>
      <c r="O383" s="22"/>
      <c r="P383" s="22"/>
      <c r="Q383" s="28"/>
      <c r="T383" s="205" t="s">
        <v>821</v>
      </c>
      <c r="U383" s="205"/>
      <c r="V383" s="206" t="str">
        <f>IF(入力シート①!D$4&lt;&gt;"",入力シート①!D$4,"")</f>
        <v/>
      </c>
      <c r="W383" s="206"/>
      <c r="X383" s="128" t="s">
        <v>822</v>
      </c>
      <c r="Y383" s="15"/>
      <c r="Z383" s="22"/>
      <c r="AA383" s="22"/>
      <c r="AB383" s="22"/>
      <c r="AC383" s="207" t="str">
        <f>IF(入力シート①!C$5&lt;&gt;"",入力シート①!C$5,"　　年　　月　　日")</f>
        <v>　　年　　月　　日</v>
      </c>
      <c r="AD383" s="207"/>
      <c r="AE383" s="207"/>
      <c r="AF383" s="207"/>
      <c r="AG383" s="207"/>
      <c r="AH383" s="207"/>
      <c r="AI383" s="207"/>
      <c r="AJ383" s="207"/>
      <c r="AK383" s="207"/>
      <c r="AL383" s="35"/>
      <c r="AN383" s="15" t="str">
        <f ca="1">IF($B396="","非表示","表示")</f>
        <v>非表示</v>
      </c>
    </row>
    <row r="384" spans="1:40" ht="21" customHeight="1"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9"/>
      <c r="M384" s="124"/>
      <c r="N384" s="24"/>
      <c r="O384" s="24"/>
      <c r="P384" s="24"/>
      <c r="Q384" s="124"/>
      <c r="R384" s="24"/>
      <c r="S384" s="24"/>
      <c r="T384" s="24"/>
      <c r="U384" s="124"/>
      <c r="V384" s="24"/>
      <c r="W384" s="24"/>
      <c r="X384" s="24"/>
      <c r="Y384" s="124"/>
      <c r="Z384" s="24"/>
      <c r="AA384" s="24"/>
      <c r="AB384" s="24"/>
      <c r="AC384" s="124"/>
      <c r="AD384" s="24"/>
      <c r="AE384" s="208"/>
      <c r="AF384" s="208"/>
      <c r="AG384" s="208"/>
      <c r="AH384" s="208"/>
      <c r="AI384" s="208"/>
      <c r="AJ384" s="208"/>
      <c r="AK384" s="208"/>
      <c r="AL384" s="35"/>
      <c r="AN384" s="15" t="str">
        <f ca="1">IF($B396="","非表示","表示")</f>
        <v>非表示</v>
      </c>
    </row>
    <row r="385" spans="1:40" ht="20.25" customHeight="1">
      <c r="B385" s="23"/>
      <c r="C385" s="209" t="s">
        <v>55</v>
      </c>
      <c r="D385" s="209"/>
      <c r="E385" s="209"/>
      <c r="F385" s="209"/>
      <c r="G385" s="209"/>
      <c r="H385" s="209"/>
      <c r="I385" s="209"/>
      <c r="J385" s="209"/>
      <c r="K385" s="209"/>
      <c r="L385" s="209"/>
      <c r="M385" s="124"/>
      <c r="N385" s="24"/>
      <c r="O385" s="24"/>
      <c r="P385" s="24"/>
      <c r="Q385" s="124"/>
      <c r="U385" s="124"/>
      <c r="V385" s="24"/>
      <c r="W385" s="24"/>
      <c r="X385" s="24"/>
      <c r="Y385" s="124"/>
      <c r="Z385" s="24"/>
      <c r="AA385" s="24"/>
      <c r="AB385" s="24"/>
      <c r="AC385" s="124"/>
      <c r="AD385" s="24"/>
      <c r="AE385" s="24"/>
      <c r="AF385" s="24"/>
      <c r="AG385" s="24"/>
      <c r="AH385" s="24"/>
      <c r="AI385" s="24"/>
      <c r="AJ385" s="24"/>
      <c r="AK385" s="24"/>
      <c r="AL385" s="35"/>
      <c r="AN385" s="15" t="str">
        <f ca="1">IF($B396="","非表示","表示")</f>
        <v>非表示</v>
      </c>
    </row>
    <row r="386" spans="1:40" ht="20.25" customHeight="1">
      <c r="B386" s="23"/>
      <c r="C386" s="24"/>
      <c r="D386" s="24"/>
      <c r="E386" s="24"/>
      <c r="F386" s="24"/>
      <c r="G386" s="24"/>
      <c r="H386" s="24"/>
      <c r="I386" s="24"/>
      <c r="J386" s="24"/>
      <c r="K386" s="24"/>
      <c r="L386" s="29"/>
      <c r="M386" s="124"/>
      <c r="N386" s="24"/>
      <c r="O386" s="24"/>
      <c r="P386" s="24"/>
      <c r="Q386" s="124"/>
      <c r="R386" s="24"/>
      <c r="S386" s="24"/>
      <c r="T386" s="24"/>
      <c r="U386" s="124"/>
      <c r="V386" s="24"/>
      <c r="W386" s="24"/>
      <c r="X386" s="24"/>
      <c r="Y386" s="210" t="s">
        <v>823</v>
      </c>
      <c r="Z386" s="210"/>
      <c r="AA386" s="210"/>
      <c r="AB386" s="210"/>
      <c r="AC386" s="212" t="str">
        <f>AC359</f>
        <v/>
      </c>
      <c r="AD386" s="212"/>
      <c r="AE386" s="212"/>
      <c r="AF386" s="212"/>
      <c r="AG386" s="212"/>
      <c r="AH386" s="212"/>
      <c r="AI386" s="212"/>
      <c r="AJ386" s="212"/>
      <c r="AK386" s="212"/>
      <c r="AL386" s="35"/>
      <c r="AN386" s="15" t="str">
        <f ca="1">IF($B396="","非表示","表示")</f>
        <v>非表示</v>
      </c>
    </row>
    <row r="387" spans="1:40" ht="20.25" customHeight="1">
      <c r="B387" s="23"/>
      <c r="C387" s="24"/>
      <c r="D387" s="24"/>
      <c r="E387" s="24"/>
      <c r="F387" s="24"/>
      <c r="G387" s="24"/>
      <c r="H387" s="24"/>
      <c r="I387" s="24"/>
      <c r="J387" s="24"/>
      <c r="K387" s="24"/>
      <c r="L387" s="29"/>
      <c r="M387" s="124"/>
      <c r="N387" s="24"/>
      <c r="O387" s="24"/>
      <c r="P387" s="24"/>
      <c r="Q387" s="124"/>
      <c r="R387" s="24"/>
      <c r="S387" s="24"/>
      <c r="T387" s="24"/>
      <c r="U387" s="124"/>
      <c r="V387" s="24"/>
      <c r="W387" s="24"/>
      <c r="X387" s="24"/>
      <c r="Y387" s="211"/>
      <c r="Z387" s="211"/>
      <c r="AA387" s="211"/>
      <c r="AB387" s="211"/>
      <c r="AC387" s="213" t="str">
        <f>AC360</f>
        <v/>
      </c>
      <c r="AD387" s="213"/>
      <c r="AE387" s="213"/>
      <c r="AF387" s="213"/>
      <c r="AG387" s="213"/>
      <c r="AH387" s="213"/>
      <c r="AI387" s="213"/>
      <c r="AJ387" s="213"/>
      <c r="AK387" s="213"/>
      <c r="AL387" s="35"/>
      <c r="AN387" s="15" t="str">
        <f ca="1">IF($B396="","非表示","表示")</f>
        <v>非表示</v>
      </c>
    </row>
    <row r="388" spans="1:40" ht="7.5" customHeight="1">
      <c r="B388" s="23"/>
      <c r="C388" s="24"/>
      <c r="D388" s="24"/>
      <c r="E388" s="24"/>
      <c r="F388" s="24"/>
      <c r="G388" s="24"/>
      <c r="H388" s="24"/>
      <c r="I388" s="24"/>
      <c r="J388" s="24"/>
      <c r="K388" s="24"/>
      <c r="L388" s="29"/>
      <c r="M388" s="124"/>
      <c r="N388" s="24"/>
      <c r="O388" s="24"/>
      <c r="P388" s="24"/>
      <c r="Q388" s="124"/>
      <c r="R388" s="24"/>
      <c r="S388" s="24"/>
      <c r="T388" s="24"/>
      <c r="U388" s="124"/>
      <c r="V388" s="24"/>
      <c r="W388" s="24"/>
      <c r="X388" s="24"/>
      <c r="Y388" s="124"/>
      <c r="Z388" s="24"/>
      <c r="AA388" s="24"/>
      <c r="AB388" s="24"/>
      <c r="AC388" s="124"/>
      <c r="AD388" s="24"/>
      <c r="AE388" s="24"/>
      <c r="AF388" s="24"/>
      <c r="AG388" s="24"/>
      <c r="AH388" s="24"/>
      <c r="AI388" s="24"/>
      <c r="AJ388" s="24"/>
      <c r="AK388" s="24"/>
      <c r="AL388" s="35"/>
      <c r="AN388" s="15" t="str">
        <f ca="1">IF($B396="","非表示","表示")</f>
        <v>非表示</v>
      </c>
    </row>
    <row r="389" spans="1:40" ht="20.25" customHeight="1">
      <c r="B389" s="23"/>
      <c r="C389" s="24"/>
      <c r="D389" s="24"/>
      <c r="E389" s="24"/>
      <c r="F389" s="24"/>
      <c r="G389" s="24"/>
      <c r="H389" s="24"/>
      <c r="I389" s="24"/>
      <c r="J389" s="24"/>
      <c r="K389" s="24"/>
      <c r="L389" s="29"/>
      <c r="M389" s="124"/>
      <c r="N389" s="24"/>
      <c r="O389" s="24"/>
      <c r="V389" s="24"/>
      <c r="W389" s="24"/>
      <c r="X389" s="24"/>
      <c r="Y389" s="186" t="s">
        <v>56</v>
      </c>
      <c r="Z389" s="186"/>
      <c r="AA389" s="186"/>
      <c r="AB389" s="186"/>
      <c r="AC389" s="188" t="str">
        <f>AC362</f>
        <v/>
      </c>
      <c r="AD389" s="188"/>
      <c r="AE389" s="188"/>
      <c r="AF389" s="188"/>
      <c r="AG389" s="188"/>
      <c r="AH389" s="188"/>
      <c r="AI389" s="188"/>
      <c r="AJ389" s="188"/>
      <c r="AK389" s="188"/>
      <c r="AL389" s="35"/>
      <c r="AN389" s="15" t="str">
        <f ca="1">IF($B396="","非表示","表示")</f>
        <v>非表示</v>
      </c>
    </row>
    <row r="390" spans="1:40" ht="20.25" customHeight="1">
      <c r="B390" s="23"/>
      <c r="D390" s="129" t="s">
        <v>11</v>
      </c>
      <c r="E390" s="130"/>
      <c r="F390" s="130"/>
      <c r="G390" s="131"/>
      <c r="H390" s="187" t="str">
        <f>H12</f>
        <v/>
      </c>
      <c r="I390" s="187"/>
      <c r="J390" s="187"/>
      <c r="K390" s="187"/>
      <c r="L390" s="187"/>
      <c r="M390" s="124"/>
      <c r="N390" s="24"/>
      <c r="R390" s="119" t="str">
        <f>IF(入力シート①!C$7&lt;&gt;"",入力シート①!C$7,"")</f>
        <v/>
      </c>
      <c r="S390" s="125" t="s">
        <v>16</v>
      </c>
      <c r="T390" s="190" t="str">
        <f>IF(入力シート①!E$7&lt;&gt;"",入力シート①!E$7,"")</f>
        <v/>
      </c>
      <c r="U390" s="190"/>
      <c r="V390" s="129" t="s">
        <v>824</v>
      </c>
      <c r="W390" s="24"/>
      <c r="X390" s="24"/>
      <c r="Y390" s="187"/>
      <c r="Z390" s="187"/>
      <c r="AA390" s="187"/>
      <c r="AB390" s="187"/>
      <c r="AC390" s="189"/>
      <c r="AD390" s="189"/>
      <c r="AE390" s="189"/>
      <c r="AF390" s="189"/>
      <c r="AG390" s="189"/>
      <c r="AH390" s="189"/>
      <c r="AI390" s="189"/>
      <c r="AJ390" s="189"/>
      <c r="AK390" s="189"/>
      <c r="AL390" s="35"/>
      <c r="AN390" s="15" t="str">
        <f ca="1">IF($B396="","非表示","表示")</f>
        <v>非表示</v>
      </c>
    </row>
    <row r="391" spans="1:40" ht="12.75" customHeight="1">
      <c r="B391" s="23"/>
      <c r="C391" s="24"/>
      <c r="D391" s="24"/>
      <c r="E391" s="24"/>
      <c r="F391" s="24"/>
      <c r="G391" s="24"/>
      <c r="H391" s="24"/>
      <c r="I391" s="24"/>
      <c r="J391" s="24"/>
      <c r="K391" s="24"/>
      <c r="L391" s="29"/>
      <c r="M391" s="124"/>
      <c r="N391" s="24"/>
      <c r="O391" s="24"/>
      <c r="P391" s="24"/>
      <c r="Q391" s="124"/>
      <c r="R391" s="24"/>
      <c r="S391" s="24"/>
      <c r="T391" s="24"/>
      <c r="U391" s="124"/>
      <c r="V391" s="24"/>
      <c r="W391" s="24"/>
      <c r="X391" s="24"/>
      <c r="Y391" s="124"/>
      <c r="Z391" s="24"/>
      <c r="AA391" s="24"/>
      <c r="AB391" s="24"/>
      <c r="AC391" s="124"/>
      <c r="AD391" s="24"/>
      <c r="AE391" s="24"/>
      <c r="AF391" s="24"/>
      <c r="AG391" s="24"/>
      <c r="AH391" s="24"/>
      <c r="AI391" s="24"/>
      <c r="AJ391" s="24"/>
      <c r="AK391" s="24"/>
      <c r="AL391" s="35"/>
      <c r="AN391" s="15" t="str">
        <f ca="1">IF($B396="","非表示","表示")</f>
        <v>非表示</v>
      </c>
    </row>
    <row r="392" spans="1:40" ht="23.25" customHeight="1">
      <c r="B392" s="191" t="s">
        <v>57</v>
      </c>
      <c r="C392" s="191"/>
      <c r="D392" s="191"/>
      <c r="E392" s="191"/>
      <c r="F392" s="191"/>
      <c r="G392" s="191"/>
      <c r="H392" s="191"/>
      <c r="I392" s="191"/>
      <c r="J392" s="191"/>
      <c r="K392" s="192" t="s">
        <v>37</v>
      </c>
      <c r="L392" s="193"/>
      <c r="M392" s="194"/>
      <c r="N392" s="198" t="s">
        <v>817</v>
      </c>
      <c r="O392" s="199"/>
      <c r="P392" s="199"/>
      <c r="Q392" s="200"/>
      <c r="R392" s="192" t="s">
        <v>818</v>
      </c>
      <c r="S392" s="193"/>
      <c r="T392" s="193"/>
      <c r="U392" s="194"/>
      <c r="V392" s="192" t="s">
        <v>819</v>
      </c>
      <c r="W392" s="193"/>
      <c r="X392" s="193"/>
      <c r="Y392" s="194"/>
      <c r="Z392" s="198" t="s">
        <v>820</v>
      </c>
      <c r="AA392" s="199"/>
      <c r="AB392" s="199"/>
      <c r="AC392" s="200"/>
      <c r="AD392" s="191" t="s">
        <v>46</v>
      </c>
      <c r="AE392" s="191"/>
      <c r="AF392" s="191"/>
      <c r="AG392" s="191"/>
      <c r="AH392" s="191"/>
      <c r="AI392" s="191"/>
      <c r="AJ392" s="191"/>
      <c r="AK392" s="191"/>
      <c r="AL392" s="191"/>
      <c r="AN392" s="15" t="str">
        <f ca="1">IF($B394="","非表示","表示")</f>
        <v>非表示</v>
      </c>
    </row>
    <row r="393" spans="1:40" ht="23.25" customHeight="1">
      <c r="B393" s="191"/>
      <c r="C393" s="191"/>
      <c r="D393" s="191"/>
      <c r="E393" s="191"/>
      <c r="F393" s="191"/>
      <c r="G393" s="191"/>
      <c r="H393" s="191"/>
      <c r="I393" s="191"/>
      <c r="J393" s="191"/>
      <c r="K393" s="195"/>
      <c r="L393" s="196"/>
      <c r="M393" s="197"/>
      <c r="N393" s="201"/>
      <c r="O393" s="202"/>
      <c r="P393" s="202"/>
      <c r="Q393" s="203"/>
      <c r="R393" s="195"/>
      <c r="S393" s="196"/>
      <c r="T393" s="196"/>
      <c r="U393" s="197"/>
      <c r="V393" s="195"/>
      <c r="W393" s="196"/>
      <c r="X393" s="196"/>
      <c r="Y393" s="197"/>
      <c r="Z393" s="201"/>
      <c r="AA393" s="202"/>
      <c r="AB393" s="202"/>
      <c r="AC393" s="203"/>
      <c r="AD393" s="191"/>
      <c r="AE393" s="191"/>
      <c r="AF393" s="191"/>
      <c r="AG393" s="191"/>
      <c r="AH393" s="191"/>
      <c r="AI393" s="191"/>
      <c r="AJ393" s="191"/>
      <c r="AK393" s="191"/>
      <c r="AL393" s="191"/>
      <c r="AN393" s="15" t="str">
        <f ca="1">IF($B394="","非表示","表示")</f>
        <v>非表示</v>
      </c>
    </row>
    <row r="394" spans="1:40" ht="46.5" customHeight="1">
      <c r="A394" s="15">
        <f ca="1">$A375+1</f>
        <v>127</v>
      </c>
      <c r="B394" s="214" t="str">
        <f ca="1">IF(AND(VLOOKUP(A394,入力シート➁!$A:$B,COLUMN(入力シート➁!$B$5),0)=0,AD394=""),"",IF(AND(VLOOKUP(A394,入力シート➁!$A:$B,COLUMN(入力シート➁!$B$5),0)=0,AD394&lt;&gt;""),IFERROR(IF(AND(OFFSET(B394,-2,0,1,1)=$B$14,OFFSET(B394,-19,0,1,1)="　　　　　　　〃"),OFFSET(B394,-20,0,1,1),IF(AND(OFFSET(B394,-2,0,1,1)=$B$14,OFFSET(B394,-19,0,1,1)&lt;&gt;"　　　　　　　〃"),OFFSET(B394,-19,0,1,1),"　　　　　　　〃")),"　　　　　　　〃"),(VLOOKUP(A394,入力シート➁!$A:$B,COLUMN(入力シート➁!$B$5),0))))</f>
        <v/>
      </c>
      <c r="C394" s="215"/>
      <c r="D394" s="215"/>
      <c r="E394" s="215"/>
      <c r="F394" s="215"/>
      <c r="G394" s="215"/>
      <c r="H394" s="215"/>
      <c r="I394" s="215"/>
      <c r="J394" s="216"/>
      <c r="K394" s="115" t="str">
        <f>IF(M394="","",IFERROR(VLOOKUP($A394,入力シート➁!$A:$R,COLUMN(入力シート➁!$C$7),0),""))</f>
        <v/>
      </c>
      <c r="L394" s="116" t="str">
        <f>IF(入力シート➁!D133=0,"",入力シート➁!D133)</f>
        <v/>
      </c>
      <c r="M394" s="117" t="str">
        <f>IF(L394="","",VLOOKUP($A394,入力シート➁!$A:$R,COLUMN(入力シート➁!$E$7),0))</f>
        <v/>
      </c>
      <c r="N394" s="217" t="str">
        <f ca="1">IF(VLOOKUP($A394,入力シート➁!$A:$R,COLUMN(入力シート➁!F385),0)=0,"",IF(VLOOKUP($A394,入力シート➁!$A:$R,COLUMN(入力シート➁!F385),0)&lt;0,"("&amp;-VLOOKUP($A394,入力シート➁!$A:$R,COLUMN(入力シート➁!F385),0)&amp;VLOOKUP($A394,入力シート➁!$A:$R,COLUMN(入力シート➁!G385),0)&amp;")",VLOOKUP($A394,入力シート➁!$A:$R,COLUMN(入力シート➁!F385),0)))</f>
        <v/>
      </c>
      <c r="O394" s="218"/>
      <c r="P394" s="218"/>
      <c r="Q394" s="118" t="str">
        <f ca="1">IF(OR(N394="",COUNT(N394)=0),"",VLOOKUP($A394,入力シート➁!$A:$R,COLUMN(入力シート➁!G385),0))</f>
        <v/>
      </c>
      <c r="R394" s="217" t="str">
        <f ca="1">IF(VLOOKUP($A394,入力シート➁!$A:$R,COLUMN(入力シート➁!H385),0)=0,"",IF(VLOOKUP($A394,入力シート➁!$A:$R,COLUMN(入力シート➁!H385),0)&lt;0,"("&amp;-VLOOKUP($A394,入力シート➁!$A:$R,COLUMN(入力シート➁!H385),0)&amp;VLOOKUP($A394,入力シート➁!$A:$R,COLUMN(入力シート➁!I385),0)&amp;")",VLOOKUP($A394,入力シート➁!$A:$R,COLUMN(入力シート➁!H385),0)))</f>
        <v/>
      </c>
      <c r="S394" s="218"/>
      <c r="T394" s="218"/>
      <c r="U394" s="118" t="str">
        <f ca="1">IF(OR(R394="",COUNT(R394)=0),"",VLOOKUP($A394,入力シート➁!$A:$R,COLUMN(入力シート➁!G385),0))</f>
        <v/>
      </c>
      <c r="V394" s="217" t="str">
        <f ca="1">IF(VLOOKUP($A394,入力シート➁!$A:$R,COLUMN(入力シート➁!J385),0)=0,"",IF(VLOOKUP($A394,入力シート➁!$A:$R,COLUMN(入力シート➁!J385),0)&lt;0,"("&amp;-VLOOKUP($A394,入力シート➁!$A:$R,COLUMN(入力シート➁!J385),0)&amp;VLOOKUP($A394,入力シート➁!$A:$R,COLUMN(入力シート➁!K385),0)&amp;")",VLOOKUP($A394,入力シート➁!$A:$R,COLUMN(入力シート➁!J385),0)))</f>
        <v/>
      </c>
      <c r="W394" s="218"/>
      <c r="X394" s="218"/>
      <c r="Y394" s="118" t="str">
        <f ca="1">IF(OR(V394="",COUNT(V394)=0),"",VLOOKUP($A394,入力シート➁!$A:$R,COLUMN(入力シート➁!G385),0))</f>
        <v/>
      </c>
      <c r="Z394" s="217" t="str">
        <f ca="1">IF(AND(VLOOKUP($A394,入力シート➁!$A:$R,COLUMN(入力シート➁!L385),0)=0,VLOOKUP($A394,入力シート➁!$A:$R,COLUMN(入力シート➁!B385),0)=""),"",IF(VLOOKUP($A394,入力シート➁!$A:$R,COLUMN(入力シート➁!L385),0)&lt;0,"("&amp;-VLOOKUP($A394,入力シート➁!$A:$R,COLUMN(入力シート➁!L385),0)&amp;VLOOKUP($A394,入力シート➁!$A:$R,COLUMN(入力シート➁!M385),0)&amp;")",VLOOKUP($A394,入力シート➁!$A:$R,COLUMN(入力シート➁!L385),0)))</f>
        <v/>
      </c>
      <c r="AA394" s="218"/>
      <c r="AB394" s="218"/>
      <c r="AC394" s="118" t="str">
        <f ca="1">IF(OR(Z394="",COUNT(Z394)=0),"",VLOOKUP($A394,入力シート➁!$A:$R,COLUMN(入力シート➁!G385),0))</f>
        <v/>
      </c>
      <c r="AD394" s="219" t="str">
        <f ca="1">IF(VLOOKUP(A394,入力シート➁!$A:$R,COLUMN(入力シート➁!R385),0)=0,"",VLOOKUP(A394,入力シート➁!$A:$R,COLUMN(入力シート➁!R385),0))</f>
        <v/>
      </c>
      <c r="AE394" s="219"/>
      <c r="AF394" s="219"/>
      <c r="AG394" s="219"/>
      <c r="AH394" s="219"/>
      <c r="AI394" s="219"/>
      <c r="AJ394" s="219"/>
      <c r="AK394" s="219"/>
      <c r="AL394" s="219"/>
      <c r="AN394" s="15" t="str">
        <f ca="1">IF($B394="","非表示","表示")</f>
        <v>非表示</v>
      </c>
    </row>
    <row r="395" spans="1:40" ht="46.5" customHeight="1">
      <c r="A395" s="15">
        <f t="shared" ref="A395:A402" ca="1" si="14">OFFSET(A395,-1,0,1,1)+1</f>
        <v>128</v>
      </c>
      <c r="B395" s="214" t="str">
        <f ca="1">IF(AND(VLOOKUP(A395,入力シート➁!$A:$B,COLUMN(入力シート➁!$B$5),0)=0,AD395=""),"",IF(AND(VLOOKUP(A395,入力シート➁!$A:$B,COLUMN(入力シート➁!$B$5),0)=0,AD395&lt;&gt;""),IFERROR(IF(AND(OFFSET(B395,-2,0,1,1)=$B$14,OFFSET(B395,-19,0,1,1)="　　　　　　　〃"),OFFSET(B395,-20,0,1,1),IF(AND(OFFSET(B395,-2,0,1,1)=$B$14,OFFSET(B395,-19,0,1,1)&lt;&gt;"　　　　　　　〃"),OFFSET(B395,-19,0,1,1),"　　　　　　　〃")),"　　　　　　　〃"),(VLOOKUP(A395,入力シート➁!$A:$B,COLUMN(入力シート➁!$B$5),0))))</f>
        <v/>
      </c>
      <c r="C395" s="215"/>
      <c r="D395" s="215"/>
      <c r="E395" s="215"/>
      <c r="F395" s="215"/>
      <c r="G395" s="215"/>
      <c r="H395" s="215"/>
      <c r="I395" s="215"/>
      <c r="J395" s="216"/>
      <c r="K395" s="115" t="str">
        <f>IF(M395="","",IFERROR(VLOOKUP($A395,入力シート➁!$A:$R,COLUMN(入力シート➁!$C$7),0),""))</f>
        <v/>
      </c>
      <c r="L395" s="116" t="str">
        <f>IF(入力シート➁!D134=0,"",入力シート➁!D134)</f>
        <v/>
      </c>
      <c r="M395" s="117" t="str">
        <f>IF(L395="","",VLOOKUP($A395,入力シート➁!$A:$R,COLUMN(入力シート➁!$E$7),0))</f>
        <v/>
      </c>
      <c r="N395" s="217" t="str">
        <f ca="1">IF(VLOOKUP($A395,入力シート➁!$A:$R,COLUMN(入力シート➁!F386),0)=0,"",IF(VLOOKUP($A395,入力シート➁!$A:$R,COLUMN(入力シート➁!F386),0)&lt;0,"("&amp;-VLOOKUP($A395,入力シート➁!$A:$R,COLUMN(入力シート➁!F386),0)&amp;VLOOKUP($A395,入力シート➁!$A:$R,COLUMN(入力シート➁!G386),0)&amp;")",VLOOKUP($A395,入力シート➁!$A:$R,COLUMN(入力シート➁!F386),0)))</f>
        <v/>
      </c>
      <c r="O395" s="218"/>
      <c r="P395" s="218"/>
      <c r="Q395" s="118" t="str">
        <f ca="1">IF(OR(N395="",COUNT(N395)=0),"",VLOOKUP(A395,入力シート➁!$A:$R,COLUMN(入力シート➁!G386),0))</f>
        <v/>
      </c>
      <c r="R395" s="217" t="str">
        <f ca="1">IF(VLOOKUP($A395,入力シート➁!$A:$R,COLUMN(入力シート➁!H386),0)=0,"",IF(VLOOKUP($A395,入力シート➁!$A:$R,COLUMN(入力シート➁!H386),0)&lt;0,"("&amp;-VLOOKUP($A395,入力シート➁!$A:$R,COLUMN(入力シート➁!H386),0)&amp;VLOOKUP($A395,入力シート➁!$A:$R,COLUMN(入力シート➁!I386),0)&amp;")",VLOOKUP($A395,入力シート➁!$A:$R,COLUMN(入力シート➁!H386),0)))</f>
        <v/>
      </c>
      <c r="S395" s="218"/>
      <c r="T395" s="218"/>
      <c r="U395" s="118" t="str">
        <f ca="1">IF(OR(R395="",COUNT(R395)=0),"",VLOOKUP($A395,入力シート➁!$A:$R,COLUMN(入力シート➁!G386),0))</f>
        <v/>
      </c>
      <c r="V395" s="217" t="str">
        <f ca="1">IF(VLOOKUP($A395,入力シート➁!$A:$R,COLUMN(入力シート➁!J386),0)=0,"",IF(VLOOKUP($A395,入力シート➁!$A:$R,COLUMN(入力シート➁!J386),0)&lt;0,"("&amp;-VLOOKUP($A395,入力シート➁!$A:$R,COLUMN(入力シート➁!J386),0)&amp;VLOOKUP($A395,入力シート➁!$A:$R,COLUMN(入力シート➁!K386),0)&amp;")",VLOOKUP($A395,入力シート➁!$A:$R,COLUMN(入力シート➁!J386),0)))</f>
        <v/>
      </c>
      <c r="W395" s="218"/>
      <c r="X395" s="218"/>
      <c r="Y395" s="118" t="str">
        <f ca="1">IF(OR(V395="",COUNT(V395)=0),"",VLOOKUP($A395,入力シート➁!$A:$R,COLUMN(入力シート➁!G386),0))</f>
        <v/>
      </c>
      <c r="Z395" s="217" t="str">
        <f ca="1">IF(AND(VLOOKUP($A395,入力シート➁!$A:$R,COLUMN(入力シート➁!L386),0)=0,VLOOKUP($A395,入力シート➁!$A:$R,COLUMN(入力シート➁!B386),0)=""),"",IF(VLOOKUP($A395,入力シート➁!$A:$R,COLUMN(入力シート➁!L386),0)&lt;0,"("&amp;-VLOOKUP($A395,入力シート➁!$A:$R,COLUMN(入力シート➁!L386),0)&amp;VLOOKUP($A395,入力シート➁!$A:$R,COLUMN(入力シート➁!M386),0)&amp;")",VLOOKUP($A395,入力シート➁!$A:$R,COLUMN(入力シート➁!L386),0)))</f>
        <v/>
      </c>
      <c r="AA395" s="218"/>
      <c r="AB395" s="218"/>
      <c r="AC395" s="118" t="str">
        <f ca="1">IF(OR(Z395="",COUNT(Z395)=0),"",VLOOKUP($A395,入力シート➁!$A:$R,COLUMN(入力シート➁!G386),0))</f>
        <v/>
      </c>
      <c r="AD395" s="219" t="str">
        <f ca="1">IF(VLOOKUP(A395,入力シート➁!$A:$R,COLUMN(入力シート➁!R386),0)=0,"",VLOOKUP(A395,入力シート➁!$A:$R,COLUMN(入力シート➁!R386),0))</f>
        <v/>
      </c>
      <c r="AE395" s="219"/>
      <c r="AF395" s="219"/>
      <c r="AG395" s="219"/>
      <c r="AH395" s="219"/>
      <c r="AI395" s="219"/>
      <c r="AJ395" s="219"/>
      <c r="AK395" s="219"/>
      <c r="AL395" s="219"/>
      <c r="AN395" s="15" t="str">
        <f ca="1">IF($B394="","非表示","表示")</f>
        <v>非表示</v>
      </c>
    </row>
    <row r="396" spans="1:40" ht="46.5" customHeight="1">
      <c r="A396" s="15">
        <f t="shared" ca="1" si="14"/>
        <v>129</v>
      </c>
      <c r="B396" s="214" t="str">
        <f ca="1">IF(AND(VLOOKUP(A396,入力シート➁!$A:$B,COLUMN(入力シート➁!$B$5),0)=0,AD396=""),"",IF(AND(VLOOKUP(A396,入力シート➁!$A:$B,COLUMN(入力シート➁!$B$5),0)=0,AD396&lt;&gt;""),IFERROR(IF(AND(OFFSET(B396,-2,0,1,1)=$B$14,OFFSET(B396,-19,0,1,1)="　　　　　　　〃"),OFFSET(B396,-20,0,1,1),IF(AND(OFFSET(B396,-2,0,1,1)=$B$14,OFFSET(B396,-19,0,1,1)&lt;&gt;"　　　　　　　〃"),OFFSET(B396,-19,0,1,1),"　　　　　　　〃")),"　　　　　　　〃"),(VLOOKUP(A396,入力シート➁!$A:$B,COLUMN(入力シート➁!$B$5),0))))</f>
        <v/>
      </c>
      <c r="C396" s="215"/>
      <c r="D396" s="215"/>
      <c r="E396" s="215"/>
      <c r="F396" s="215"/>
      <c r="G396" s="215"/>
      <c r="H396" s="215"/>
      <c r="I396" s="215"/>
      <c r="J396" s="216"/>
      <c r="K396" s="115" t="str">
        <f>IF(M396="","",IFERROR(VLOOKUP($A396,入力シート➁!$A:$R,COLUMN(入力シート➁!$C$7),0),""))</f>
        <v/>
      </c>
      <c r="L396" s="116" t="str">
        <f>IF(入力シート➁!D135=0,"",入力シート➁!D135)</f>
        <v/>
      </c>
      <c r="M396" s="117" t="str">
        <f>IF(L396="","",VLOOKUP($A396,入力シート➁!$A:$R,COLUMN(入力シート➁!$E$7),0))</f>
        <v/>
      </c>
      <c r="N396" s="217" t="str">
        <f ca="1">IF(VLOOKUP($A396,入力シート➁!$A:$R,COLUMN(入力シート➁!F387),0)=0,"",IF(VLOOKUP($A396,入力シート➁!$A:$R,COLUMN(入力シート➁!F387),0)&lt;0,"("&amp;-VLOOKUP($A396,入力シート➁!$A:$R,COLUMN(入力シート➁!F387),0)&amp;VLOOKUP($A396,入力シート➁!$A:$R,COLUMN(入力シート➁!G387),0)&amp;")",VLOOKUP($A396,入力シート➁!$A:$R,COLUMN(入力シート➁!F387),0)))</f>
        <v/>
      </c>
      <c r="O396" s="218"/>
      <c r="P396" s="218"/>
      <c r="Q396" s="118" t="str">
        <f ca="1">IF(OR(N396="",COUNT(N396)=0),"",VLOOKUP(A396,入力シート➁!$A:$R,COLUMN(入力シート➁!G387),0))</f>
        <v/>
      </c>
      <c r="R396" s="217" t="str">
        <f ca="1">IF(VLOOKUP($A396,入力シート➁!$A:$R,COLUMN(入力シート➁!H387),0)=0,"",IF(VLOOKUP($A396,入力シート➁!$A:$R,COLUMN(入力シート➁!H387),0)&lt;0,"("&amp;-VLOOKUP($A396,入力シート➁!$A:$R,COLUMN(入力シート➁!H387),0)&amp;VLOOKUP($A396,入力シート➁!$A:$R,COLUMN(入力シート➁!I387),0)&amp;")",VLOOKUP($A396,入力シート➁!$A:$R,COLUMN(入力シート➁!H387),0)))</f>
        <v/>
      </c>
      <c r="S396" s="218"/>
      <c r="T396" s="218"/>
      <c r="U396" s="118" t="str">
        <f ca="1">IF(OR(R396="",COUNT(R396)=0),"",VLOOKUP($A396,入力シート➁!$A:$R,COLUMN(入力シート➁!G387),0))</f>
        <v/>
      </c>
      <c r="V396" s="217" t="str">
        <f ca="1">IF(VLOOKUP($A396,入力シート➁!$A:$R,COLUMN(入力シート➁!J387),0)=0,"",IF(VLOOKUP($A396,入力シート➁!$A:$R,COLUMN(入力シート➁!J387),0)&lt;0,"("&amp;-VLOOKUP($A396,入力シート➁!$A:$R,COLUMN(入力シート➁!J387),0)&amp;VLOOKUP($A396,入力シート➁!$A:$R,COLUMN(入力シート➁!K387),0)&amp;")",VLOOKUP($A396,入力シート➁!$A:$R,COLUMN(入力シート➁!J387),0)))</f>
        <v/>
      </c>
      <c r="W396" s="218"/>
      <c r="X396" s="218"/>
      <c r="Y396" s="118" t="str">
        <f ca="1">IF(OR(V396="",COUNT(V396)=0),"",VLOOKUP($A396,入力シート➁!$A:$R,COLUMN(入力シート➁!G387),0))</f>
        <v/>
      </c>
      <c r="Z396" s="217" t="str">
        <f ca="1">IF(AND(VLOOKUP($A396,入力シート➁!$A:$R,COLUMN(入力シート➁!L387),0)=0,VLOOKUP($A396,入力シート➁!$A:$R,COLUMN(入力シート➁!B387),0)=""),"",IF(VLOOKUP($A396,入力シート➁!$A:$R,COLUMN(入力シート➁!L387),0)&lt;0,"("&amp;-VLOOKUP($A396,入力シート➁!$A:$R,COLUMN(入力シート➁!L387),0)&amp;VLOOKUP($A396,入力シート➁!$A:$R,COLUMN(入力シート➁!M387),0)&amp;")",VLOOKUP($A396,入力シート➁!$A:$R,COLUMN(入力シート➁!L387),0)))</f>
        <v/>
      </c>
      <c r="AA396" s="218"/>
      <c r="AB396" s="218"/>
      <c r="AC396" s="118" t="str">
        <f ca="1">IF(OR(Z396="",COUNT(Z396)=0),"",VLOOKUP($A396,入力シート➁!$A:$R,COLUMN(入力シート➁!G387),0))</f>
        <v/>
      </c>
      <c r="AD396" s="219" t="str">
        <f ca="1">IF(VLOOKUP(A396,入力シート➁!$A:$R,COLUMN(入力シート➁!R387),0)=0,"",VLOOKUP(A396,入力シート➁!$A:$R,COLUMN(入力シート➁!R387),0))</f>
        <v/>
      </c>
      <c r="AE396" s="219"/>
      <c r="AF396" s="219"/>
      <c r="AG396" s="219"/>
      <c r="AH396" s="219"/>
      <c r="AI396" s="219"/>
      <c r="AJ396" s="219"/>
      <c r="AK396" s="219"/>
      <c r="AL396" s="219"/>
      <c r="AN396" s="15" t="str">
        <f ca="1">IF($B394="","非表示","表示")</f>
        <v>非表示</v>
      </c>
    </row>
    <row r="397" spans="1:40" ht="46.5" customHeight="1">
      <c r="A397" s="15">
        <f t="shared" ca="1" si="14"/>
        <v>130</v>
      </c>
      <c r="B397" s="214" t="str">
        <f ca="1">IF(AND(VLOOKUP(A397,入力シート➁!$A:$B,COLUMN(入力シート➁!$B$5),0)=0,AD397=""),"",IF(AND(VLOOKUP(A397,入力シート➁!$A:$B,COLUMN(入力シート➁!$B$5),0)=0,AD397&lt;&gt;""),IFERROR(IF(AND(OFFSET(B397,-2,0,1,1)=$B$14,OFFSET(B397,-19,0,1,1)="　　　　　　　〃"),OFFSET(B397,-20,0,1,1),IF(AND(OFFSET(B397,-2,0,1,1)=$B$14,OFFSET(B397,-19,0,1,1)&lt;&gt;"　　　　　　　〃"),OFFSET(B397,-19,0,1,1),"　　　　　　　〃")),"　　　　　　　〃"),(VLOOKUP(A397,入力シート➁!$A:$B,COLUMN(入力シート➁!$B$5),0))))</f>
        <v/>
      </c>
      <c r="C397" s="215"/>
      <c r="D397" s="215"/>
      <c r="E397" s="215"/>
      <c r="F397" s="215"/>
      <c r="G397" s="215"/>
      <c r="H397" s="215"/>
      <c r="I397" s="215"/>
      <c r="J397" s="216"/>
      <c r="K397" s="115" t="str">
        <f>IF(M397="","",IFERROR(VLOOKUP($A397,入力シート➁!$A:$R,COLUMN(入力シート➁!$C$7),0),""))</f>
        <v/>
      </c>
      <c r="L397" s="116" t="str">
        <f>IF(入力シート➁!D136=0,"",入力シート➁!D136)</f>
        <v/>
      </c>
      <c r="M397" s="117" t="str">
        <f>IF(L397="","",VLOOKUP($A397,入力シート➁!$A:$R,COLUMN(入力シート➁!$E$7),0))</f>
        <v/>
      </c>
      <c r="N397" s="217" t="str">
        <f ca="1">IF(VLOOKUP($A397,入力シート➁!$A:$R,COLUMN(入力シート➁!F388),0)=0,"",IF(VLOOKUP($A397,入力シート➁!$A:$R,COLUMN(入力シート➁!F388),0)&lt;0,"("&amp;-VLOOKUP($A397,入力シート➁!$A:$R,COLUMN(入力シート➁!F388),0)&amp;VLOOKUP($A397,入力シート➁!$A:$R,COLUMN(入力シート➁!G388),0)&amp;")",VLOOKUP($A397,入力シート➁!$A:$R,COLUMN(入力シート➁!F388),0)))</f>
        <v/>
      </c>
      <c r="O397" s="218"/>
      <c r="P397" s="218"/>
      <c r="Q397" s="118" t="str">
        <f ca="1">IF(OR(N397="",COUNT(N397)=0),"",VLOOKUP(A397,入力シート➁!$A:$R,COLUMN(入力シート➁!G388),0))</f>
        <v/>
      </c>
      <c r="R397" s="217" t="str">
        <f ca="1">IF(VLOOKUP($A397,入力シート➁!$A:$R,COLUMN(入力シート➁!H388),0)=0,"",IF(VLOOKUP($A397,入力シート➁!$A:$R,COLUMN(入力シート➁!H388),0)&lt;0,"("&amp;-VLOOKUP($A397,入力シート➁!$A:$R,COLUMN(入力シート➁!H388),0)&amp;VLOOKUP($A397,入力シート➁!$A:$R,COLUMN(入力シート➁!I388),0)&amp;")",VLOOKUP($A397,入力シート➁!$A:$R,COLUMN(入力シート➁!H388),0)))</f>
        <v/>
      </c>
      <c r="S397" s="218"/>
      <c r="T397" s="218"/>
      <c r="U397" s="118" t="str">
        <f ca="1">IF(OR(R397="",COUNT(R397)=0),"",VLOOKUP($A397,入力シート➁!$A:$R,COLUMN(入力シート➁!G388),0))</f>
        <v/>
      </c>
      <c r="V397" s="217" t="str">
        <f ca="1">IF(VLOOKUP($A397,入力シート➁!$A:$R,COLUMN(入力シート➁!J388),0)=0,"",IF(VLOOKUP($A397,入力シート➁!$A:$R,COLUMN(入力シート➁!J388),0)&lt;0,"("&amp;-VLOOKUP($A397,入力シート➁!$A:$R,COLUMN(入力シート➁!J388),0)&amp;VLOOKUP($A397,入力シート➁!$A:$R,COLUMN(入力シート➁!K388),0)&amp;")",VLOOKUP($A397,入力シート➁!$A:$R,COLUMN(入力シート➁!J388),0)))</f>
        <v/>
      </c>
      <c r="W397" s="218"/>
      <c r="X397" s="218"/>
      <c r="Y397" s="118" t="str">
        <f ca="1">IF(OR(V397="",COUNT(V397)=0),"",VLOOKUP($A397,入力シート➁!$A:$R,COLUMN(入力シート➁!G388),0))</f>
        <v/>
      </c>
      <c r="Z397" s="217" t="str">
        <f ca="1">IF(AND(VLOOKUP($A397,入力シート➁!$A:$R,COLUMN(入力シート➁!L388),0)=0,VLOOKUP($A397,入力シート➁!$A:$R,COLUMN(入力シート➁!B388),0)=""),"",IF(VLOOKUP($A397,入力シート➁!$A:$R,COLUMN(入力シート➁!L388),0)&lt;0,"("&amp;-VLOOKUP($A397,入力シート➁!$A:$R,COLUMN(入力シート➁!L388),0)&amp;VLOOKUP($A397,入力シート➁!$A:$R,COLUMN(入力シート➁!M388),0)&amp;")",VLOOKUP($A397,入力シート➁!$A:$R,COLUMN(入力シート➁!L388),0)))</f>
        <v/>
      </c>
      <c r="AA397" s="218"/>
      <c r="AB397" s="218"/>
      <c r="AC397" s="118" t="str">
        <f ca="1">IF(OR(Z397="",COUNT(Z397)=0),"",VLOOKUP($A397,入力シート➁!$A:$R,COLUMN(入力シート➁!G388),0))</f>
        <v/>
      </c>
      <c r="AD397" s="219" t="str">
        <f ca="1">IF(VLOOKUP(A397,入力シート➁!$A:$R,COLUMN(入力シート➁!R388),0)=0,"",VLOOKUP(A397,入力シート➁!$A:$R,COLUMN(入力シート➁!R388),0))</f>
        <v/>
      </c>
      <c r="AE397" s="219"/>
      <c r="AF397" s="219"/>
      <c r="AG397" s="219"/>
      <c r="AH397" s="219"/>
      <c r="AI397" s="219"/>
      <c r="AJ397" s="219"/>
      <c r="AK397" s="219"/>
      <c r="AL397" s="219"/>
      <c r="AN397" s="15" t="str">
        <f ca="1">IF($B394="","非表示","表示")</f>
        <v>非表示</v>
      </c>
    </row>
    <row r="398" spans="1:40" ht="46.5" customHeight="1">
      <c r="A398" s="15">
        <f t="shared" ca="1" si="14"/>
        <v>131</v>
      </c>
      <c r="B398" s="214" t="str">
        <f ca="1">IF(AND(VLOOKUP(A398,入力シート➁!$A:$B,COLUMN(入力シート➁!$B$5),0)=0,AD398=""),"",IF(AND(VLOOKUP(A398,入力シート➁!$A:$B,COLUMN(入力シート➁!$B$5),0)=0,AD398&lt;&gt;""),IFERROR(IF(AND(OFFSET(B398,-2,0,1,1)=$B$14,OFFSET(B398,-19,0,1,1)="　　　　　　　〃"),OFFSET(B398,-20,0,1,1),IF(AND(OFFSET(B398,-2,0,1,1)=$B$14,OFFSET(B398,-19,0,1,1)&lt;&gt;"　　　　　　　〃"),OFFSET(B398,-19,0,1,1),"　　　　　　　〃")),"　　　　　　　〃"),(VLOOKUP(A398,入力シート➁!$A:$B,COLUMN(入力シート➁!$B$5),0))))</f>
        <v/>
      </c>
      <c r="C398" s="215"/>
      <c r="D398" s="215"/>
      <c r="E398" s="215"/>
      <c r="F398" s="215"/>
      <c r="G398" s="215"/>
      <c r="H398" s="215"/>
      <c r="I398" s="215"/>
      <c r="J398" s="216"/>
      <c r="K398" s="115" t="str">
        <f>IF(M398="","",IFERROR(VLOOKUP($A398,入力シート➁!$A:$R,COLUMN(入力シート➁!$C$7),0),""))</f>
        <v/>
      </c>
      <c r="L398" s="116" t="str">
        <f>IF(入力シート➁!D137=0,"",入力シート➁!D137)</f>
        <v/>
      </c>
      <c r="M398" s="117" t="str">
        <f>IF(L398="","",VLOOKUP($A398,入力シート➁!$A:$R,COLUMN(入力シート➁!$E$7),0))</f>
        <v/>
      </c>
      <c r="N398" s="217" t="str">
        <f ca="1">IF(VLOOKUP($A398,入力シート➁!$A:$R,COLUMN(入力シート➁!F389),0)=0,"",IF(VLOOKUP($A398,入力シート➁!$A:$R,COLUMN(入力シート➁!F389),0)&lt;0,"("&amp;-VLOOKUP($A398,入力シート➁!$A:$R,COLUMN(入力シート➁!F389),0)&amp;VLOOKUP($A398,入力シート➁!$A:$R,COLUMN(入力シート➁!G389),0)&amp;")",VLOOKUP($A398,入力シート➁!$A:$R,COLUMN(入力シート➁!F389),0)))</f>
        <v/>
      </c>
      <c r="O398" s="218"/>
      <c r="P398" s="218"/>
      <c r="Q398" s="118" t="str">
        <f ca="1">IF(OR(N398="",COUNT(N398)=0),"",VLOOKUP(A398,入力シート➁!$A:$R,COLUMN(入力シート➁!G389),0))</f>
        <v/>
      </c>
      <c r="R398" s="217" t="str">
        <f ca="1">IF(VLOOKUP($A398,入力シート➁!$A:$R,COLUMN(入力シート➁!H389),0)=0,"",IF(VLOOKUP($A398,入力シート➁!$A:$R,COLUMN(入力シート➁!H389),0)&lt;0,"("&amp;-VLOOKUP($A398,入力シート➁!$A:$R,COLUMN(入力シート➁!H389),0)&amp;VLOOKUP($A398,入力シート➁!$A:$R,COLUMN(入力シート➁!I389),0)&amp;")",VLOOKUP($A398,入力シート➁!$A:$R,COLUMN(入力シート➁!H389),0)))</f>
        <v/>
      </c>
      <c r="S398" s="218"/>
      <c r="T398" s="218"/>
      <c r="U398" s="118" t="str">
        <f ca="1">IF(OR(R398="",COUNT(R398)=0),"",VLOOKUP($A398,入力シート➁!$A:$R,COLUMN(入力シート➁!G389),0))</f>
        <v/>
      </c>
      <c r="V398" s="217" t="str">
        <f ca="1">IF(VLOOKUP($A398,入力シート➁!$A:$R,COLUMN(入力シート➁!J389),0)=0,"",IF(VLOOKUP($A398,入力シート➁!$A:$R,COLUMN(入力シート➁!J389),0)&lt;0,"("&amp;-VLOOKUP($A398,入力シート➁!$A:$R,COLUMN(入力シート➁!J389),0)&amp;VLOOKUP($A398,入力シート➁!$A:$R,COLUMN(入力シート➁!K389),0)&amp;")",VLOOKUP($A398,入力シート➁!$A:$R,COLUMN(入力シート➁!J389),0)))</f>
        <v/>
      </c>
      <c r="W398" s="218"/>
      <c r="X398" s="218"/>
      <c r="Y398" s="118" t="str">
        <f ca="1">IF(OR(V398="",COUNT(V398)=0),"",VLOOKUP($A398,入力シート➁!$A:$R,COLUMN(入力シート➁!G389),0))</f>
        <v/>
      </c>
      <c r="Z398" s="217" t="str">
        <f ca="1">IF(AND(VLOOKUP($A398,入力シート➁!$A:$R,COLUMN(入力シート➁!L389),0)=0,VLOOKUP($A398,入力シート➁!$A:$R,COLUMN(入力シート➁!B389),0)=""),"",IF(VLOOKUP($A398,入力シート➁!$A:$R,COLUMN(入力シート➁!L389),0)&lt;0,"("&amp;-VLOOKUP($A398,入力シート➁!$A:$R,COLUMN(入力シート➁!L389),0)&amp;VLOOKUP($A398,入力シート➁!$A:$R,COLUMN(入力シート➁!M389),0)&amp;")",VLOOKUP($A398,入力シート➁!$A:$R,COLUMN(入力シート➁!L389),0)))</f>
        <v/>
      </c>
      <c r="AA398" s="218"/>
      <c r="AB398" s="218"/>
      <c r="AC398" s="118" t="str">
        <f ca="1">IF(OR(Z398="",COUNT(Z398)=0),"",VLOOKUP($A398,入力シート➁!$A:$R,COLUMN(入力シート➁!G389),0))</f>
        <v/>
      </c>
      <c r="AD398" s="219" t="str">
        <f ca="1">IF(VLOOKUP(A398,入力シート➁!$A:$R,COLUMN(入力シート➁!R389),0)=0,"",VLOOKUP(A398,入力シート➁!$A:$R,COLUMN(入力シート➁!R389),0))</f>
        <v/>
      </c>
      <c r="AE398" s="219"/>
      <c r="AF398" s="219"/>
      <c r="AG398" s="219"/>
      <c r="AH398" s="219"/>
      <c r="AI398" s="219"/>
      <c r="AJ398" s="219"/>
      <c r="AK398" s="219"/>
      <c r="AL398" s="219"/>
      <c r="AN398" s="15" t="str">
        <f ca="1">IF($B394="","非表示","表示")</f>
        <v>非表示</v>
      </c>
    </row>
    <row r="399" spans="1:40" ht="46.5" customHeight="1">
      <c r="A399" s="15">
        <f t="shared" ca="1" si="14"/>
        <v>132</v>
      </c>
      <c r="B399" s="214" t="str">
        <f ca="1">IF(AND(VLOOKUP(A399,入力シート➁!$A:$B,COLUMN(入力シート➁!$B$5),0)=0,AD399=""),"",IF(AND(VLOOKUP(A399,入力シート➁!$A:$B,COLUMN(入力シート➁!$B$5),0)=0,AD399&lt;&gt;""),IFERROR(IF(AND(OFFSET(B399,-2,0,1,1)=$B$14,OFFSET(B399,-19,0,1,1)="　　　　　　　〃"),OFFSET(B399,-20,0,1,1),IF(AND(OFFSET(B399,-2,0,1,1)=$B$14,OFFSET(B399,-19,0,1,1)&lt;&gt;"　　　　　　　〃"),OFFSET(B399,-19,0,1,1),"　　　　　　　〃")),"　　　　　　　〃"),(VLOOKUP(A399,入力シート➁!$A:$B,COLUMN(入力シート➁!$B$5),0))))</f>
        <v/>
      </c>
      <c r="C399" s="215"/>
      <c r="D399" s="215"/>
      <c r="E399" s="215"/>
      <c r="F399" s="215"/>
      <c r="G399" s="215"/>
      <c r="H399" s="215"/>
      <c r="I399" s="215"/>
      <c r="J399" s="216"/>
      <c r="K399" s="115" t="str">
        <f>IF(M399="","",IFERROR(VLOOKUP($A399,入力シート➁!$A:$R,COLUMN(入力シート➁!$C$7),0),""))</f>
        <v/>
      </c>
      <c r="L399" s="116" t="str">
        <f>IF(入力シート➁!D138=0,"",入力シート➁!D138)</f>
        <v/>
      </c>
      <c r="M399" s="117" t="str">
        <f>IF(L399="","",VLOOKUP($A399,入力シート➁!$A:$R,COLUMN(入力シート➁!$E$7),0))</f>
        <v/>
      </c>
      <c r="N399" s="217" t="str">
        <f ca="1">IF(VLOOKUP($A399,入力シート➁!$A:$R,COLUMN(入力シート➁!F390),0)=0,"",IF(VLOOKUP($A399,入力シート➁!$A:$R,COLUMN(入力シート➁!F390),0)&lt;0,"("&amp;-VLOOKUP($A399,入力シート➁!$A:$R,COLUMN(入力シート➁!F390),0)&amp;VLOOKUP($A399,入力シート➁!$A:$R,COLUMN(入力シート➁!G390),0)&amp;")",VLOOKUP($A399,入力シート➁!$A:$R,COLUMN(入力シート➁!F390),0)))</f>
        <v/>
      </c>
      <c r="O399" s="218"/>
      <c r="P399" s="218"/>
      <c r="Q399" s="118" t="str">
        <f ca="1">IF(OR(N399="",COUNT(N399)=0),"",VLOOKUP(A399,入力シート➁!$A:$R,COLUMN(入力シート➁!G390),0))</f>
        <v/>
      </c>
      <c r="R399" s="217" t="str">
        <f ca="1">IF(VLOOKUP($A399,入力シート➁!$A:$R,COLUMN(入力シート➁!H390),0)=0,"",IF(VLOOKUP($A399,入力シート➁!$A:$R,COLUMN(入力シート➁!H390),0)&lt;0,"("&amp;-VLOOKUP($A399,入力シート➁!$A:$R,COLUMN(入力シート➁!H390),0)&amp;VLOOKUP($A399,入力シート➁!$A:$R,COLUMN(入力シート➁!I390),0)&amp;")",VLOOKUP($A399,入力シート➁!$A:$R,COLUMN(入力シート➁!H390),0)))</f>
        <v/>
      </c>
      <c r="S399" s="218"/>
      <c r="T399" s="218"/>
      <c r="U399" s="118" t="str">
        <f ca="1">IF(OR(R399="",COUNT(R399)=0),"",VLOOKUP($A399,入力シート➁!$A:$R,COLUMN(入力シート➁!G390),0))</f>
        <v/>
      </c>
      <c r="V399" s="217" t="str">
        <f ca="1">IF(VLOOKUP($A399,入力シート➁!$A:$R,COLUMN(入力シート➁!J390),0)=0,"",IF(VLOOKUP($A399,入力シート➁!$A:$R,COLUMN(入力シート➁!J390),0)&lt;0,"("&amp;-VLOOKUP($A399,入力シート➁!$A:$R,COLUMN(入力シート➁!J390),0)&amp;VLOOKUP($A399,入力シート➁!$A:$R,COLUMN(入力シート➁!K390),0)&amp;")",VLOOKUP($A399,入力シート➁!$A:$R,COLUMN(入力シート➁!J390),0)))</f>
        <v/>
      </c>
      <c r="W399" s="218"/>
      <c r="X399" s="218"/>
      <c r="Y399" s="118" t="str">
        <f ca="1">IF(OR(V399="",COUNT(V399)=0),"",VLOOKUP($A399,入力シート➁!$A:$R,COLUMN(入力シート➁!G390),0))</f>
        <v/>
      </c>
      <c r="Z399" s="217" t="str">
        <f ca="1">IF(AND(VLOOKUP($A399,入力シート➁!$A:$R,COLUMN(入力シート➁!L390),0)=0,VLOOKUP($A399,入力シート➁!$A:$R,COLUMN(入力シート➁!B390),0)=""),"",IF(VLOOKUP($A399,入力シート➁!$A:$R,COLUMN(入力シート➁!L390),0)&lt;0,"("&amp;-VLOOKUP($A399,入力シート➁!$A:$R,COLUMN(入力シート➁!L390),0)&amp;VLOOKUP($A399,入力シート➁!$A:$R,COLUMN(入力シート➁!M390),0)&amp;")",VLOOKUP($A399,入力シート➁!$A:$R,COLUMN(入力シート➁!L390),0)))</f>
        <v/>
      </c>
      <c r="AA399" s="218"/>
      <c r="AB399" s="218"/>
      <c r="AC399" s="118" t="str">
        <f ca="1">IF(OR(Z399="",COUNT(Z399)=0),"",VLOOKUP($A399,入力シート➁!$A:$R,COLUMN(入力シート➁!G390),0))</f>
        <v/>
      </c>
      <c r="AD399" s="219" t="str">
        <f ca="1">IF(VLOOKUP(A399,入力シート➁!$A:$R,COLUMN(入力シート➁!R390),0)=0,"",VLOOKUP(A399,入力シート➁!$A:$R,COLUMN(入力シート➁!R390),0))</f>
        <v/>
      </c>
      <c r="AE399" s="219"/>
      <c r="AF399" s="219"/>
      <c r="AG399" s="219"/>
      <c r="AH399" s="219"/>
      <c r="AI399" s="219"/>
      <c r="AJ399" s="219"/>
      <c r="AK399" s="219"/>
      <c r="AL399" s="219"/>
      <c r="AN399" s="15" t="str">
        <f ca="1">IF($B394="","非表示","表示")</f>
        <v>非表示</v>
      </c>
    </row>
    <row r="400" spans="1:40" ht="46.5" customHeight="1">
      <c r="A400" s="15">
        <f t="shared" ca="1" si="14"/>
        <v>133</v>
      </c>
      <c r="B400" s="214" t="str">
        <f ca="1">IF(AND(VLOOKUP(A400,入力シート➁!$A:$B,COLUMN(入力シート➁!$B$5),0)=0,AD400=""),"",IF(AND(VLOOKUP(A400,入力シート➁!$A:$B,COLUMN(入力シート➁!$B$5),0)=0,AD400&lt;&gt;""),IFERROR(IF(AND(OFFSET(B400,-2,0,1,1)=$B$14,OFFSET(B400,-19,0,1,1)="　　　　　　　〃"),OFFSET(B400,-20,0,1,1),IF(AND(OFFSET(B400,-2,0,1,1)=$B$14,OFFSET(B400,-19,0,1,1)&lt;&gt;"　　　　　　　〃"),OFFSET(B400,-19,0,1,1),"　　　　　　　〃")),"　　　　　　　〃"),(VLOOKUP(A400,入力シート➁!$A:$B,COLUMN(入力シート➁!$B$5),0))))</f>
        <v/>
      </c>
      <c r="C400" s="215"/>
      <c r="D400" s="215"/>
      <c r="E400" s="215"/>
      <c r="F400" s="215"/>
      <c r="G400" s="215"/>
      <c r="H400" s="215"/>
      <c r="I400" s="215"/>
      <c r="J400" s="216"/>
      <c r="K400" s="115" t="str">
        <f>IF(M400="","",IFERROR(VLOOKUP($A400,入力シート➁!$A:$R,COLUMN(入力シート➁!$C$7),0),""))</f>
        <v/>
      </c>
      <c r="L400" s="116" t="str">
        <f>IF(入力シート➁!D139=0,"",入力シート➁!D139)</f>
        <v/>
      </c>
      <c r="M400" s="117" t="str">
        <f>IF(L400="","",VLOOKUP($A400,入力シート➁!$A:$R,COLUMN(入力シート➁!$E$7),0))</f>
        <v/>
      </c>
      <c r="N400" s="217" t="str">
        <f ca="1">IF(VLOOKUP($A400,入力シート➁!$A:$R,COLUMN(入力シート➁!F391),0)=0,"",IF(VLOOKUP($A400,入力シート➁!$A:$R,COLUMN(入力シート➁!F391),0)&lt;0,"("&amp;-VLOOKUP($A400,入力シート➁!$A:$R,COLUMN(入力シート➁!F391),0)&amp;VLOOKUP($A400,入力シート➁!$A:$R,COLUMN(入力シート➁!G391),0)&amp;")",VLOOKUP($A400,入力シート➁!$A:$R,COLUMN(入力シート➁!F391),0)))</f>
        <v/>
      </c>
      <c r="O400" s="218"/>
      <c r="P400" s="218"/>
      <c r="Q400" s="118" t="str">
        <f ca="1">IF(OR(N400="",COUNT(N400)=0),"",VLOOKUP(A400,入力シート➁!$A:$R,COLUMN(入力シート➁!G391),0))</f>
        <v/>
      </c>
      <c r="R400" s="217" t="str">
        <f ca="1">IF(VLOOKUP($A400,入力シート➁!$A:$R,COLUMN(入力シート➁!H391),0)=0,"",IF(VLOOKUP($A400,入力シート➁!$A:$R,COLUMN(入力シート➁!H391),0)&lt;0,"("&amp;-VLOOKUP($A400,入力シート➁!$A:$R,COLUMN(入力シート➁!H391),0)&amp;VLOOKUP($A400,入力シート➁!$A:$R,COLUMN(入力シート➁!I391),0)&amp;")",VLOOKUP($A400,入力シート➁!$A:$R,COLUMN(入力シート➁!H391),0)))</f>
        <v/>
      </c>
      <c r="S400" s="218"/>
      <c r="T400" s="218"/>
      <c r="U400" s="118" t="str">
        <f ca="1">IF(OR(R400="",COUNT(R400)=0),"",VLOOKUP($A400,入力シート➁!$A:$R,COLUMN(入力シート➁!G391),0))</f>
        <v/>
      </c>
      <c r="V400" s="217" t="str">
        <f ca="1">IF(VLOOKUP($A400,入力シート➁!$A:$R,COLUMN(入力シート➁!J391),0)=0,"",IF(VLOOKUP($A400,入力シート➁!$A:$R,COLUMN(入力シート➁!J391),0)&lt;0,"("&amp;-VLOOKUP($A400,入力シート➁!$A:$R,COLUMN(入力シート➁!J391),0)&amp;VLOOKUP($A400,入力シート➁!$A:$R,COLUMN(入力シート➁!K391),0)&amp;")",VLOOKUP($A400,入力シート➁!$A:$R,COLUMN(入力シート➁!J391),0)))</f>
        <v/>
      </c>
      <c r="W400" s="218"/>
      <c r="X400" s="218"/>
      <c r="Y400" s="118" t="str">
        <f ca="1">IF(OR(V400="",COUNT(V400)=0),"",VLOOKUP($A400,入力シート➁!$A:$R,COLUMN(入力シート➁!G391),0))</f>
        <v/>
      </c>
      <c r="Z400" s="217" t="str">
        <f ca="1">IF(AND(VLOOKUP($A400,入力シート➁!$A:$R,COLUMN(入力シート➁!L391),0)=0,VLOOKUP($A400,入力シート➁!$A:$R,COLUMN(入力シート➁!B391),0)=""),"",IF(VLOOKUP($A400,入力シート➁!$A:$R,COLUMN(入力シート➁!L391),0)&lt;0,"("&amp;-VLOOKUP($A400,入力シート➁!$A:$R,COLUMN(入力シート➁!L391),0)&amp;VLOOKUP($A400,入力シート➁!$A:$R,COLUMN(入力シート➁!M391),0)&amp;")",VLOOKUP($A400,入力シート➁!$A:$R,COLUMN(入力シート➁!L391),0)))</f>
        <v/>
      </c>
      <c r="AA400" s="218"/>
      <c r="AB400" s="218"/>
      <c r="AC400" s="118" t="str">
        <f ca="1">IF(OR(Z400="",COUNT(Z400)=0),"",VLOOKUP($A400,入力シート➁!$A:$R,COLUMN(入力シート➁!G391),0))</f>
        <v/>
      </c>
      <c r="AD400" s="219" t="str">
        <f ca="1">IF(VLOOKUP(A400,入力シート➁!$A:$R,COLUMN(入力シート➁!R391),0)=0,"",VLOOKUP(A400,入力シート➁!$A:$R,COLUMN(入力シート➁!R391),0))</f>
        <v/>
      </c>
      <c r="AE400" s="219"/>
      <c r="AF400" s="219"/>
      <c r="AG400" s="219"/>
      <c r="AH400" s="219"/>
      <c r="AI400" s="219"/>
      <c r="AJ400" s="219"/>
      <c r="AK400" s="219"/>
      <c r="AL400" s="219"/>
      <c r="AN400" s="15" t="str">
        <f ca="1">IF($B394="","非表示","表示")</f>
        <v>非表示</v>
      </c>
    </row>
    <row r="401" spans="1:40" ht="46.5" customHeight="1">
      <c r="A401" s="15">
        <f t="shared" ca="1" si="14"/>
        <v>134</v>
      </c>
      <c r="B401" s="214" t="str">
        <f ca="1">IF(AND(VLOOKUP(A401,入力シート➁!$A:$B,COLUMN(入力シート➁!$B$5),0)=0,AD401=""),"",IF(AND(VLOOKUP(A401,入力シート➁!$A:$B,COLUMN(入力シート➁!$B$5),0)=0,AD401&lt;&gt;""),IFERROR(IF(AND(OFFSET(B401,-2,0,1,1)=$B$14,OFFSET(B401,-19,0,1,1)="　　　　　　　〃"),OFFSET(B401,-20,0,1,1),IF(AND(OFFSET(B401,-2,0,1,1)=$B$14,OFFSET(B401,-19,0,1,1)&lt;&gt;"　　　　　　　〃"),OFFSET(B401,-19,0,1,1),"　　　　　　　〃")),"　　　　　　　〃"),(VLOOKUP(A401,入力シート➁!$A:$B,COLUMN(入力シート➁!$B$5),0))))</f>
        <v/>
      </c>
      <c r="C401" s="215"/>
      <c r="D401" s="215"/>
      <c r="E401" s="215"/>
      <c r="F401" s="215"/>
      <c r="G401" s="215"/>
      <c r="H401" s="215"/>
      <c r="I401" s="215"/>
      <c r="J401" s="216"/>
      <c r="K401" s="115" t="str">
        <f>IF(M401="","",IFERROR(VLOOKUP($A401,入力シート➁!$A:$R,COLUMN(入力シート➁!$C$7),0),""))</f>
        <v/>
      </c>
      <c r="L401" s="116" t="str">
        <f>IF(入力シート➁!D140=0,"",入力シート➁!D140)</f>
        <v/>
      </c>
      <c r="M401" s="117" t="str">
        <f>IF(L401="","",VLOOKUP($A401,入力シート➁!$A:$R,COLUMN(入力シート➁!$E$7),0))</f>
        <v/>
      </c>
      <c r="N401" s="217" t="str">
        <f ca="1">IF(VLOOKUP($A401,入力シート➁!$A:$R,COLUMN(入力シート➁!F392),0)=0,"",IF(VLOOKUP($A401,入力シート➁!$A:$R,COLUMN(入力シート➁!F392),0)&lt;0,"("&amp;-VLOOKUP($A401,入力シート➁!$A:$R,COLUMN(入力シート➁!F392),0)&amp;VLOOKUP($A401,入力シート➁!$A:$R,COLUMN(入力シート➁!G392),0)&amp;")",VLOOKUP($A401,入力シート➁!$A:$R,COLUMN(入力シート➁!F392),0)))</f>
        <v/>
      </c>
      <c r="O401" s="218"/>
      <c r="P401" s="218"/>
      <c r="Q401" s="118" t="str">
        <f ca="1">IF(OR(N401="",COUNT(N401)=0),"",VLOOKUP(A401,入力シート➁!$A:$R,COLUMN(入力シート➁!G392),0))</f>
        <v/>
      </c>
      <c r="R401" s="217" t="str">
        <f ca="1">IF(VLOOKUP($A401,入力シート➁!$A:$R,COLUMN(入力シート➁!H392),0)=0,"",IF(VLOOKUP($A401,入力シート➁!$A:$R,COLUMN(入力シート➁!H392),0)&lt;0,"("&amp;-VLOOKUP($A401,入力シート➁!$A:$R,COLUMN(入力シート➁!H392),0)&amp;VLOOKUP($A401,入力シート➁!$A:$R,COLUMN(入力シート➁!I392),0)&amp;")",VLOOKUP($A401,入力シート➁!$A:$R,COLUMN(入力シート➁!H392),0)))</f>
        <v/>
      </c>
      <c r="S401" s="218"/>
      <c r="T401" s="218"/>
      <c r="U401" s="118" t="str">
        <f ca="1">IF(OR(R401="",COUNT(R401)=0),"",VLOOKUP($A401,入力シート➁!$A:$R,COLUMN(入力シート➁!G392),0))</f>
        <v/>
      </c>
      <c r="V401" s="217" t="str">
        <f ca="1">IF(VLOOKUP($A401,入力シート➁!$A:$R,COLUMN(入力シート➁!J392),0)=0,"",IF(VLOOKUP($A401,入力シート➁!$A:$R,COLUMN(入力シート➁!J392),0)&lt;0,"("&amp;-VLOOKUP($A401,入力シート➁!$A:$R,COLUMN(入力シート➁!J392),0)&amp;VLOOKUP($A401,入力シート➁!$A:$R,COLUMN(入力シート➁!K392),0)&amp;")",VLOOKUP($A401,入力シート➁!$A:$R,COLUMN(入力シート➁!J392),0)))</f>
        <v/>
      </c>
      <c r="W401" s="218"/>
      <c r="X401" s="218"/>
      <c r="Y401" s="118" t="str">
        <f ca="1">IF(OR(V401="",COUNT(V401)=0),"",VLOOKUP($A401,入力シート➁!$A:$R,COLUMN(入力シート➁!G392),0))</f>
        <v/>
      </c>
      <c r="Z401" s="217" t="str">
        <f ca="1">IF(AND(VLOOKUP($A401,入力シート➁!$A:$R,COLUMN(入力シート➁!L392),0)=0,VLOOKUP($A401,入力シート➁!$A:$R,COLUMN(入力シート➁!B392),0)=""),"",IF(VLOOKUP($A401,入力シート➁!$A:$R,COLUMN(入力シート➁!L392),0)&lt;0,"("&amp;-VLOOKUP($A401,入力シート➁!$A:$R,COLUMN(入力シート➁!L392),0)&amp;VLOOKUP($A401,入力シート➁!$A:$R,COLUMN(入力シート➁!M392),0)&amp;")",VLOOKUP($A401,入力シート➁!$A:$R,COLUMN(入力シート➁!L392),0)))</f>
        <v/>
      </c>
      <c r="AA401" s="218"/>
      <c r="AB401" s="218"/>
      <c r="AC401" s="118" t="str">
        <f ca="1">IF(OR(Z401="",COUNT(Z401)=0),"",VLOOKUP($A401,入力シート➁!$A:$R,COLUMN(入力シート➁!G392),0))</f>
        <v/>
      </c>
      <c r="AD401" s="219" t="str">
        <f ca="1">IF(VLOOKUP(A401,入力シート➁!$A:$R,COLUMN(入力シート➁!R392),0)=0,"",VLOOKUP(A401,入力シート➁!$A:$R,COLUMN(入力シート➁!R392),0))</f>
        <v/>
      </c>
      <c r="AE401" s="219"/>
      <c r="AF401" s="219"/>
      <c r="AG401" s="219"/>
      <c r="AH401" s="219"/>
      <c r="AI401" s="219"/>
      <c r="AJ401" s="219"/>
      <c r="AK401" s="219"/>
      <c r="AL401" s="219"/>
      <c r="AN401" s="15" t="str">
        <f ca="1">IF($B394="","非表示","表示")</f>
        <v>非表示</v>
      </c>
    </row>
    <row r="402" spans="1:40" ht="46.5" customHeight="1">
      <c r="A402" s="15">
        <f t="shared" ca="1" si="14"/>
        <v>135</v>
      </c>
      <c r="B402" s="214" t="str">
        <f ca="1">IF(AND(VLOOKUP(A402,入力シート➁!$A:$B,COLUMN(入力シート➁!$B$5),0)=0,AD402=""),"",IF(AND(VLOOKUP(A402,入力シート➁!$A:$B,COLUMN(入力シート➁!$B$5),0)=0,AD402&lt;&gt;""),IFERROR(IF(AND(OFFSET(B402,-2,0,1,1)=$B$14,OFFSET(B402,-19,0,1,1)="　　　　　　　〃"),OFFSET(B402,-20,0,1,1),IF(AND(OFFSET(B402,-2,0,1,1)=$B$14,OFFSET(B402,-19,0,1,1)&lt;&gt;"　　　　　　　〃"),OFFSET(B402,-19,0,1,1),"　　　　　　　〃")),"　　　　　　　〃"),(VLOOKUP(A402,入力シート➁!$A:$B,COLUMN(入力シート➁!$B$5),0))))</f>
        <v/>
      </c>
      <c r="C402" s="215"/>
      <c r="D402" s="215"/>
      <c r="E402" s="215"/>
      <c r="F402" s="215"/>
      <c r="G402" s="215"/>
      <c r="H402" s="215"/>
      <c r="I402" s="215"/>
      <c r="J402" s="216"/>
      <c r="K402" s="115" t="str">
        <f>IF(M402="","",IFERROR(VLOOKUP($A402,入力シート➁!$A:$R,COLUMN(入力シート➁!$C$7),0),""))</f>
        <v/>
      </c>
      <c r="L402" s="116" t="str">
        <f>IF(入力シート➁!D141=0,"",入力シート➁!D141)</f>
        <v/>
      </c>
      <c r="M402" s="117" t="str">
        <f>IF(L402="","",VLOOKUP($A402,入力シート➁!$A:$R,COLUMN(入力シート➁!$E$7),0))</f>
        <v/>
      </c>
      <c r="N402" s="217" t="str">
        <f ca="1">IF(VLOOKUP($A402,入力シート➁!$A:$R,COLUMN(入力シート➁!F393),0)=0,"",IF(VLOOKUP($A402,入力シート➁!$A:$R,COLUMN(入力シート➁!F393),0)&lt;0,"("&amp;-VLOOKUP($A402,入力シート➁!$A:$R,COLUMN(入力シート➁!F393),0)&amp;VLOOKUP($A402,入力シート➁!$A:$R,COLUMN(入力シート➁!G393),0)&amp;")",VLOOKUP($A402,入力シート➁!$A:$R,COLUMN(入力シート➁!F393),0)))</f>
        <v/>
      </c>
      <c r="O402" s="218"/>
      <c r="P402" s="218"/>
      <c r="Q402" s="118" t="str">
        <f ca="1">IF(OR(N402="",COUNT(N402)=0),"",VLOOKUP(A402,入力シート➁!$A:$R,COLUMN(入力シート➁!G393),0))</f>
        <v/>
      </c>
      <c r="R402" s="217" t="str">
        <f ca="1">IF(VLOOKUP($A402,入力シート➁!$A:$R,COLUMN(入力シート➁!H393),0)=0,"",IF(VLOOKUP($A402,入力シート➁!$A:$R,COLUMN(入力シート➁!H393),0)&lt;0,"("&amp;-VLOOKUP($A402,入力シート➁!$A:$R,COLUMN(入力シート➁!H393),0)&amp;VLOOKUP($A402,入力シート➁!$A:$R,COLUMN(入力シート➁!I393),0)&amp;")",VLOOKUP($A402,入力シート➁!$A:$R,COLUMN(入力シート➁!H393),0)))</f>
        <v/>
      </c>
      <c r="S402" s="218"/>
      <c r="T402" s="218"/>
      <c r="U402" s="118" t="str">
        <f ca="1">IF(OR(R402="",COUNT(R402)=0),"",VLOOKUP($A402,入力シート➁!$A:$R,COLUMN(入力シート➁!G393),0))</f>
        <v/>
      </c>
      <c r="V402" s="217" t="str">
        <f ca="1">IF(VLOOKUP($A402,入力シート➁!$A:$R,COLUMN(入力シート➁!J393),0)=0,"",IF(VLOOKUP($A402,入力シート➁!$A:$R,COLUMN(入力シート➁!J393),0)&lt;0,"("&amp;-VLOOKUP($A402,入力シート➁!$A:$R,COLUMN(入力シート➁!J393),0)&amp;VLOOKUP($A402,入力シート➁!$A:$R,COLUMN(入力シート➁!K393),0)&amp;")",VLOOKUP($A402,入力シート➁!$A:$R,COLUMN(入力シート➁!J393),0)))</f>
        <v/>
      </c>
      <c r="W402" s="218"/>
      <c r="X402" s="218"/>
      <c r="Y402" s="118" t="str">
        <f ca="1">IF(OR(V402="",COUNT(V402)=0),"",VLOOKUP($A402,入力シート➁!$A:$R,COLUMN(入力シート➁!G393),0))</f>
        <v/>
      </c>
      <c r="Z402" s="217" t="str">
        <f ca="1">IF(AND(VLOOKUP($A402,入力シート➁!$A:$R,COLUMN(入力シート➁!L393),0)=0,VLOOKUP($A402,入力シート➁!$A:$R,COLUMN(入力シート➁!B393),0)=""),"",IF(VLOOKUP($A402,入力シート➁!$A:$R,COLUMN(入力シート➁!L393),0)&lt;0,"("&amp;-VLOOKUP($A402,入力シート➁!$A:$R,COLUMN(入力シート➁!L393),0)&amp;VLOOKUP($A402,入力シート➁!$A:$R,COLUMN(入力シート➁!M393),0)&amp;")",VLOOKUP($A402,入力シート➁!$A:$R,COLUMN(入力シート➁!L393),0)))</f>
        <v/>
      </c>
      <c r="AA402" s="218"/>
      <c r="AB402" s="218"/>
      <c r="AC402" s="118" t="str">
        <f ca="1">IF(OR(Z402="",COUNT(Z402)=0),"",VLOOKUP($A402,入力シート➁!$A:$R,COLUMN(入力シート➁!G393),0))</f>
        <v/>
      </c>
      <c r="AD402" s="219" t="str">
        <f ca="1">IF(VLOOKUP(A402,入力シート➁!$A:$R,COLUMN(入力シート➁!R393),0)=0,"",VLOOKUP(A402,入力シート➁!$A:$R,COLUMN(入力シート➁!R393),0))</f>
        <v/>
      </c>
      <c r="AE402" s="219"/>
      <c r="AF402" s="219"/>
      <c r="AG402" s="219"/>
      <c r="AH402" s="219"/>
      <c r="AI402" s="219"/>
      <c r="AJ402" s="219"/>
      <c r="AK402" s="219"/>
      <c r="AL402" s="219"/>
      <c r="AN402" s="15" t="str">
        <f ca="1">IF($B394="","非表示","表示")</f>
        <v>非表示</v>
      </c>
    </row>
    <row r="403" spans="1:40" ht="18.75" customHeight="1">
      <c r="B403" s="220" t="s">
        <v>58</v>
      </c>
      <c r="C403" s="220"/>
      <c r="D403" s="15" t="s">
        <v>59</v>
      </c>
      <c r="AN403" s="15" t="str">
        <f ca="1">IF($B394="","非表示","表示")</f>
        <v>非表示</v>
      </c>
    </row>
    <row r="404" spans="1:40" ht="18.75" customHeight="1">
      <c r="D404" s="15" t="s">
        <v>60</v>
      </c>
      <c r="AN404" s="15" t="str">
        <f ca="1">IF($B394="","非表示","表示")</f>
        <v>非表示</v>
      </c>
    </row>
    <row r="405" spans="1:40" ht="18.75" customHeight="1">
      <c r="D405" s="15" t="s">
        <v>61</v>
      </c>
      <c r="AN405" s="15" t="str">
        <f ca="1">IF($B394="","非表示","表示")</f>
        <v>非表示</v>
      </c>
    </row>
    <row r="406" spans="1:40" ht="18.75" customHeight="1">
      <c r="D406" s="15" t="s">
        <v>62</v>
      </c>
      <c r="AN406" s="15" t="str">
        <f ca="1">IF($B394="","非表示","表示")</f>
        <v>非表示</v>
      </c>
    </row>
    <row r="407" spans="1:40" ht="21" customHeight="1">
      <c r="B407" s="18" t="s">
        <v>54</v>
      </c>
      <c r="AA407" s="111"/>
      <c r="AB407" s="111"/>
      <c r="AC407" s="112"/>
      <c r="AD407" s="111"/>
      <c r="AE407" s="111"/>
      <c r="AF407" s="111"/>
      <c r="AG407" s="111"/>
      <c r="AH407" s="111"/>
      <c r="AI407" s="111"/>
      <c r="AJ407" s="111"/>
      <c r="AK407" s="111"/>
      <c r="AL407" s="113"/>
      <c r="AN407" s="15" t="str">
        <f ca="1">IF($B423="","非表示","表示")</f>
        <v>非表示</v>
      </c>
    </row>
    <row r="408" spans="1:40" ht="10.5" customHeight="1">
      <c r="B408" s="19"/>
      <c r="C408" s="20"/>
      <c r="D408" s="20"/>
      <c r="E408" s="20"/>
      <c r="F408" s="20"/>
      <c r="G408" s="20"/>
      <c r="H408" s="20"/>
      <c r="I408" s="20"/>
      <c r="J408" s="20"/>
      <c r="K408" s="20"/>
      <c r="L408" s="25"/>
      <c r="M408" s="126"/>
      <c r="N408" s="20"/>
      <c r="O408" s="20"/>
      <c r="P408" s="20"/>
      <c r="Q408" s="126"/>
      <c r="R408" s="31"/>
      <c r="S408" s="31"/>
      <c r="T408" s="31"/>
      <c r="U408" s="32"/>
      <c r="V408" s="20"/>
      <c r="W408" s="20"/>
      <c r="X408" s="20"/>
      <c r="Y408" s="126"/>
      <c r="Z408" s="20"/>
      <c r="AA408" s="20"/>
      <c r="AB408" s="20"/>
      <c r="AC408" s="126"/>
      <c r="AD408" s="20"/>
      <c r="AE408" s="31"/>
      <c r="AF408" s="31"/>
      <c r="AG408" s="31"/>
      <c r="AH408" s="31"/>
      <c r="AI408" s="31"/>
      <c r="AJ408" s="31"/>
      <c r="AK408" s="31"/>
      <c r="AL408" s="34">
        <f>AL381+1</f>
        <v>16</v>
      </c>
      <c r="AN408" s="15" t="str">
        <f ca="1">IF($B423="","非表示","表示")</f>
        <v>非表示</v>
      </c>
    </row>
    <row r="409" spans="1:40" ht="25.5" customHeight="1">
      <c r="B409" s="21"/>
      <c r="C409" s="22"/>
      <c r="D409" s="22"/>
      <c r="E409" s="22"/>
      <c r="F409" s="22"/>
      <c r="G409" s="22"/>
      <c r="H409" s="22"/>
      <c r="I409" s="22"/>
      <c r="J409" s="22"/>
      <c r="K409" s="22"/>
      <c r="L409" s="27"/>
      <c r="M409" s="28"/>
      <c r="N409" s="22"/>
      <c r="O409" s="22"/>
      <c r="P409" s="22"/>
      <c r="Q409" s="28"/>
      <c r="R409" s="127"/>
      <c r="S409" s="204" t="s">
        <v>825</v>
      </c>
      <c r="T409" s="204"/>
      <c r="U409" s="204"/>
      <c r="V409" s="204"/>
      <c r="W409" s="204"/>
      <c r="X409" s="204"/>
      <c r="Y409" s="204"/>
      <c r="Z409" s="22"/>
      <c r="AA409" s="22"/>
      <c r="AB409" s="22"/>
      <c r="AC409" s="28"/>
      <c r="AD409" s="22"/>
      <c r="AE409" s="24"/>
      <c r="AF409" s="24"/>
      <c r="AG409" s="24"/>
      <c r="AH409" s="24"/>
      <c r="AI409" s="24"/>
      <c r="AJ409" s="24"/>
      <c r="AK409" s="24"/>
      <c r="AL409" s="35"/>
      <c r="AN409" s="15" t="str">
        <f ca="1">IF($B423="","非表示","表示")</f>
        <v>非表示</v>
      </c>
    </row>
    <row r="410" spans="1:40" ht="35" customHeight="1">
      <c r="B410" s="21"/>
      <c r="C410" s="22"/>
      <c r="D410" s="22"/>
      <c r="E410" s="22"/>
      <c r="F410" s="22"/>
      <c r="G410" s="22"/>
      <c r="H410" s="22"/>
      <c r="I410" s="22"/>
      <c r="J410" s="22"/>
      <c r="K410" s="22"/>
      <c r="L410" s="27"/>
      <c r="M410" s="28"/>
      <c r="N410" s="22"/>
      <c r="O410" s="22"/>
      <c r="P410" s="22"/>
      <c r="Q410" s="28"/>
      <c r="T410" s="205" t="s">
        <v>821</v>
      </c>
      <c r="U410" s="205"/>
      <c r="V410" s="206" t="str">
        <f>IF(入力シート①!D$4&lt;&gt;"",入力シート①!D$4,"")</f>
        <v/>
      </c>
      <c r="W410" s="206"/>
      <c r="X410" s="128" t="s">
        <v>822</v>
      </c>
      <c r="Y410" s="15"/>
      <c r="Z410" s="22"/>
      <c r="AA410" s="22"/>
      <c r="AB410" s="22"/>
      <c r="AC410" s="207" t="str">
        <f>IF(入力シート①!C$5&lt;&gt;"",入力シート①!C$5,"　　年　　月　　日")</f>
        <v>　　年　　月　　日</v>
      </c>
      <c r="AD410" s="207"/>
      <c r="AE410" s="207"/>
      <c r="AF410" s="207"/>
      <c r="AG410" s="207"/>
      <c r="AH410" s="207"/>
      <c r="AI410" s="207"/>
      <c r="AJ410" s="207"/>
      <c r="AK410" s="207"/>
      <c r="AL410" s="35"/>
      <c r="AN410" s="15" t="str">
        <f ca="1">IF($B423="","非表示","表示")</f>
        <v>非表示</v>
      </c>
    </row>
    <row r="411" spans="1:40" ht="21" customHeight="1">
      <c r="B411" s="23"/>
      <c r="C411" s="24"/>
      <c r="D411" s="24"/>
      <c r="E411" s="24"/>
      <c r="F411" s="24"/>
      <c r="G411" s="24"/>
      <c r="H411" s="24"/>
      <c r="I411" s="24"/>
      <c r="J411" s="24"/>
      <c r="K411" s="24"/>
      <c r="L411" s="29"/>
      <c r="M411" s="124"/>
      <c r="N411" s="24"/>
      <c r="O411" s="24"/>
      <c r="P411" s="24"/>
      <c r="Q411" s="124"/>
      <c r="R411" s="24"/>
      <c r="S411" s="24"/>
      <c r="T411" s="24"/>
      <c r="U411" s="124"/>
      <c r="V411" s="24"/>
      <c r="W411" s="24"/>
      <c r="X411" s="24"/>
      <c r="Y411" s="124"/>
      <c r="Z411" s="24"/>
      <c r="AA411" s="24"/>
      <c r="AB411" s="24"/>
      <c r="AC411" s="124"/>
      <c r="AD411" s="24"/>
      <c r="AE411" s="208"/>
      <c r="AF411" s="208"/>
      <c r="AG411" s="208"/>
      <c r="AH411" s="208"/>
      <c r="AI411" s="208"/>
      <c r="AJ411" s="208"/>
      <c r="AK411" s="208"/>
      <c r="AL411" s="35"/>
      <c r="AN411" s="15" t="str">
        <f ca="1">IF($B423="","非表示","表示")</f>
        <v>非表示</v>
      </c>
    </row>
    <row r="412" spans="1:40" ht="20.25" customHeight="1">
      <c r="B412" s="23"/>
      <c r="C412" s="209" t="s">
        <v>55</v>
      </c>
      <c r="D412" s="209"/>
      <c r="E412" s="209"/>
      <c r="F412" s="209"/>
      <c r="G412" s="209"/>
      <c r="H412" s="209"/>
      <c r="I412" s="209"/>
      <c r="J412" s="209"/>
      <c r="K412" s="209"/>
      <c r="L412" s="209"/>
      <c r="M412" s="124"/>
      <c r="N412" s="24"/>
      <c r="O412" s="24"/>
      <c r="P412" s="24"/>
      <c r="Q412" s="124"/>
      <c r="U412" s="124"/>
      <c r="V412" s="24"/>
      <c r="W412" s="24"/>
      <c r="X412" s="24"/>
      <c r="Y412" s="124"/>
      <c r="Z412" s="24"/>
      <c r="AA412" s="24"/>
      <c r="AB412" s="24"/>
      <c r="AC412" s="124"/>
      <c r="AD412" s="24"/>
      <c r="AE412" s="24"/>
      <c r="AF412" s="24"/>
      <c r="AG412" s="24"/>
      <c r="AH412" s="24"/>
      <c r="AI412" s="24"/>
      <c r="AJ412" s="24"/>
      <c r="AK412" s="24"/>
      <c r="AL412" s="35"/>
      <c r="AN412" s="15" t="str">
        <f ca="1">IF($B423="","非表示","表示")</f>
        <v>非表示</v>
      </c>
    </row>
    <row r="413" spans="1:40" ht="20.25" customHeight="1">
      <c r="B413" s="23"/>
      <c r="C413" s="24"/>
      <c r="D413" s="24"/>
      <c r="E413" s="24"/>
      <c r="F413" s="24"/>
      <c r="G413" s="24"/>
      <c r="H413" s="24"/>
      <c r="I413" s="24"/>
      <c r="J413" s="24"/>
      <c r="K413" s="24"/>
      <c r="L413" s="29"/>
      <c r="M413" s="124"/>
      <c r="N413" s="24"/>
      <c r="O413" s="24"/>
      <c r="P413" s="24"/>
      <c r="Q413" s="124"/>
      <c r="R413" s="24"/>
      <c r="S413" s="24"/>
      <c r="T413" s="24"/>
      <c r="U413" s="124"/>
      <c r="V413" s="24"/>
      <c r="W413" s="24"/>
      <c r="X413" s="24"/>
      <c r="Y413" s="210" t="s">
        <v>823</v>
      </c>
      <c r="Z413" s="210"/>
      <c r="AA413" s="210"/>
      <c r="AB413" s="210"/>
      <c r="AC413" s="212" t="str">
        <f>AC386</f>
        <v/>
      </c>
      <c r="AD413" s="212"/>
      <c r="AE413" s="212"/>
      <c r="AF413" s="212"/>
      <c r="AG413" s="212"/>
      <c r="AH413" s="212"/>
      <c r="AI413" s="212"/>
      <c r="AJ413" s="212"/>
      <c r="AK413" s="212"/>
      <c r="AL413" s="35"/>
      <c r="AN413" s="15" t="str">
        <f ca="1">IF($B423="","非表示","表示")</f>
        <v>非表示</v>
      </c>
    </row>
    <row r="414" spans="1:40" ht="20.25" customHeight="1">
      <c r="B414" s="23"/>
      <c r="C414" s="24"/>
      <c r="D414" s="24"/>
      <c r="E414" s="24"/>
      <c r="F414" s="24"/>
      <c r="G414" s="24"/>
      <c r="H414" s="24"/>
      <c r="I414" s="24"/>
      <c r="J414" s="24"/>
      <c r="K414" s="24"/>
      <c r="L414" s="29"/>
      <c r="M414" s="124"/>
      <c r="N414" s="24"/>
      <c r="O414" s="24"/>
      <c r="P414" s="24"/>
      <c r="Q414" s="124"/>
      <c r="R414" s="24"/>
      <c r="S414" s="24"/>
      <c r="T414" s="24"/>
      <c r="U414" s="124"/>
      <c r="V414" s="24"/>
      <c r="W414" s="24"/>
      <c r="X414" s="24"/>
      <c r="Y414" s="211"/>
      <c r="Z414" s="211"/>
      <c r="AA414" s="211"/>
      <c r="AB414" s="211"/>
      <c r="AC414" s="213" t="str">
        <f>AC387</f>
        <v/>
      </c>
      <c r="AD414" s="213"/>
      <c r="AE414" s="213"/>
      <c r="AF414" s="213"/>
      <c r="AG414" s="213"/>
      <c r="AH414" s="213"/>
      <c r="AI414" s="213"/>
      <c r="AJ414" s="213"/>
      <c r="AK414" s="213"/>
      <c r="AL414" s="35"/>
      <c r="AN414" s="15" t="str">
        <f ca="1">IF($B423="","非表示","表示")</f>
        <v>非表示</v>
      </c>
    </row>
    <row r="415" spans="1:40" ht="7.5" customHeight="1">
      <c r="B415" s="23"/>
      <c r="C415" s="24"/>
      <c r="D415" s="24"/>
      <c r="E415" s="24"/>
      <c r="F415" s="24"/>
      <c r="G415" s="24"/>
      <c r="H415" s="24"/>
      <c r="I415" s="24"/>
      <c r="J415" s="24"/>
      <c r="K415" s="24"/>
      <c r="L415" s="29"/>
      <c r="M415" s="124"/>
      <c r="N415" s="24"/>
      <c r="O415" s="24"/>
      <c r="P415" s="24"/>
      <c r="Q415" s="124"/>
      <c r="R415" s="24"/>
      <c r="S415" s="24"/>
      <c r="T415" s="24"/>
      <c r="U415" s="124"/>
      <c r="V415" s="24"/>
      <c r="W415" s="24"/>
      <c r="X415" s="24"/>
      <c r="Y415" s="124"/>
      <c r="Z415" s="24"/>
      <c r="AA415" s="24"/>
      <c r="AB415" s="24"/>
      <c r="AC415" s="124"/>
      <c r="AD415" s="24"/>
      <c r="AE415" s="24"/>
      <c r="AF415" s="24"/>
      <c r="AG415" s="24"/>
      <c r="AH415" s="24"/>
      <c r="AI415" s="24"/>
      <c r="AJ415" s="24"/>
      <c r="AK415" s="24"/>
      <c r="AL415" s="35"/>
      <c r="AN415" s="15" t="str">
        <f ca="1">IF($B423="","非表示","表示")</f>
        <v>非表示</v>
      </c>
    </row>
    <row r="416" spans="1:40" ht="20.25" customHeight="1">
      <c r="B416" s="23"/>
      <c r="C416" s="24"/>
      <c r="D416" s="24"/>
      <c r="E416" s="24"/>
      <c r="F416" s="24"/>
      <c r="G416" s="24"/>
      <c r="H416" s="24"/>
      <c r="I416" s="24"/>
      <c r="J416" s="24"/>
      <c r="K416" s="24"/>
      <c r="L416" s="29"/>
      <c r="M416" s="124"/>
      <c r="N416" s="24"/>
      <c r="O416" s="24"/>
      <c r="V416" s="24"/>
      <c r="W416" s="24"/>
      <c r="X416" s="24"/>
      <c r="Y416" s="186" t="s">
        <v>56</v>
      </c>
      <c r="Z416" s="186"/>
      <c r="AA416" s="186"/>
      <c r="AB416" s="186"/>
      <c r="AC416" s="188" t="str">
        <f>AC389</f>
        <v/>
      </c>
      <c r="AD416" s="188"/>
      <c r="AE416" s="188"/>
      <c r="AF416" s="188"/>
      <c r="AG416" s="188"/>
      <c r="AH416" s="188"/>
      <c r="AI416" s="188"/>
      <c r="AJ416" s="188"/>
      <c r="AK416" s="188"/>
      <c r="AL416" s="35"/>
      <c r="AN416" s="15" t="str">
        <f ca="1">IF($B423="","非表示","表示")</f>
        <v>非表示</v>
      </c>
    </row>
    <row r="417" spans="1:40" ht="20.25" customHeight="1">
      <c r="B417" s="23"/>
      <c r="D417" s="129" t="s">
        <v>11</v>
      </c>
      <c r="E417" s="130"/>
      <c r="F417" s="130"/>
      <c r="G417" s="131"/>
      <c r="H417" s="187" t="str">
        <f>H12</f>
        <v/>
      </c>
      <c r="I417" s="187"/>
      <c r="J417" s="187"/>
      <c r="K417" s="187"/>
      <c r="L417" s="187"/>
      <c r="M417" s="124"/>
      <c r="N417" s="24"/>
      <c r="R417" s="119" t="str">
        <f>IF(入力シート①!C$7&lt;&gt;"",入力シート①!C$7,"")</f>
        <v/>
      </c>
      <c r="S417" s="125" t="s">
        <v>16</v>
      </c>
      <c r="T417" s="190" t="str">
        <f>IF(入力シート①!E$7&lt;&gt;"",入力シート①!E$7,"")</f>
        <v/>
      </c>
      <c r="U417" s="190"/>
      <c r="V417" s="129" t="s">
        <v>824</v>
      </c>
      <c r="W417" s="24"/>
      <c r="X417" s="24"/>
      <c r="Y417" s="187"/>
      <c r="Z417" s="187"/>
      <c r="AA417" s="187"/>
      <c r="AB417" s="187"/>
      <c r="AC417" s="189"/>
      <c r="AD417" s="189"/>
      <c r="AE417" s="189"/>
      <c r="AF417" s="189"/>
      <c r="AG417" s="189"/>
      <c r="AH417" s="189"/>
      <c r="AI417" s="189"/>
      <c r="AJ417" s="189"/>
      <c r="AK417" s="189"/>
      <c r="AL417" s="35"/>
      <c r="AN417" s="15" t="str">
        <f ca="1">IF($B423="","非表示","表示")</f>
        <v>非表示</v>
      </c>
    </row>
    <row r="418" spans="1:40" ht="12.75" customHeight="1">
      <c r="B418" s="23"/>
      <c r="C418" s="24"/>
      <c r="D418" s="24"/>
      <c r="E418" s="24"/>
      <c r="F418" s="24"/>
      <c r="G418" s="24"/>
      <c r="H418" s="24"/>
      <c r="I418" s="24"/>
      <c r="J418" s="24"/>
      <c r="K418" s="24"/>
      <c r="L418" s="29"/>
      <c r="M418" s="124"/>
      <c r="N418" s="24"/>
      <c r="O418" s="24"/>
      <c r="P418" s="24"/>
      <c r="Q418" s="124"/>
      <c r="R418" s="24"/>
      <c r="S418" s="24"/>
      <c r="T418" s="24"/>
      <c r="U418" s="124"/>
      <c r="V418" s="24"/>
      <c r="W418" s="24"/>
      <c r="X418" s="24"/>
      <c r="Y418" s="124"/>
      <c r="Z418" s="24"/>
      <c r="AA418" s="24"/>
      <c r="AB418" s="24"/>
      <c r="AC418" s="124"/>
      <c r="AD418" s="24"/>
      <c r="AE418" s="24"/>
      <c r="AF418" s="24"/>
      <c r="AG418" s="24"/>
      <c r="AH418" s="24"/>
      <c r="AI418" s="24"/>
      <c r="AJ418" s="24"/>
      <c r="AK418" s="24"/>
      <c r="AL418" s="35"/>
      <c r="AN418" s="15" t="str">
        <f ca="1">IF($B423="","非表示","表示")</f>
        <v>非表示</v>
      </c>
    </row>
    <row r="419" spans="1:40" ht="23.25" customHeight="1">
      <c r="B419" s="191" t="s">
        <v>57</v>
      </c>
      <c r="C419" s="191"/>
      <c r="D419" s="191"/>
      <c r="E419" s="191"/>
      <c r="F419" s="191"/>
      <c r="G419" s="191"/>
      <c r="H419" s="191"/>
      <c r="I419" s="191"/>
      <c r="J419" s="191"/>
      <c r="K419" s="192" t="s">
        <v>37</v>
      </c>
      <c r="L419" s="193"/>
      <c r="M419" s="194"/>
      <c r="N419" s="198" t="s">
        <v>817</v>
      </c>
      <c r="O419" s="199"/>
      <c r="P419" s="199"/>
      <c r="Q419" s="200"/>
      <c r="R419" s="192" t="s">
        <v>818</v>
      </c>
      <c r="S419" s="193"/>
      <c r="T419" s="193"/>
      <c r="U419" s="194"/>
      <c r="V419" s="192" t="s">
        <v>819</v>
      </c>
      <c r="W419" s="193"/>
      <c r="X419" s="193"/>
      <c r="Y419" s="194"/>
      <c r="Z419" s="198" t="s">
        <v>820</v>
      </c>
      <c r="AA419" s="199"/>
      <c r="AB419" s="199"/>
      <c r="AC419" s="200"/>
      <c r="AD419" s="191" t="s">
        <v>46</v>
      </c>
      <c r="AE419" s="191"/>
      <c r="AF419" s="191"/>
      <c r="AG419" s="191"/>
      <c r="AH419" s="191"/>
      <c r="AI419" s="191"/>
      <c r="AJ419" s="191"/>
      <c r="AK419" s="191"/>
      <c r="AL419" s="191"/>
      <c r="AN419" s="15" t="str">
        <f ca="1">IF($B421="","非表示","表示")</f>
        <v>非表示</v>
      </c>
    </row>
    <row r="420" spans="1:40" ht="23.25" customHeight="1">
      <c r="B420" s="191"/>
      <c r="C420" s="191"/>
      <c r="D420" s="191"/>
      <c r="E420" s="191"/>
      <c r="F420" s="191"/>
      <c r="G420" s="191"/>
      <c r="H420" s="191"/>
      <c r="I420" s="191"/>
      <c r="J420" s="191"/>
      <c r="K420" s="195"/>
      <c r="L420" s="196"/>
      <c r="M420" s="197"/>
      <c r="N420" s="201"/>
      <c r="O420" s="202"/>
      <c r="P420" s="202"/>
      <c r="Q420" s="203"/>
      <c r="R420" s="195"/>
      <c r="S420" s="196"/>
      <c r="T420" s="196"/>
      <c r="U420" s="197"/>
      <c r="V420" s="195"/>
      <c r="W420" s="196"/>
      <c r="X420" s="196"/>
      <c r="Y420" s="197"/>
      <c r="Z420" s="201"/>
      <c r="AA420" s="202"/>
      <c r="AB420" s="202"/>
      <c r="AC420" s="203"/>
      <c r="AD420" s="191"/>
      <c r="AE420" s="191"/>
      <c r="AF420" s="191"/>
      <c r="AG420" s="191"/>
      <c r="AH420" s="191"/>
      <c r="AI420" s="191"/>
      <c r="AJ420" s="191"/>
      <c r="AK420" s="191"/>
      <c r="AL420" s="191"/>
      <c r="AN420" s="15" t="str">
        <f ca="1">IF($B421="","非表示","表示")</f>
        <v>非表示</v>
      </c>
    </row>
    <row r="421" spans="1:40" ht="46.5" customHeight="1">
      <c r="A421" s="15">
        <f ca="1">$A402+1</f>
        <v>136</v>
      </c>
      <c r="B421" s="214" t="str">
        <f ca="1">IF(AND(VLOOKUP(A421,入力シート➁!$A:$B,COLUMN(入力シート➁!$B$5),0)=0,AD421=""),"",IF(AND(VLOOKUP(A421,入力シート➁!$A:$B,COLUMN(入力シート➁!$B$5),0)=0,AD421&lt;&gt;""),IFERROR(IF(AND(OFFSET(B421,-2,0,1,1)=$B$14,OFFSET(B421,-19,0,1,1)="　　　　　　　〃"),OFFSET(B421,-20,0,1,1),IF(AND(OFFSET(B421,-2,0,1,1)=$B$14,OFFSET(B421,-19,0,1,1)&lt;&gt;"　　　　　　　〃"),OFFSET(B421,-19,0,1,1),"　　　　　　　〃")),"　　　　　　　〃"),(VLOOKUP(A421,入力シート➁!$A:$B,COLUMN(入力シート➁!$B$5),0))))</f>
        <v/>
      </c>
      <c r="C421" s="215"/>
      <c r="D421" s="215"/>
      <c r="E421" s="215"/>
      <c r="F421" s="215"/>
      <c r="G421" s="215"/>
      <c r="H421" s="215"/>
      <c r="I421" s="215"/>
      <c r="J421" s="216"/>
      <c r="K421" s="115" t="str">
        <f>IF(M421="","",IFERROR(VLOOKUP($A421,入力シート➁!$A:$R,COLUMN(入力シート➁!$C$7),0),""))</f>
        <v/>
      </c>
      <c r="L421" s="116" t="str">
        <f>IF(入力シート➁!D142=0,"",入力シート➁!D142)</f>
        <v/>
      </c>
      <c r="M421" s="117" t="str">
        <f>IF(L421="","",VLOOKUP($A421,入力シート➁!$A:$R,COLUMN(入力シート➁!$E$7),0))</f>
        <v/>
      </c>
      <c r="N421" s="217" t="str">
        <f ca="1">IF(VLOOKUP($A421,入力シート➁!$A:$R,COLUMN(入力シート➁!F412),0)=0,"",IF(VLOOKUP($A421,入力シート➁!$A:$R,COLUMN(入力シート➁!F412),0)&lt;0,"("&amp;-VLOOKUP($A421,入力シート➁!$A:$R,COLUMN(入力シート➁!F412),0)&amp;VLOOKUP($A421,入力シート➁!$A:$R,COLUMN(入力シート➁!G412),0)&amp;")",VLOOKUP($A421,入力シート➁!$A:$R,COLUMN(入力シート➁!F412),0)))</f>
        <v/>
      </c>
      <c r="O421" s="218"/>
      <c r="P421" s="218"/>
      <c r="Q421" s="118" t="str">
        <f ca="1">IF(OR(N421="",COUNT(N421)=0),"",VLOOKUP($A421,入力シート➁!$A:$R,COLUMN(入力シート➁!G412),0))</f>
        <v/>
      </c>
      <c r="R421" s="217" t="str">
        <f ca="1">IF(VLOOKUP($A421,入力シート➁!$A:$R,COLUMN(入力シート➁!H412),0)=0,"",IF(VLOOKUP($A421,入力シート➁!$A:$R,COLUMN(入力シート➁!H412),0)&lt;0,"("&amp;-VLOOKUP($A421,入力シート➁!$A:$R,COLUMN(入力シート➁!H412),0)&amp;VLOOKUP($A421,入力シート➁!$A:$R,COLUMN(入力シート➁!I412),0)&amp;")",VLOOKUP($A421,入力シート➁!$A:$R,COLUMN(入力シート➁!H412),0)))</f>
        <v/>
      </c>
      <c r="S421" s="218"/>
      <c r="T421" s="218"/>
      <c r="U421" s="118" t="str">
        <f ca="1">IF(OR(R421="",COUNT(R421)=0),"",VLOOKUP($A421,入力シート➁!$A:$R,COLUMN(入力シート➁!G412),0))</f>
        <v/>
      </c>
      <c r="V421" s="217" t="str">
        <f ca="1">IF(VLOOKUP($A421,入力シート➁!$A:$R,COLUMN(入力シート➁!J412),0)=0,"",IF(VLOOKUP($A421,入力シート➁!$A:$R,COLUMN(入力シート➁!J412),0)&lt;0,"("&amp;-VLOOKUP($A421,入力シート➁!$A:$R,COLUMN(入力シート➁!J412),0)&amp;VLOOKUP($A421,入力シート➁!$A:$R,COLUMN(入力シート➁!K412),0)&amp;")",VLOOKUP($A421,入力シート➁!$A:$R,COLUMN(入力シート➁!J412),0)))</f>
        <v/>
      </c>
      <c r="W421" s="218"/>
      <c r="X421" s="218"/>
      <c r="Y421" s="118" t="str">
        <f ca="1">IF(OR(V421="",COUNT(V421)=0),"",VLOOKUP($A421,入力シート➁!$A:$R,COLUMN(入力シート➁!G412),0))</f>
        <v/>
      </c>
      <c r="Z421" s="217" t="str">
        <f ca="1">IF(AND(VLOOKUP($A421,入力シート➁!$A:$R,COLUMN(入力シート➁!L412),0)=0,VLOOKUP($A421,入力シート➁!$A:$R,COLUMN(入力シート➁!B412),0)=""),"",IF(VLOOKUP($A421,入力シート➁!$A:$R,COLUMN(入力シート➁!L412),0)&lt;0,"("&amp;-VLOOKUP($A421,入力シート➁!$A:$R,COLUMN(入力シート➁!L412),0)&amp;VLOOKUP($A421,入力シート➁!$A:$R,COLUMN(入力シート➁!M412),0)&amp;")",VLOOKUP($A421,入力シート➁!$A:$R,COLUMN(入力シート➁!L412),0)))</f>
        <v/>
      </c>
      <c r="AA421" s="218"/>
      <c r="AB421" s="218"/>
      <c r="AC421" s="118" t="str">
        <f ca="1">IF(OR(Z421="",COUNT(Z421)=0),"",VLOOKUP($A421,入力シート➁!$A:$R,COLUMN(入力シート➁!G412),0))</f>
        <v/>
      </c>
      <c r="AD421" s="219" t="str">
        <f ca="1">IF(VLOOKUP(A421,入力シート➁!$A:$R,COLUMN(入力シート➁!R412),0)=0,"",VLOOKUP(A421,入力シート➁!$A:$R,COLUMN(入力シート➁!R412),0))</f>
        <v/>
      </c>
      <c r="AE421" s="219"/>
      <c r="AF421" s="219"/>
      <c r="AG421" s="219"/>
      <c r="AH421" s="219"/>
      <c r="AI421" s="219"/>
      <c r="AJ421" s="219"/>
      <c r="AK421" s="219"/>
      <c r="AL421" s="219"/>
      <c r="AN421" s="15" t="str">
        <f ca="1">IF($B421="","非表示","表示")</f>
        <v>非表示</v>
      </c>
    </row>
    <row r="422" spans="1:40" ht="46.5" customHeight="1">
      <c r="A422" s="15">
        <f t="shared" ref="A422:A429" ca="1" si="15">OFFSET(A422,-1,0,1,1)+1</f>
        <v>137</v>
      </c>
      <c r="B422" s="214" t="str">
        <f ca="1">IF(AND(VLOOKUP(A422,入力シート➁!$A:$B,COLUMN(入力シート➁!$B$5),0)=0,AD422=""),"",IF(AND(VLOOKUP(A422,入力シート➁!$A:$B,COLUMN(入力シート➁!$B$5),0)=0,AD422&lt;&gt;""),IFERROR(IF(AND(OFFSET(B422,-2,0,1,1)=$B$14,OFFSET(B422,-19,0,1,1)="　　　　　　　〃"),OFFSET(B422,-20,0,1,1),IF(AND(OFFSET(B422,-2,0,1,1)=$B$14,OFFSET(B422,-19,0,1,1)&lt;&gt;"　　　　　　　〃"),OFFSET(B422,-19,0,1,1),"　　　　　　　〃")),"　　　　　　　〃"),(VLOOKUP(A422,入力シート➁!$A:$B,COLUMN(入力シート➁!$B$5),0))))</f>
        <v/>
      </c>
      <c r="C422" s="215"/>
      <c r="D422" s="215"/>
      <c r="E422" s="215"/>
      <c r="F422" s="215"/>
      <c r="G422" s="215"/>
      <c r="H422" s="215"/>
      <c r="I422" s="215"/>
      <c r="J422" s="216"/>
      <c r="K422" s="115" t="str">
        <f>IF(M422="","",IFERROR(VLOOKUP($A422,入力シート➁!$A:$R,COLUMN(入力シート➁!$C$7),0),""))</f>
        <v/>
      </c>
      <c r="L422" s="116" t="str">
        <f>IF(入力シート➁!D143=0,"",入力シート➁!D143)</f>
        <v/>
      </c>
      <c r="M422" s="117" t="str">
        <f>IF(L422="","",VLOOKUP($A422,入力シート➁!$A:$R,COLUMN(入力シート➁!$E$7),0))</f>
        <v/>
      </c>
      <c r="N422" s="217" t="str">
        <f ca="1">IF(VLOOKUP($A422,入力シート➁!$A:$R,COLUMN(入力シート➁!F413),0)=0,"",IF(VLOOKUP($A422,入力シート➁!$A:$R,COLUMN(入力シート➁!F413),0)&lt;0,"("&amp;-VLOOKUP($A422,入力シート➁!$A:$R,COLUMN(入力シート➁!F413),0)&amp;VLOOKUP($A422,入力シート➁!$A:$R,COLUMN(入力シート➁!G413),0)&amp;")",VLOOKUP($A422,入力シート➁!$A:$R,COLUMN(入力シート➁!F413),0)))</f>
        <v/>
      </c>
      <c r="O422" s="218"/>
      <c r="P422" s="218"/>
      <c r="Q422" s="118" t="str">
        <f ca="1">IF(OR(N422="",COUNT(N422)=0),"",VLOOKUP(A422,入力シート➁!$A:$R,COLUMN(入力シート➁!G413),0))</f>
        <v/>
      </c>
      <c r="R422" s="217" t="str">
        <f ca="1">IF(VLOOKUP($A422,入力シート➁!$A:$R,COLUMN(入力シート➁!H413),0)=0,"",IF(VLOOKUP($A422,入力シート➁!$A:$R,COLUMN(入力シート➁!H413),0)&lt;0,"("&amp;-VLOOKUP($A422,入力シート➁!$A:$R,COLUMN(入力シート➁!H413),0)&amp;VLOOKUP($A422,入力シート➁!$A:$R,COLUMN(入力シート➁!I413),0)&amp;")",VLOOKUP($A422,入力シート➁!$A:$R,COLUMN(入力シート➁!H413),0)))</f>
        <v/>
      </c>
      <c r="S422" s="218"/>
      <c r="T422" s="218"/>
      <c r="U422" s="118" t="str">
        <f ca="1">IF(OR(R422="",COUNT(R422)=0),"",VLOOKUP($A422,入力シート➁!$A:$R,COLUMN(入力シート➁!G413),0))</f>
        <v/>
      </c>
      <c r="V422" s="217" t="str">
        <f ca="1">IF(VLOOKUP($A422,入力シート➁!$A:$R,COLUMN(入力シート➁!J413),0)=0,"",IF(VLOOKUP($A422,入力シート➁!$A:$R,COLUMN(入力シート➁!J413),0)&lt;0,"("&amp;-VLOOKUP($A422,入力シート➁!$A:$R,COLUMN(入力シート➁!J413),0)&amp;VLOOKUP($A422,入力シート➁!$A:$R,COLUMN(入力シート➁!K413),0)&amp;")",VLOOKUP($A422,入力シート➁!$A:$R,COLUMN(入力シート➁!J413),0)))</f>
        <v/>
      </c>
      <c r="W422" s="218"/>
      <c r="X422" s="218"/>
      <c r="Y422" s="118" t="str">
        <f ca="1">IF(OR(V422="",COUNT(V422)=0),"",VLOOKUP($A422,入力シート➁!$A:$R,COLUMN(入力シート➁!G413),0))</f>
        <v/>
      </c>
      <c r="Z422" s="217" t="str">
        <f ca="1">IF(AND(VLOOKUP($A422,入力シート➁!$A:$R,COLUMN(入力シート➁!L413),0)=0,VLOOKUP($A422,入力シート➁!$A:$R,COLUMN(入力シート➁!B413),0)=""),"",IF(VLOOKUP($A422,入力シート➁!$A:$R,COLUMN(入力シート➁!L413),0)&lt;0,"("&amp;-VLOOKUP($A422,入力シート➁!$A:$R,COLUMN(入力シート➁!L413),0)&amp;VLOOKUP($A422,入力シート➁!$A:$R,COLUMN(入力シート➁!M413),0)&amp;")",VLOOKUP($A422,入力シート➁!$A:$R,COLUMN(入力シート➁!L413),0)))</f>
        <v/>
      </c>
      <c r="AA422" s="218"/>
      <c r="AB422" s="218"/>
      <c r="AC422" s="118" t="str">
        <f ca="1">IF(OR(Z422="",COUNT(Z422)=0),"",VLOOKUP($A422,入力シート➁!$A:$R,COLUMN(入力シート➁!G413),0))</f>
        <v/>
      </c>
      <c r="AD422" s="219" t="str">
        <f ca="1">IF(VLOOKUP(A422,入力シート➁!$A:$R,COLUMN(入力シート➁!R413),0)=0,"",VLOOKUP(A422,入力シート➁!$A:$R,COLUMN(入力シート➁!R413),0))</f>
        <v/>
      </c>
      <c r="AE422" s="219"/>
      <c r="AF422" s="219"/>
      <c r="AG422" s="219"/>
      <c r="AH422" s="219"/>
      <c r="AI422" s="219"/>
      <c r="AJ422" s="219"/>
      <c r="AK422" s="219"/>
      <c r="AL422" s="219"/>
      <c r="AN422" s="15" t="str">
        <f ca="1">IF($B421="","非表示","表示")</f>
        <v>非表示</v>
      </c>
    </row>
    <row r="423" spans="1:40" ht="46.5" customHeight="1">
      <c r="A423" s="15">
        <f t="shared" ca="1" si="15"/>
        <v>138</v>
      </c>
      <c r="B423" s="214" t="str">
        <f ca="1">IF(AND(VLOOKUP(A423,入力シート➁!$A:$B,COLUMN(入力シート➁!$B$5),0)=0,AD423=""),"",IF(AND(VLOOKUP(A423,入力シート➁!$A:$B,COLUMN(入力シート➁!$B$5),0)=0,AD423&lt;&gt;""),IFERROR(IF(AND(OFFSET(B423,-2,0,1,1)=$B$14,OFFSET(B423,-19,0,1,1)="　　　　　　　〃"),OFFSET(B423,-20,0,1,1),IF(AND(OFFSET(B423,-2,0,1,1)=$B$14,OFFSET(B423,-19,0,1,1)&lt;&gt;"　　　　　　　〃"),OFFSET(B423,-19,0,1,1),"　　　　　　　〃")),"　　　　　　　〃"),(VLOOKUP(A423,入力シート➁!$A:$B,COLUMN(入力シート➁!$B$5),0))))</f>
        <v/>
      </c>
      <c r="C423" s="215"/>
      <c r="D423" s="215"/>
      <c r="E423" s="215"/>
      <c r="F423" s="215"/>
      <c r="G423" s="215"/>
      <c r="H423" s="215"/>
      <c r="I423" s="215"/>
      <c r="J423" s="216"/>
      <c r="K423" s="115" t="str">
        <f>IF(M423="","",IFERROR(VLOOKUP($A423,入力シート➁!$A:$R,COLUMN(入力シート➁!$C$7),0),""))</f>
        <v/>
      </c>
      <c r="L423" s="116" t="str">
        <f>IF(入力シート➁!D144=0,"",入力シート➁!D144)</f>
        <v/>
      </c>
      <c r="M423" s="117" t="str">
        <f>IF(L423="","",VLOOKUP($A423,入力シート➁!$A:$R,COLUMN(入力シート➁!$E$7),0))</f>
        <v/>
      </c>
      <c r="N423" s="217" t="str">
        <f ca="1">IF(VLOOKUP($A423,入力シート➁!$A:$R,COLUMN(入力シート➁!F414),0)=0,"",IF(VLOOKUP($A423,入力シート➁!$A:$R,COLUMN(入力シート➁!F414),0)&lt;0,"("&amp;-VLOOKUP($A423,入力シート➁!$A:$R,COLUMN(入力シート➁!F414),0)&amp;VLOOKUP($A423,入力シート➁!$A:$R,COLUMN(入力シート➁!G414),0)&amp;")",VLOOKUP($A423,入力シート➁!$A:$R,COLUMN(入力シート➁!F414),0)))</f>
        <v/>
      </c>
      <c r="O423" s="218"/>
      <c r="P423" s="218"/>
      <c r="Q423" s="118" t="str">
        <f ca="1">IF(OR(N423="",COUNT(N423)=0),"",VLOOKUP(A423,入力シート➁!$A:$R,COLUMN(入力シート➁!G414),0))</f>
        <v/>
      </c>
      <c r="R423" s="217" t="str">
        <f ca="1">IF(VLOOKUP($A423,入力シート➁!$A:$R,COLUMN(入力シート➁!H414),0)=0,"",IF(VLOOKUP($A423,入力シート➁!$A:$R,COLUMN(入力シート➁!H414),0)&lt;0,"("&amp;-VLOOKUP($A423,入力シート➁!$A:$R,COLUMN(入力シート➁!H414),0)&amp;VLOOKUP($A423,入力シート➁!$A:$R,COLUMN(入力シート➁!I414),0)&amp;")",VLOOKUP($A423,入力シート➁!$A:$R,COLUMN(入力シート➁!H414),0)))</f>
        <v/>
      </c>
      <c r="S423" s="218"/>
      <c r="T423" s="218"/>
      <c r="U423" s="118" t="str">
        <f ca="1">IF(OR(R423="",COUNT(R423)=0),"",VLOOKUP($A423,入力シート➁!$A:$R,COLUMN(入力シート➁!G414),0))</f>
        <v/>
      </c>
      <c r="V423" s="217" t="str">
        <f ca="1">IF(VLOOKUP($A423,入力シート➁!$A:$R,COLUMN(入力シート➁!J414),0)=0,"",IF(VLOOKUP($A423,入力シート➁!$A:$R,COLUMN(入力シート➁!J414),0)&lt;0,"("&amp;-VLOOKUP($A423,入力シート➁!$A:$R,COLUMN(入力シート➁!J414),0)&amp;VLOOKUP($A423,入力シート➁!$A:$R,COLUMN(入力シート➁!K414),0)&amp;")",VLOOKUP($A423,入力シート➁!$A:$R,COLUMN(入力シート➁!J414),0)))</f>
        <v/>
      </c>
      <c r="W423" s="218"/>
      <c r="X423" s="218"/>
      <c r="Y423" s="118" t="str">
        <f ca="1">IF(OR(V423="",COUNT(V423)=0),"",VLOOKUP($A423,入力シート➁!$A:$R,COLUMN(入力シート➁!G414),0))</f>
        <v/>
      </c>
      <c r="Z423" s="217" t="str">
        <f ca="1">IF(AND(VLOOKUP($A423,入力シート➁!$A:$R,COLUMN(入力シート➁!L414),0)=0,VLOOKUP($A423,入力シート➁!$A:$R,COLUMN(入力シート➁!B414),0)=""),"",IF(VLOOKUP($A423,入力シート➁!$A:$R,COLUMN(入力シート➁!L414),0)&lt;0,"("&amp;-VLOOKUP($A423,入力シート➁!$A:$R,COLUMN(入力シート➁!L414),0)&amp;VLOOKUP($A423,入力シート➁!$A:$R,COLUMN(入力シート➁!M414),0)&amp;")",VLOOKUP($A423,入力シート➁!$A:$R,COLUMN(入力シート➁!L414),0)))</f>
        <v/>
      </c>
      <c r="AA423" s="218"/>
      <c r="AB423" s="218"/>
      <c r="AC423" s="118" t="str">
        <f ca="1">IF(OR(Z423="",COUNT(Z423)=0),"",VLOOKUP($A423,入力シート➁!$A:$R,COLUMN(入力シート➁!G414),0))</f>
        <v/>
      </c>
      <c r="AD423" s="219" t="str">
        <f ca="1">IF(VLOOKUP(A423,入力シート➁!$A:$R,COLUMN(入力シート➁!R414),0)=0,"",VLOOKUP(A423,入力シート➁!$A:$R,COLUMN(入力シート➁!R414),0))</f>
        <v/>
      </c>
      <c r="AE423" s="219"/>
      <c r="AF423" s="219"/>
      <c r="AG423" s="219"/>
      <c r="AH423" s="219"/>
      <c r="AI423" s="219"/>
      <c r="AJ423" s="219"/>
      <c r="AK423" s="219"/>
      <c r="AL423" s="219"/>
      <c r="AN423" s="15" t="str">
        <f ca="1">IF($B421="","非表示","表示")</f>
        <v>非表示</v>
      </c>
    </row>
    <row r="424" spans="1:40" ht="46.5" customHeight="1">
      <c r="A424" s="15">
        <f t="shared" ca="1" si="15"/>
        <v>139</v>
      </c>
      <c r="B424" s="214" t="str">
        <f ca="1">IF(AND(VLOOKUP(A424,入力シート➁!$A:$B,COLUMN(入力シート➁!$B$5),0)=0,AD424=""),"",IF(AND(VLOOKUP(A424,入力シート➁!$A:$B,COLUMN(入力シート➁!$B$5),0)=0,AD424&lt;&gt;""),IFERROR(IF(AND(OFFSET(B424,-2,0,1,1)=$B$14,OFFSET(B424,-19,0,1,1)="　　　　　　　〃"),OFFSET(B424,-20,0,1,1),IF(AND(OFFSET(B424,-2,0,1,1)=$B$14,OFFSET(B424,-19,0,1,1)&lt;&gt;"　　　　　　　〃"),OFFSET(B424,-19,0,1,1),"　　　　　　　〃")),"　　　　　　　〃"),(VLOOKUP(A424,入力シート➁!$A:$B,COLUMN(入力シート➁!$B$5),0))))</f>
        <v/>
      </c>
      <c r="C424" s="215"/>
      <c r="D424" s="215"/>
      <c r="E424" s="215"/>
      <c r="F424" s="215"/>
      <c r="G424" s="215"/>
      <c r="H424" s="215"/>
      <c r="I424" s="215"/>
      <c r="J424" s="216"/>
      <c r="K424" s="115" t="str">
        <f>IF(M424="","",IFERROR(VLOOKUP($A424,入力シート➁!$A:$R,COLUMN(入力シート➁!$C$7),0),""))</f>
        <v/>
      </c>
      <c r="L424" s="116" t="str">
        <f>IF(入力シート➁!D145=0,"",入力シート➁!D145)</f>
        <v/>
      </c>
      <c r="M424" s="117" t="str">
        <f>IF(L424="","",VLOOKUP($A424,入力シート➁!$A:$R,COLUMN(入力シート➁!$E$7),0))</f>
        <v/>
      </c>
      <c r="N424" s="217" t="str">
        <f ca="1">IF(VLOOKUP($A424,入力シート➁!$A:$R,COLUMN(入力シート➁!F415),0)=0,"",IF(VLOOKUP($A424,入力シート➁!$A:$R,COLUMN(入力シート➁!F415),0)&lt;0,"("&amp;-VLOOKUP($A424,入力シート➁!$A:$R,COLUMN(入力シート➁!F415),0)&amp;VLOOKUP($A424,入力シート➁!$A:$R,COLUMN(入力シート➁!G415),0)&amp;")",VLOOKUP($A424,入力シート➁!$A:$R,COLUMN(入力シート➁!F415),0)))</f>
        <v/>
      </c>
      <c r="O424" s="218"/>
      <c r="P424" s="218"/>
      <c r="Q424" s="118" t="str">
        <f ca="1">IF(OR(N424="",COUNT(N424)=0),"",VLOOKUP(A424,入力シート➁!$A:$R,COLUMN(入力シート➁!G415),0))</f>
        <v/>
      </c>
      <c r="R424" s="217" t="str">
        <f ca="1">IF(VLOOKUP($A424,入力シート➁!$A:$R,COLUMN(入力シート➁!H415),0)=0,"",IF(VLOOKUP($A424,入力シート➁!$A:$R,COLUMN(入力シート➁!H415),0)&lt;0,"("&amp;-VLOOKUP($A424,入力シート➁!$A:$R,COLUMN(入力シート➁!H415),0)&amp;VLOOKUP($A424,入力シート➁!$A:$R,COLUMN(入力シート➁!I415),0)&amp;")",VLOOKUP($A424,入力シート➁!$A:$R,COLUMN(入力シート➁!H415),0)))</f>
        <v/>
      </c>
      <c r="S424" s="218"/>
      <c r="T424" s="218"/>
      <c r="U424" s="118" t="str">
        <f ca="1">IF(OR(R424="",COUNT(R424)=0),"",VLOOKUP($A424,入力シート➁!$A:$R,COLUMN(入力シート➁!G415),0))</f>
        <v/>
      </c>
      <c r="V424" s="217" t="str">
        <f ca="1">IF(VLOOKUP($A424,入力シート➁!$A:$R,COLUMN(入力シート➁!J415),0)=0,"",IF(VLOOKUP($A424,入力シート➁!$A:$R,COLUMN(入力シート➁!J415),0)&lt;0,"("&amp;-VLOOKUP($A424,入力シート➁!$A:$R,COLUMN(入力シート➁!J415),0)&amp;VLOOKUP($A424,入力シート➁!$A:$R,COLUMN(入力シート➁!K415),0)&amp;")",VLOOKUP($A424,入力シート➁!$A:$R,COLUMN(入力シート➁!J415),0)))</f>
        <v/>
      </c>
      <c r="W424" s="218"/>
      <c r="X424" s="218"/>
      <c r="Y424" s="118" t="str">
        <f ca="1">IF(OR(V424="",COUNT(V424)=0),"",VLOOKUP($A424,入力シート➁!$A:$R,COLUMN(入力シート➁!G415),0))</f>
        <v/>
      </c>
      <c r="Z424" s="217" t="str">
        <f ca="1">IF(AND(VLOOKUP($A424,入力シート➁!$A:$R,COLUMN(入力シート➁!L415),0)=0,VLOOKUP($A424,入力シート➁!$A:$R,COLUMN(入力シート➁!B415),0)=""),"",IF(VLOOKUP($A424,入力シート➁!$A:$R,COLUMN(入力シート➁!L415),0)&lt;0,"("&amp;-VLOOKUP($A424,入力シート➁!$A:$R,COLUMN(入力シート➁!L415),0)&amp;VLOOKUP($A424,入力シート➁!$A:$R,COLUMN(入力シート➁!M415),0)&amp;")",VLOOKUP($A424,入力シート➁!$A:$R,COLUMN(入力シート➁!L415),0)))</f>
        <v/>
      </c>
      <c r="AA424" s="218"/>
      <c r="AB424" s="218"/>
      <c r="AC424" s="118" t="str">
        <f ca="1">IF(OR(Z424="",COUNT(Z424)=0),"",VLOOKUP($A424,入力シート➁!$A:$R,COLUMN(入力シート➁!G415),0))</f>
        <v/>
      </c>
      <c r="AD424" s="219" t="str">
        <f ca="1">IF(VLOOKUP(A424,入力シート➁!$A:$R,COLUMN(入力シート➁!R415),0)=0,"",VLOOKUP(A424,入力シート➁!$A:$R,COLUMN(入力シート➁!R415),0))</f>
        <v/>
      </c>
      <c r="AE424" s="219"/>
      <c r="AF424" s="219"/>
      <c r="AG424" s="219"/>
      <c r="AH424" s="219"/>
      <c r="AI424" s="219"/>
      <c r="AJ424" s="219"/>
      <c r="AK424" s="219"/>
      <c r="AL424" s="219"/>
      <c r="AN424" s="15" t="str">
        <f ca="1">IF($B421="","非表示","表示")</f>
        <v>非表示</v>
      </c>
    </row>
    <row r="425" spans="1:40" ht="46.5" customHeight="1">
      <c r="A425" s="15">
        <f t="shared" ca="1" si="15"/>
        <v>140</v>
      </c>
      <c r="B425" s="214" t="str">
        <f ca="1">IF(AND(VLOOKUP(A425,入力シート➁!$A:$B,COLUMN(入力シート➁!$B$5),0)=0,AD425=""),"",IF(AND(VLOOKUP(A425,入力シート➁!$A:$B,COLUMN(入力シート➁!$B$5),0)=0,AD425&lt;&gt;""),IFERROR(IF(AND(OFFSET(B425,-2,0,1,1)=$B$14,OFFSET(B425,-19,0,1,1)="　　　　　　　〃"),OFFSET(B425,-20,0,1,1),IF(AND(OFFSET(B425,-2,0,1,1)=$B$14,OFFSET(B425,-19,0,1,1)&lt;&gt;"　　　　　　　〃"),OFFSET(B425,-19,0,1,1),"　　　　　　　〃")),"　　　　　　　〃"),(VLOOKUP(A425,入力シート➁!$A:$B,COLUMN(入力シート➁!$B$5),0))))</f>
        <v/>
      </c>
      <c r="C425" s="215"/>
      <c r="D425" s="215"/>
      <c r="E425" s="215"/>
      <c r="F425" s="215"/>
      <c r="G425" s="215"/>
      <c r="H425" s="215"/>
      <c r="I425" s="215"/>
      <c r="J425" s="216"/>
      <c r="K425" s="115" t="str">
        <f>IF(M425="","",IFERROR(VLOOKUP($A425,入力シート➁!$A:$R,COLUMN(入力シート➁!$C$7),0),""))</f>
        <v/>
      </c>
      <c r="L425" s="116" t="str">
        <f>IF(入力シート➁!D146=0,"",入力シート➁!D146)</f>
        <v/>
      </c>
      <c r="M425" s="117" t="str">
        <f>IF(L425="","",VLOOKUP($A425,入力シート➁!$A:$R,COLUMN(入力シート➁!$E$7),0))</f>
        <v/>
      </c>
      <c r="N425" s="217" t="str">
        <f ca="1">IF(VLOOKUP($A425,入力シート➁!$A:$R,COLUMN(入力シート➁!F416),0)=0,"",IF(VLOOKUP($A425,入力シート➁!$A:$R,COLUMN(入力シート➁!F416),0)&lt;0,"("&amp;-VLOOKUP($A425,入力シート➁!$A:$R,COLUMN(入力シート➁!F416),0)&amp;VLOOKUP($A425,入力シート➁!$A:$R,COLUMN(入力シート➁!G416),0)&amp;")",VLOOKUP($A425,入力シート➁!$A:$R,COLUMN(入力シート➁!F416),0)))</f>
        <v/>
      </c>
      <c r="O425" s="218"/>
      <c r="P425" s="218"/>
      <c r="Q425" s="118" t="str">
        <f ca="1">IF(OR(N425="",COUNT(N425)=0),"",VLOOKUP(A425,入力シート➁!$A:$R,COLUMN(入力シート➁!G416),0))</f>
        <v/>
      </c>
      <c r="R425" s="217" t="str">
        <f ca="1">IF(VLOOKUP($A425,入力シート➁!$A:$R,COLUMN(入力シート➁!H416),0)=0,"",IF(VLOOKUP($A425,入力シート➁!$A:$R,COLUMN(入力シート➁!H416),0)&lt;0,"("&amp;-VLOOKUP($A425,入力シート➁!$A:$R,COLUMN(入力シート➁!H416),0)&amp;VLOOKUP($A425,入力シート➁!$A:$R,COLUMN(入力シート➁!I416),0)&amp;")",VLOOKUP($A425,入力シート➁!$A:$R,COLUMN(入力シート➁!H416),0)))</f>
        <v/>
      </c>
      <c r="S425" s="218"/>
      <c r="T425" s="218"/>
      <c r="U425" s="118" t="str">
        <f ca="1">IF(OR(R425="",COUNT(R425)=0),"",VLOOKUP($A425,入力シート➁!$A:$R,COLUMN(入力シート➁!G416),0))</f>
        <v/>
      </c>
      <c r="V425" s="217" t="str">
        <f ca="1">IF(VLOOKUP($A425,入力シート➁!$A:$R,COLUMN(入力シート➁!J416),0)=0,"",IF(VLOOKUP($A425,入力シート➁!$A:$R,COLUMN(入力シート➁!J416),0)&lt;0,"("&amp;-VLOOKUP($A425,入力シート➁!$A:$R,COLUMN(入力シート➁!J416),0)&amp;VLOOKUP($A425,入力シート➁!$A:$R,COLUMN(入力シート➁!K416),0)&amp;")",VLOOKUP($A425,入力シート➁!$A:$R,COLUMN(入力シート➁!J416),0)))</f>
        <v/>
      </c>
      <c r="W425" s="218"/>
      <c r="X425" s="218"/>
      <c r="Y425" s="118" t="str">
        <f ca="1">IF(OR(V425="",COUNT(V425)=0),"",VLOOKUP($A425,入力シート➁!$A:$R,COLUMN(入力シート➁!G416),0))</f>
        <v/>
      </c>
      <c r="Z425" s="217" t="str">
        <f ca="1">IF(AND(VLOOKUP($A425,入力シート➁!$A:$R,COLUMN(入力シート➁!L416),0)=0,VLOOKUP($A425,入力シート➁!$A:$R,COLUMN(入力シート➁!B416),0)=""),"",IF(VLOOKUP($A425,入力シート➁!$A:$R,COLUMN(入力シート➁!L416),0)&lt;0,"("&amp;-VLOOKUP($A425,入力シート➁!$A:$R,COLUMN(入力シート➁!L416),0)&amp;VLOOKUP($A425,入力シート➁!$A:$R,COLUMN(入力シート➁!M416),0)&amp;")",VLOOKUP($A425,入力シート➁!$A:$R,COLUMN(入力シート➁!L416),0)))</f>
        <v/>
      </c>
      <c r="AA425" s="218"/>
      <c r="AB425" s="218"/>
      <c r="AC425" s="118" t="str">
        <f ca="1">IF(OR(Z425="",COUNT(Z425)=0),"",VLOOKUP($A425,入力シート➁!$A:$R,COLUMN(入力シート➁!G416),0))</f>
        <v/>
      </c>
      <c r="AD425" s="219" t="str">
        <f ca="1">IF(VLOOKUP(A425,入力シート➁!$A:$R,COLUMN(入力シート➁!R416),0)=0,"",VLOOKUP(A425,入力シート➁!$A:$R,COLUMN(入力シート➁!R416),0))</f>
        <v/>
      </c>
      <c r="AE425" s="219"/>
      <c r="AF425" s="219"/>
      <c r="AG425" s="219"/>
      <c r="AH425" s="219"/>
      <c r="AI425" s="219"/>
      <c r="AJ425" s="219"/>
      <c r="AK425" s="219"/>
      <c r="AL425" s="219"/>
      <c r="AN425" s="15" t="str">
        <f ca="1">IF($B421="","非表示","表示")</f>
        <v>非表示</v>
      </c>
    </row>
    <row r="426" spans="1:40" ht="46.5" customHeight="1">
      <c r="A426" s="15">
        <f t="shared" ca="1" si="15"/>
        <v>141</v>
      </c>
      <c r="B426" s="214" t="str">
        <f ca="1">IF(AND(VLOOKUP(A426,入力シート➁!$A:$B,COLUMN(入力シート➁!$B$5),0)=0,AD426=""),"",IF(AND(VLOOKUP(A426,入力シート➁!$A:$B,COLUMN(入力シート➁!$B$5),0)=0,AD426&lt;&gt;""),IFERROR(IF(AND(OFFSET(B426,-2,0,1,1)=$B$14,OFFSET(B426,-19,0,1,1)="　　　　　　　〃"),OFFSET(B426,-20,0,1,1),IF(AND(OFFSET(B426,-2,0,1,1)=$B$14,OFFSET(B426,-19,0,1,1)&lt;&gt;"　　　　　　　〃"),OFFSET(B426,-19,0,1,1),"　　　　　　　〃")),"　　　　　　　〃"),(VLOOKUP(A426,入力シート➁!$A:$B,COLUMN(入力シート➁!$B$5),0))))</f>
        <v/>
      </c>
      <c r="C426" s="215"/>
      <c r="D426" s="215"/>
      <c r="E426" s="215"/>
      <c r="F426" s="215"/>
      <c r="G426" s="215"/>
      <c r="H426" s="215"/>
      <c r="I426" s="215"/>
      <c r="J426" s="216"/>
      <c r="K426" s="115" t="str">
        <f>IF(M426="","",IFERROR(VLOOKUP($A426,入力シート➁!$A:$R,COLUMN(入力シート➁!$C$7),0),""))</f>
        <v/>
      </c>
      <c r="L426" s="116" t="str">
        <f>IF(入力シート➁!D147=0,"",入力シート➁!D147)</f>
        <v/>
      </c>
      <c r="M426" s="117" t="str">
        <f>IF(L426="","",VLOOKUP($A426,入力シート➁!$A:$R,COLUMN(入力シート➁!$E$7),0))</f>
        <v/>
      </c>
      <c r="N426" s="217" t="str">
        <f ca="1">IF(VLOOKUP($A426,入力シート➁!$A:$R,COLUMN(入力シート➁!F417),0)=0,"",IF(VLOOKUP($A426,入力シート➁!$A:$R,COLUMN(入力シート➁!F417),0)&lt;0,"("&amp;-VLOOKUP($A426,入力シート➁!$A:$R,COLUMN(入力シート➁!F417),0)&amp;VLOOKUP($A426,入力シート➁!$A:$R,COLUMN(入力シート➁!G417),0)&amp;")",VLOOKUP($A426,入力シート➁!$A:$R,COLUMN(入力シート➁!F417),0)))</f>
        <v/>
      </c>
      <c r="O426" s="218"/>
      <c r="P426" s="218"/>
      <c r="Q426" s="118" t="str">
        <f ca="1">IF(OR(N426="",COUNT(N426)=0),"",VLOOKUP(A426,入力シート➁!$A:$R,COLUMN(入力シート➁!G417),0))</f>
        <v/>
      </c>
      <c r="R426" s="217" t="str">
        <f ca="1">IF(VLOOKUP($A426,入力シート➁!$A:$R,COLUMN(入力シート➁!H417),0)=0,"",IF(VLOOKUP($A426,入力シート➁!$A:$R,COLUMN(入力シート➁!H417),0)&lt;0,"("&amp;-VLOOKUP($A426,入力シート➁!$A:$R,COLUMN(入力シート➁!H417),0)&amp;VLOOKUP($A426,入力シート➁!$A:$R,COLUMN(入力シート➁!I417),0)&amp;")",VLOOKUP($A426,入力シート➁!$A:$R,COLUMN(入力シート➁!H417),0)))</f>
        <v/>
      </c>
      <c r="S426" s="218"/>
      <c r="T426" s="218"/>
      <c r="U426" s="118" t="str">
        <f ca="1">IF(OR(R426="",COUNT(R426)=0),"",VLOOKUP($A426,入力シート➁!$A:$R,COLUMN(入力シート➁!G417),0))</f>
        <v/>
      </c>
      <c r="V426" s="217" t="str">
        <f ca="1">IF(VLOOKUP($A426,入力シート➁!$A:$R,COLUMN(入力シート➁!J417),0)=0,"",IF(VLOOKUP($A426,入力シート➁!$A:$R,COLUMN(入力シート➁!J417),0)&lt;0,"("&amp;-VLOOKUP($A426,入力シート➁!$A:$R,COLUMN(入力シート➁!J417),0)&amp;VLOOKUP($A426,入力シート➁!$A:$R,COLUMN(入力シート➁!K417),0)&amp;")",VLOOKUP($A426,入力シート➁!$A:$R,COLUMN(入力シート➁!J417),0)))</f>
        <v/>
      </c>
      <c r="W426" s="218"/>
      <c r="X426" s="218"/>
      <c r="Y426" s="118" t="str">
        <f ca="1">IF(OR(V426="",COUNT(V426)=0),"",VLOOKUP($A426,入力シート➁!$A:$R,COLUMN(入力シート➁!G417),0))</f>
        <v/>
      </c>
      <c r="Z426" s="217" t="str">
        <f ca="1">IF(AND(VLOOKUP($A426,入力シート➁!$A:$R,COLUMN(入力シート➁!L417),0)=0,VLOOKUP($A426,入力シート➁!$A:$R,COLUMN(入力シート➁!B417),0)=""),"",IF(VLOOKUP($A426,入力シート➁!$A:$R,COLUMN(入力シート➁!L417),0)&lt;0,"("&amp;-VLOOKUP($A426,入力シート➁!$A:$R,COLUMN(入力シート➁!L417),0)&amp;VLOOKUP($A426,入力シート➁!$A:$R,COLUMN(入力シート➁!M417),0)&amp;")",VLOOKUP($A426,入力シート➁!$A:$R,COLUMN(入力シート➁!L417),0)))</f>
        <v/>
      </c>
      <c r="AA426" s="218"/>
      <c r="AB426" s="218"/>
      <c r="AC426" s="118" t="str">
        <f ca="1">IF(OR(Z426="",COUNT(Z426)=0),"",VLOOKUP($A426,入力シート➁!$A:$R,COLUMN(入力シート➁!G417),0))</f>
        <v/>
      </c>
      <c r="AD426" s="219" t="str">
        <f ca="1">IF(VLOOKUP(A426,入力シート➁!$A:$R,COLUMN(入力シート➁!R417),0)=0,"",VLOOKUP(A426,入力シート➁!$A:$R,COLUMN(入力シート➁!R417),0))</f>
        <v/>
      </c>
      <c r="AE426" s="219"/>
      <c r="AF426" s="219"/>
      <c r="AG426" s="219"/>
      <c r="AH426" s="219"/>
      <c r="AI426" s="219"/>
      <c r="AJ426" s="219"/>
      <c r="AK426" s="219"/>
      <c r="AL426" s="219"/>
      <c r="AN426" s="15" t="str">
        <f ca="1">IF($B421="","非表示","表示")</f>
        <v>非表示</v>
      </c>
    </row>
    <row r="427" spans="1:40" ht="46.5" customHeight="1">
      <c r="A427" s="15">
        <f t="shared" ca="1" si="15"/>
        <v>142</v>
      </c>
      <c r="B427" s="214" t="str">
        <f ca="1">IF(AND(VLOOKUP(A427,入力シート➁!$A:$B,COLUMN(入力シート➁!$B$5),0)=0,AD427=""),"",IF(AND(VLOOKUP(A427,入力シート➁!$A:$B,COLUMN(入力シート➁!$B$5),0)=0,AD427&lt;&gt;""),IFERROR(IF(AND(OFFSET(B427,-2,0,1,1)=$B$14,OFFSET(B427,-19,0,1,1)="　　　　　　　〃"),OFFSET(B427,-20,0,1,1),IF(AND(OFFSET(B427,-2,0,1,1)=$B$14,OFFSET(B427,-19,0,1,1)&lt;&gt;"　　　　　　　〃"),OFFSET(B427,-19,0,1,1),"　　　　　　　〃")),"　　　　　　　〃"),(VLOOKUP(A427,入力シート➁!$A:$B,COLUMN(入力シート➁!$B$5),0))))</f>
        <v/>
      </c>
      <c r="C427" s="215"/>
      <c r="D427" s="215"/>
      <c r="E427" s="215"/>
      <c r="F427" s="215"/>
      <c r="G427" s="215"/>
      <c r="H427" s="215"/>
      <c r="I427" s="215"/>
      <c r="J427" s="216"/>
      <c r="K427" s="115" t="str">
        <f>IF(M427="","",IFERROR(VLOOKUP($A427,入力シート➁!$A:$R,COLUMN(入力シート➁!$C$7),0),""))</f>
        <v/>
      </c>
      <c r="L427" s="116" t="str">
        <f>IF(入力シート➁!D148=0,"",入力シート➁!D148)</f>
        <v/>
      </c>
      <c r="M427" s="117" t="str">
        <f>IF(L427="","",VLOOKUP($A427,入力シート➁!$A:$R,COLUMN(入力シート➁!$E$7),0))</f>
        <v/>
      </c>
      <c r="N427" s="217" t="str">
        <f ca="1">IF(VLOOKUP($A427,入力シート➁!$A:$R,COLUMN(入力シート➁!F418),0)=0,"",IF(VLOOKUP($A427,入力シート➁!$A:$R,COLUMN(入力シート➁!F418),0)&lt;0,"("&amp;-VLOOKUP($A427,入力シート➁!$A:$R,COLUMN(入力シート➁!F418),0)&amp;VLOOKUP($A427,入力シート➁!$A:$R,COLUMN(入力シート➁!G418),0)&amp;")",VLOOKUP($A427,入力シート➁!$A:$R,COLUMN(入力シート➁!F418),0)))</f>
        <v/>
      </c>
      <c r="O427" s="218"/>
      <c r="P427" s="218"/>
      <c r="Q427" s="118" t="str">
        <f ca="1">IF(OR(N427="",COUNT(N427)=0),"",VLOOKUP(A427,入力シート➁!$A:$R,COLUMN(入力シート➁!G418),0))</f>
        <v/>
      </c>
      <c r="R427" s="217" t="str">
        <f ca="1">IF(VLOOKUP($A427,入力シート➁!$A:$R,COLUMN(入力シート➁!H418),0)=0,"",IF(VLOOKUP($A427,入力シート➁!$A:$R,COLUMN(入力シート➁!H418),0)&lt;0,"("&amp;-VLOOKUP($A427,入力シート➁!$A:$R,COLUMN(入力シート➁!H418),0)&amp;VLOOKUP($A427,入力シート➁!$A:$R,COLUMN(入力シート➁!I418),0)&amp;")",VLOOKUP($A427,入力シート➁!$A:$R,COLUMN(入力シート➁!H418),0)))</f>
        <v/>
      </c>
      <c r="S427" s="218"/>
      <c r="T427" s="218"/>
      <c r="U427" s="118" t="str">
        <f ca="1">IF(OR(R427="",COUNT(R427)=0),"",VLOOKUP($A427,入力シート➁!$A:$R,COLUMN(入力シート➁!G418),0))</f>
        <v/>
      </c>
      <c r="V427" s="217" t="str">
        <f ca="1">IF(VLOOKUP($A427,入力シート➁!$A:$R,COLUMN(入力シート➁!J418),0)=0,"",IF(VLOOKUP($A427,入力シート➁!$A:$R,COLUMN(入力シート➁!J418),0)&lt;0,"("&amp;-VLOOKUP($A427,入力シート➁!$A:$R,COLUMN(入力シート➁!J418),0)&amp;VLOOKUP($A427,入力シート➁!$A:$R,COLUMN(入力シート➁!K418),0)&amp;")",VLOOKUP($A427,入力シート➁!$A:$R,COLUMN(入力シート➁!J418),0)))</f>
        <v/>
      </c>
      <c r="W427" s="218"/>
      <c r="X427" s="218"/>
      <c r="Y427" s="118" t="str">
        <f ca="1">IF(OR(V427="",COUNT(V427)=0),"",VLOOKUP($A427,入力シート➁!$A:$R,COLUMN(入力シート➁!G418),0))</f>
        <v/>
      </c>
      <c r="Z427" s="217" t="str">
        <f ca="1">IF(AND(VLOOKUP($A427,入力シート➁!$A:$R,COLUMN(入力シート➁!L418),0)=0,VLOOKUP($A427,入力シート➁!$A:$R,COLUMN(入力シート➁!B418),0)=""),"",IF(VLOOKUP($A427,入力シート➁!$A:$R,COLUMN(入力シート➁!L418),0)&lt;0,"("&amp;-VLOOKUP($A427,入力シート➁!$A:$R,COLUMN(入力シート➁!L418),0)&amp;VLOOKUP($A427,入力シート➁!$A:$R,COLUMN(入力シート➁!M418),0)&amp;")",VLOOKUP($A427,入力シート➁!$A:$R,COLUMN(入力シート➁!L418),0)))</f>
        <v/>
      </c>
      <c r="AA427" s="218"/>
      <c r="AB427" s="218"/>
      <c r="AC427" s="118" t="str">
        <f ca="1">IF(OR(Z427="",COUNT(Z427)=0),"",VLOOKUP($A427,入力シート➁!$A:$R,COLUMN(入力シート➁!G418),0))</f>
        <v/>
      </c>
      <c r="AD427" s="219" t="str">
        <f ca="1">IF(VLOOKUP(A427,入力シート➁!$A:$R,COLUMN(入力シート➁!R418),0)=0,"",VLOOKUP(A427,入力シート➁!$A:$R,COLUMN(入力シート➁!R418),0))</f>
        <v/>
      </c>
      <c r="AE427" s="219"/>
      <c r="AF427" s="219"/>
      <c r="AG427" s="219"/>
      <c r="AH427" s="219"/>
      <c r="AI427" s="219"/>
      <c r="AJ427" s="219"/>
      <c r="AK427" s="219"/>
      <c r="AL427" s="219"/>
      <c r="AN427" s="15" t="str">
        <f ca="1">IF($B421="","非表示","表示")</f>
        <v>非表示</v>
      </c>
    </row>
    <row r="428" spans="1:40" ht="46.5" customHeight="1">
      <c r="A428" s="15">
        <f t="shared" ca="1" si="15"/>
        <v>143</v>
      </c>
      <c r="B428" s="214" t="str">
        <f ca="1">IF(AND(VLOOKUP(A428,入力シート➁!$A:$B,COLUMN(入力シート➁!$B$5),0)=0,AD428=""),"",IF(AND(VLOOKUP(A428,入力シート➁!$A:$B,COLUMN(入力シート➁!$B$5),0)=0,AD428&lt;&gt;""),IFERROR(IF(AND(OFFSET(B428,-2,0,1,1)=$B$14,OFFSET(B428,-19,0,1,1)="　　　　　　　〃"),OFFSET(B428,-20,0,1,1),IF(AND(OFFSET(B428,-2,0,1,1)=$B$14,OFFSET(B428,-19,0,1,1)&lt;&gt;"　　　　　　　〃"),OFFSET(B428,-19,0,1,1),"　　　　　　　〃")),"　　　　　　　〃"),(VLOOKUP(A428,入力シート➁!$A:$B,COLUMN(入力シート➁!$B$5),0))))</f>
        <v/>
      </c>
      <c r="C428" s="215"/>
      <c r="D428" s="215"/>
      <c r="E428" s="215"/>
      <c r="F428" s="215"/>
      <c r="G428" s="215"/>
      <c r="H428" s="215"/>
      <c r="I428" s="215"/>
      <c r="J428" s="216"/>
      <c r="K428" s="115" t="str">
        <f>IF(M428="","",IFERROR(VLOOKUP($A428,入力シート➁!$A:$R,COLUMN(入力シート➁!$C$7),0),""))</f>
        <v/>
      </c>
      <c r="L428" s="116" t="str">
        <f>IF(入力シート➁!D149=0,"",入力シート➁!D149)</f>
        <v/>
      </c>
      <c r="M428" s="117" t="str">
        <f>IF(L428="","",VLOOKUP($A428,入力シート➁!$A:$R,COLUMN(入力シート➁!$E$7),0))</f>
        <v/>
      </c>
      <c r="N428" s="217" t="str">
        <f ca="1">IF(VLOOKUP($A428,入力シート➁!$A:$R,COLUMN(入力シート➁!F419),0)=0,"",IF(VLOOKUP($A428,入力シート➁!$A:$R,COLUMN(入力シート➁!F419),0)&lt;0,"("&amp;-VLOOKUP($A428,入力シート➁!$A:$R,COLUMN(入力シート➁!F419),0)&amp;VLOOKUP($A428,入力シート➁!$A:$R,COLUMN(入力シート➁!G419),0)&amp;")",VLOOKUP($A428,入力シート➁!$A:$R,COLUMN(入力シート➁!F419),0)))</f>
        <v/>
      </c>
      <c r="O428" s="218"/>
      <c r="P428" s="218"/>
      <c r="Q428" s="118" t="str">
        <f ca="1">IF(OR(N428="",COUNT(N428)=0),"",VLOOKUP(A428,入力シート➁!$A:$R,COLUMN(入力シート➁!G419),0))</f>
        <v/>
      </c>
      <c r="R428" s="217" t="str">
        <f ca="1">IF(VLOOKUP($A428,入力シート➁!$A:$R,COLUMN(入力シート➁!H419),0)=0,"",IF(VLOOKUP($A428,入力シート➁!$A:$R,COLUMN(入力シート➁!H419),0)&lt;0,"("&amp;-VLOOKUP($A428,入力シート➁!$A:$R,COLUMN(入力シート➁!H419),0)&amp;VLOOKUP($A428,入力シート➁!$A:$R,COLUMN(入力シート➁!I419),0)&amp;")",VLOOKUP($A428,入力シート➁!$A:$R,COLUMN(入力シート➁!H419),0)))</f>
        <v/>
      </c>
      <c r="S428" s="218"/>
      <c r="T428" s="218"/>
      <c r="U428" s="118" t="str">
        <f ca="1">IF(OR(R428="",COUNT(R428)=0),"",VLOOKUP($A428,入力シート➁!$A:$R,COLUMN(入力シート➁!G419),0))</f>
        <v/>
      </c>
      <c r="V428" s="217" t="str">
        <f ca="1">IF(VLOOKUP($A428,入力シート➁!$A:$R,COLUMN(入力シート➁!J419),0)=0,"",IF(VLOOKUP($A428,入力シート➁!$A:$R,COLUMN(入力シート➁!J419),0)&lt;0,"("&amp;-VLOOKUP($A428,入力シート➁!$A:$R,COLUMN(入力シート➁!J419),0)&amp;VLOOKUP($A428,入力シート➁!$A:$R,COLUMN(入力シート➁!K419),0)&amp;")",VLOOKUP($A428,入力シート➁!$A:$R,COLUMN(入力シート➁!J419),0)))</f>
        <v/>
      </c>
      <c r="W428" s="218"/>
      <c r="X428" s="218"/>
      <c r="Y428" s="118" t="str">
        <f ca="1">IF(OR(V428="",COUNT(V428)=0),"",VLOOKUP($A428,入力シート➁!$A:$R,COLUMN(入力シート➁!G419),0))</f>
        <v/>
      </c>
      <c r="Z428" s="217" t="str">
        <f ca="1">IF(AND(VLOOKUP($A428,入力シート➁!$A:$R,COLUMN(入力シート➁!L419),0)=0,VLOOKUP($A428,入力シート➁!$A:$R,COLUMN(入力シート➁!B419),0)=""),"",IF(VLOOKUP($A428,入力シート➁!$A:$R,COLUMN(入力シート➁!L419),0)&lt;0,"("&amp;-VLOOKUP($A428,入力シート➁!$A:$R,COLUMN(入力シート➁!L419),0)&amp;VLOOKUP($A428,入力シート➁!$A:$R,COLUMN(入力シート➁!M419),0)&amp;")",VLOOKUP($A428,入力シート➁!$A:$R,COLUMN(入力シート➁!L419),0)))</f>
        <v/>
      </c>
      <c r="AA428" s="218"/>
      <c r="AB428" s="218"/>
      <c r="AC428" s="118" t="str">
        <f ca="1">IF(OR(Z428="",COUNT(Z428)=0),"",VLOOKUP($A428,入力シート➁!$A:$R,COLUMN(入力シート➁!G419),0))</f>
        <v/>
      </c>
      <c r="AD428" s="219" t="str">
        <f ca="1">IF(VLOOKUP(A428,入力シート➁!$A:$R,COLUMN(入力シート➁!R419),0)=0,"",VLOOKUP(A428,入力シート➁!$A:$R,COLUMN(入力シート➁!R419),0))</f>
        <v/>
      </c>
      <c r="AE428" s="219"/>
      <c r="AF428" s="219"/>
      <c r="AG428" s="219"/>
      <c r="AH428" s="219"/>
      <c r="AI428" s="219"/>
      <c r="AJ428" s="219"/>
      <c r="AK428" s="219"/>
      <c r="AL428" s="219"/>
      <c r="AN428" s="15" t="str">
        <f ca="1">IF($B421="","非表示","表示")</f>
        <v>非表示</v>
      </c>
    </row>
    <row r="429" spans="1:40" ht="46.5" customHeight="1">
      <c r="A429" s="15">
        <f t="shared" ca="1" si="15"/>
        <v>144</v>
      </c>
      <c r="B429" s="214" t="str">
        <f ca="1">IF(AND(VLOOKUP(A429,入力シート➁!$A:$B,COLUMN(入力シート➁!$B$5),0)=0,AD429=""),"",IF(AND(VLOOKUP(A429,入力シート➁!$A:$B,COLUMN(入力シート➁!$B$5),0)=0,AD429&lt;&gt;""),IFERROR(IF(AND(OFFSET(B429,-2,0,1,1)=$B$14,OFFSET(B429,-19,0,1,1)="　　　　　　　〃"),OFFSET(B429,-20,0,1,1),IF(AND(OFFSET(B429,-2,0,1,1)=$B$14,OFFSET(B429,-19,0,1,1)&lt;&gt;"　　　　　　　〃"),OFFSET(B429,-19,0,1,1),"　　　　　　　〃")),"　　　　　　　〃"),(VLOOKUP(A429,入力シート➁!$A:$B,COLUMN(入力シート➁!$B$5),0))))</f>
        <v/>
      </c>
      <c r="C429" s="215"/>
      <c r="D429" s="215"/>
      <c r="E429" s="215"/>
      <c r="F429" s="215"/>
      <c r="G429" s="215"/>
      <c r="H429" s="215"/>
      <c r="I429" s="215"/>
      <c r="J429" s="216"/>
      <c r="K429" s="115" t="str">
        <f>IF(M429="","",IFERROR(VLOOKUP($A429,入力シート➁!$A:$R,COLUMN(入力シート➁!$C$7),0),""))</f>
        <v/>
      </c>
      <c r="L429" s="116" t="str">
        <f>IF(入力シート➁!D150=0,"",入力シート➁!D150)</f>
        <v/>
      </c>
      <c r="M429" s="117" t="str">
        <f>IF(L429="","",VLOOKUP($A429,入力シート➁!$A:$R,COLUMN(入力シート➁!$E$7),0))</f>
        <v/>
      </c>
      <c r="N429" s="217" t="str">
        <f ca="1">IF(VLOOKUP($A429,入力シート➁!$A:$R,COLUMN(入力シート➁!F420),0)=0,"",IF(VLOOKUP($A429,入力シート➁!$A:$R,COLUMN(入力シート➁!F420),0)&lt;0,"("&amp;-VLOOKUP($A429,入力シート➁!$A:$R,COLUMN(入力シート➁!F420),0)&amp;VLOOKUP($A429,入力シート➁!$A:$R,COLUMN(入力シート➁!G420),0)&amp;")",VLOOKUP($A429,入力シート➁!$A:$R,COLUMN(入力シート➁!F420),0)))</f>
        <v/>
      </c>
      <c r="O429" s="218"/>
      <c r="P429" s="218"/>
      <c r="Q429" s="118" t="str">
        <f ca="1">IF(OR(N429="",COUNT(N429)=0),"",VLOOKUP(A429,入力シート➁!$A:$R,COLUMN(入力シート➁!G420),0))</f>
        <v/>
      </c>
      <c r="R429" s="217" t="str">
        <f ca="1">IF(VLOOKUP($A429,入力シート➁!$A:$R,COLUMN(入力シート➁!H420),0)=0,"",IF(VLOOKUP($A429,入力シート➁!$A:$R,COLUMN(入力シート➁!H420),0)&lt;0,"("&amp;-VLOOKUP($A429,入力シート➁!$A:$R,COLUMN(入力シート➁!H420),0)&amp;VLOOKUP($A429,入力シート➁!$A:$R,COLUMN(入力シート➁!I420),0)&amp;")",VLOOKUP($A429,入力シート➁!$A:$R,COLUMN(入力シート➁!H420),0)))</f>
        <v/>
      </c>
      <c r="S429" s="218"/>
      <c r="T429" s="218"/>
      <c r="U429" s="118" t="str">
        <f ca="1">IF(OR(R429="",COUNT(R429)=0),"",VLOOKUP($A429,入力シート➁!$A:$R,COLUMN(入力シート➁!G420),0))</f>
        <v/>
      </c>
      <c r="V429" s="217" t="str">
        <f ca="1">IF(VLOOKUP($A429,入力シート➁!$A:$R,COLUMN(入力シート➁!J420),0)=0,"",IF(VLOOKUP($A429,入力シート➁!$A:$R,COLUMN(入力シート➁!J420),0)&lt;0,"("&amp;-VLOOKUP($A429,入力シート➁!$A:$R,COLUMN(入力シート➁!J420),0)&amp;VLOOKUP($A429,入力シート➁!$A:$R,COLUMN(入力シート➁!K420),0)&amp;")",VLOOKUP($A429,入力シート➁!$A:$R,COLUMN(入力シート➁!J420),0)))</f>
        <v/>
      </c>
      <c r="W429" s="218"/>
      <c r="X429" s="218"/>
      <c r="Y429" s="118" t="str">
        <f ca="1">IF(OR(V429="",COUNT(V429)=0),"",VLOOKUP($A429,入力シート➁!$A:$R,COLUMN(入力シート➁!G420),0))</f>
        <v/>
      </c>
      <c r="Z429" s="217" t="str">
        <f ca="1">IF(AND(VLOOKUP($A429,入力シート➁!$A:$R,COLUMN(入力シート➁!L420),0)=0,VLOOKUP($A429,入力シート➁!$A:$R,COLUMN(入力シート➁!B420),0)=""),"",IF(VLOOKUP($A429,入力シート➁!$A:$R,COLUMN(入力シート➁!L420),0)&lt;0,"("&amp;-VLOOKUP($A429,入力シート➁!$A:$R,COLUMN(入力シート➁!L420),0)&amp;VLOOKUP($A429,入力シート➁!$A:$R,COLUMN(入力シート➁!M420),0)&amp;")",VLOOKUP($A429,入力シート➁!$A:$R,COLUMN(入力シート➁!L420),0)))</f>
        <v/>
      </c>
      <c r="AA429" s="218"/>
      <c r="AB429" s="218"/>
      <c r="AC429" s="118" t="str">
        <f ca="1">IF(OR(Z429="",COUNT(Z429)=0),"",VLOOKUP($A429,入力シート➁!$A:$R,COLUMN(入力シート➁!G420),0))</f>
        <v/>
      </c>
      <c r="AD429" s="219" t="str">
        <f ca="1">IF(VLOOKUP(A429,入力シート➁!$A:$R,COLUMN(入力シート➁!R420),0)=0,"",VLOOKUP(A429,入力シート➁!$A:$R,COLUMN(入力シート➁!R420),0))</f>
        <v/>
      </c>
      <c r="AE429" s="219"/>
      <c r="AF429" s="219"/>
      <c r="AG429" s="219"/>
      <c r="AH429" s="219"/>
      <c r="AI429" s="219"/>
      <c r="AJ429" s="219"/>
      <c r="AK429" s="219"/>
      <c r="AL429" s="219"/>
      <c r="AN429" s="15" t="str">
        <f ca="1">IF($B421="","非表示","表示")</f>
        <v>非表示</v>
      </c>
    </row>
    <row r="430" spans="1:40" ht="18.75" customHeight="1">
      <c r="B430" s="220" t="s">
        <v>58</v>
      </c>
      <c r="C430" s="220"/>
      <c r="D430" s="15" t="s">
        <v>59</v>
      </c>
      <c r="AN430" s="15" t="str">
        <f ca="1">IF($B421="","非表示","表示")</f>
        <v>非表示</v>
      </c>
    </row>
    <row r="431" spans="1:40" ht="18.75" customHeight="1">
      <c r="D431" s="15" t="s">
        <v>60</v>
      </c>
      <c r="AN431" s="15" t="str">
        <f ca="1">IF($B421="","非表示","表示")</f>
        <v>非表示</v>
      </c>
    </row>
    <row r="432" spans="1:40" ht="18.75" customHeight="1">
      <c r="D432" s="15" t="s">
        <v>61</v>
      </c>
      <c r="AN432" s="15" t="str">
        <f ca="1">IF($B421="","非表示","表示")</f>
        <v>非表示</v>
      </c>
    </row>
    <row r="433" spans="1:40" ht="18.75" customHeight="1">
      <c r="D433" s="15" t="s">
        <v>62</v>
      </c>
      <c r="AN433" s="15" t="str">
        <f ca="1">IF($B421="","非表示","表示")</f>
        <v>非表示</v>
      </c>
    </row>
    <row r="434" spans="1:40" ht="21" customHeight="1">
      <c r="B434" s="18" t="s">
        <v>54</v>
      </c>
      <c r="AA434" s="111"/>
      <c r="AB434" s="111"/>
      <c r="AC434" s="112"/>
      <c r="AD434" s="111"/>
      <c r="AE434" s="111"/>
      <c r="AF434" s="111"/>
      <c r="AG434" s="111"/>
      <c r="AH434" s="111"/>
      <c r="AI434" s="111"/>
      <c r="AJ434" s="111"/>
      <c r="AK434" s="111"/>
      <c r="AL434" s="113"/>
      <c r="AN434" s="15" t="str">
        <f ca="1">IF($B450="","非表示","表示")</f>
        <v>非表示</v>
      </c>
    </row>
    <row r="435" spans="1:40" ht="10.5" customHeight="1">
      <c r="B435" s="19"/>
      <c r="C435" s="20"/>
      <c r="D435" s="20"/>
      <c r="E435" s="20"/>
      <c r="F435" s="20"/>
      <c r="G435" s="20"/>
      <c r="H435" s="20"/>
      <c r="I435" s="20"/>
      <c r="J435" s="20"/>
      <c r="K435" s="20"/>
      <c r="L435" s="25"/>
      <c r="M435" s="126"/>
      <c r="N435" s="20"/>
      <c r="O435" s="20"/>
      <c r="P435" s="20"/>
      <c r="Q435" s="126"/>
      <c r="R435" s="31"/>
      <c r="S435" s="31"/>
      <c r="T435" s="31"/>
      <c r="U435" s="32"/>
      <c r="V435" s="20"/>
      <c r="W435" s="20"/>
      <c r="X435" s="20"/>
      <c r="Y435" s="126"/>
      <c r="Z435" s="20"/>
      <c r="AA435" s="20"/>
      <c r="AB435" s="20"/>
      <c r="AC435" s="126"/>
      <c r="AD435" s="20"/>
      <c r="AE435" s="31"/>
      <c r="AF435" s="31"/>
      <c r="AG435" s="31"/>
      <c r="AH435" s="31"/>
      <c r="AI435" s="31"/>
      <c r="AJ435" s="31"/>
      <c r="AK435" s="31"/>
      <c r="AL435" s="34">
        <f>AL408+1</f>
        <v>17</v>
      </c>
      <c r="AN435" s="15" t="str">
        <f ca="1">IF($B450="","非表示","表示")</f>
        <v>非表示</v>
      </c>
    </row>
    <row r="436" spans="1:40" ht="25.5" customHeight="1">
      <c r="B436" s="21"/>
      <c r="C436" s="22"/>
      <c r="D436" s="22"/>
      <c r="E436" s="22"/>
      <c r="F436" s="22"/>
      <c r="G436" s="22"/>
      <c r="H436" s="22"/>
      <c r="I436" s="22"/>
      <c r="J436" s="22"/>
      <c r="K436" s="22"/>
      <c r="L436" s="27"/>
      <c r="M436" s="28"/>
      <c r="N436" s="22"/>
      <c r="O436" s="22"/>
      <c r="P436" s="22"/>
      <c r="Q436" s="28"/>
      <c r="R436" s="127"/>
      <c r="S436" s="204" t="s">
        <v>825</v>
      </c>
      <c r="T436" s="204"/>
      <c r="U436" s="204"/>
      <c r="V436" s="204"/>
      <c r="W436" s="204"/>
      <c r="X436" s="204"/>
      <c r="Y436" s="204"/>
      <c r="Z436" s="22"/>
      <c r="AA436" s="22"/>
      <c r="AB436" s="22"/>
      <c r="AC436" s="28"/>
      <c r="AD436" s="22"/>
      <c r="AE436" s="24"/>
      <c r="AF436" s="24"/>
      <c r="AG436" s="24"/>
      <c r="AH436" s="24"/>
      <c r="AI436" s="24"/>
      <c r="AJ436" s="24"/>
      <c r="AK436" s="24"/>
      <c r="AL436" s="35"/>
      <c r="AN436" s="15" t="str">
        <f ca="1">IF($B450="","非表示","表示")</f>
        <v>非表示</v>
      </c>
    </row>
    <row r="437" spans="1:40" ht="35" customHeight="1">
      <c r="B437" s="21"/>
      <c r="C437" s="22"/>
      <c r="D437" s="22"/>
      <c r="E437" s="22"/>
      <c r="F437" s="22"/>
      <c r="G437" s="22"/>
      <c r="H437" s="22"/>
      <c r="I437" s="22"/>
      <c r="J437" s="22"/>
      <c r="K437" s="22"/>
      <c r="L437" s="27"/>
      <c r="M437" s="28"/>
      <c r="N437" s="22"/>
      <c r="O437" s="22"/>
      <c r="P437" s="22"/>
      <c r="Q437" s="28"/>
      <c r="T437" s="205" t="s">
        <v>821</v>
      </c>
      <c r="U437" s="205"/>
      <c r="V437" s="206" t="str">
        <f>IF(入力シート①!D$4&lt;&gt;"",入力シート①!D$4,"")</f>
        <v/>
      </c>
      <c r="W437" s="206"/>
      <c r="X437" s="128" t="s">
        <v>822</v>
      </c>
      <c r="Y437" s="15"/>
      <c r="Z437" s="22"/>
      <c r="AA437" s="22"/>
      <c r="AB437" s="22"/>
      <c r="AC437" s="207" t="str">
        <f>IF(入力シート①!C$5&lt;&gt;"",入力シート①!C$5,"　　年　　月　　日")</f>
        <v>　　年　　月　　日</v>
      </c>
      <c r="AD437" s="207"/>
      <c r="AE437" s="207"/>
      <c r="AF437" s="207"/>
      <c r="AG437" s="207"/>
      <c r="AH437" s="207"/>
      <c r="AI437" s="207"/>
      <c r="AJ437" s="207"/>
      <c r="AK437" s="207"/>
      <c r="AL437" s="35"/>
      <c r="AN437" s="15" t="str">
        <f ca="1">IF($B450="","非表示","表示")</f>
        <v>非表示</v>
      </c>
    </row>
    <row r="438" spans="1:40" ht="21" customHeight="1">
      <c r="B438" s="23"/>
      <c r="C438" s="24"/>
      <c r="D438" s="24"/>
      <c r="E438" s="24"/>
      <c r="F438" s="24"/>
      <c r="G438" s="24"/>
      <c r="H438" s="24"/>
      <c r="I438" s="24"/>
      <c r="J438" s="24"/>
      <c r="K438" s="24"/>
      <c r="L438" s="29"/>
      <c r="M438" s="124"/>
      <c r="N438" s="24"/>
      <c r="O438" s="24"/>
      <c r="P438" s="24"/>
      <c r="Q438" s="124"/>
      <c r="R438" s="24"/>
      <c r="S438" s="24"/>
      <c r="T438" s="24"/>
      <c r="U438" s="124"/>
      <c r="V438" s="24"/>
      <c r="W438" s="24"/>
      <c r="X438" s="24"/>
      <c r="Y438" s="124"/>
      <c r="Z438" s="24"/>
      <c r="AA438" s="24"/>
      <c r="AB438" s="24"/>
      <c r="AC438" s="124"/>
      <c r="AD438" s="24"/>
      <c r="AE438" s="208"/>
      <c r="AF438" s="208"/>
      <c r="AG438" s="208"/>
      <c r="AH438" s="208"/>
      <c r="AI438" s="208"/>
      <c r="AJ438" s="208"/>
      <c r="AK438" s="208"/>
      <c r="AL438" s="35"/>
      <c r="AN438" s="15" t="str">
        <f ca="1">IF($B450="","非表示","表示")</f>
        <v>非表示</v>
      </c>
    </row>
    <row r="439" spans="1:40" ht="20.25" customHeight="1">
      <c r="B439" s="23"/>
      <c r="C439" s="209" t="s">
        <v>55</v>
      </c>
      <c r="D439" s="209"/>
      <c r="E439" s="209"/>
      <c r="F439" s="209"/>
      <c r="G439" s="209"/>
      <c r="H439" s="209"/>
      <c r="I439" s="209"/>
      <c r="J439" s="209"/>
      <c r="K439" s="209"/>
      <c r="L439" s="209"/>
      <c r="M439" s="124"/>
      <c r="N439" s="24"/>
      <c r="O439" s="24"/>
      <c r="P439" s="24"/>
      <c r="Q439" s="124"/>
      <c r="U439" s="124"/>
      <c r="V439" s="24"/>
      <c r="W439" s="24"/>
      <c r="X439" s="24"/>
      <c r="Y439" s="124"/>
      <c r="Z439" s="24"/>
      <c r="AA439" s="24"/>
      <c r="AB439" s="24"/>
      <c r="AC439" s="124"/>
      <c r="AD439" s="24"/>
      <c r="AE439" s="24"/>
      <c r="AF439" s="24"/>
      <c r="AG439" s="24"/>
      <c r="AH439" s="24"/>
      <c r="AI439" s="24"/>
      <c r="AJ439" s="24"/>
      <c r="AK439" s="24"/>
      <c r="AL439" s="35"/>
      <c r="AN439" s="15" t="str">
        <f ca="1">IF($B450="","非表示","表示")</f>
        <v>非表示</v>
      </c>
    </row>
    <row r="440" spans="1:40" ht="20.25" customHeight="1">
      <c r="B440" s="23"/>
      <c r="C440" s="24"/>
      <c r="D440" s="24"/>
      <c r="E440" s="24"/>
      <c r="F440" s="24"/>
      <c r="G440" s="24"/>
      <c r="H440" s="24"/>
      <c r="I440" s="24"/>
      <c r="J440" s="24"/>
      <c r="K440" s="24"/>
      <c r="L440" s="29"/>
      <c r="M440" s="124"/>
      <c r="N440" s="24"/>
      <c r="O440" s="24"/>
      <c r="P440" s="24"/>
      <c r="Q440" s="124"/>
      <c r="R440" s="24"/>
      <c r="S440" s="24"/>
      <c r="T440" s="24"/>
      <c r="U440" s="124"/>
      <c r="V440" s="24"/>
      <c r="W440" s="24"/>
      <c r="X440" s="24"/>
      <c r="Y440" s="210" t="s">
        <v>823</v>
      </c>
      <c r="Z440" s="210"/>
      <c r="AA440" s="210"/>
      <c r="AB440" s="210"/>
      <c r="AC440" s="212" t="str">
        <f>AC413</f>
        <v/>
      </c>
      <c r="AD440" s="212"/>
      <c r="AE440" s="212"/>
      <c r="AF440" s="212"/>
      <c r="AG440" s="212"/>
      <c r="AH440" s="212"/>
      <c r="AI440" s="212"/>
      <c r="AJ440" s="212"/>
      <c r="AK440" s="212"/>
      <c r="AL440" s="35"/>
      <c r="AN440" s="15" t="str">
        <f ca="1">IF($B450="","非表示","表示")</f>
        <v>非表示</v>
      </c>
    </row>
    <row r="441" spans="1:40" ht="20.25" customHeight="1">
      <c r="B441" s="23"/>
      <c r="C441" s="24"/>
      <c r="D441" s="24"/>
      <c r="E441" s="24"/>
      <c r="F441" s="24"/>
      <c r="G441" s="24"/>
      <c r="H441" s="24"/>
      <c r="I441" s="24"/>
      <c r="J441" s="24"/>
      <c r="K441" s="24"/>
      <c r="L441" s="29"/>
      <c r="M441" s="124"/>
      <c r="N441" s="24"/>
      <c r="O441" s="24"/>
      <c r="P441" s="24"/>
      <c r="Q441" s="124"/>
      <c r="R441" s="24"/>
      <c r="S441" s="24"/>
      <c r="T441" s="24"/>
      <c r="U441" s="124"/>
      <c r="V441" s="24"/>
      <c r="W441" s="24"/>
      <c r="X441" s="24"/>
      <c r="Y441" s="211"/>
      <c r="Z441" s="211"/>
      <c r="AA441" s="211"/>
      <c r="AB441" s="211"/>
      <c r="AC441" s="213" t="str">
        <f>AC414</f>
        <v/>
      </c>
      <c r="AD441" s="213"/>
      <c r="AE441" s="213"/>
      <c r="AF441" s="213"/>
      <c r="AG441" s="213"/>
      <c r="AH441" s="213"/>
      <c r="AI441" s="213"/>
      <c r="AJ441" s="213"/>
      <c r="AK441" s="213"/>
      <c r="AL441" s="35"/>
      <c r="AN441" s="15" t="str">
        <f ca="1">IF($B450="","非表示","表示")</f>
        <v>非表示</v>
      </c>
    </row>
    <row r="442" spans="1:40" ht="7.5" customHeight="1">
      <c r="B442" s="23"/>
      <c r="C442" s="24"/>
      <c r="D442" s="24"/>
      <c r="E442" s="24"/>
      <c r="F442" s="24"/>
      <c r="G442" s="24"/>
      <c r="H442" s="24"/>
      <c r="I442" s="24"/>
      <c r="J442" s="24"/>
      <c r="K442" s="24"/>
      <c r="L442" s="29"/>
      <c r="M442" s="124"/>
      <c r="N442" s="24"/>
      <c r="O442" s="24"/>
      <c r="P442" s="24"/>
      <c r="Q442" s="124"/>
      <c r="R442" s="24"/>
      <c r="S442" s="24"/>
      <c r="T442" s="24"/>
      <c r="U442" s="124"/>
      <c r="V442" s="24"/>
      <c r="W442" s="24"/>
      <c r="X442" s="24"/>
      <c r="Y442" s="124"/>
      <c r="Z442" s="24"/>
      <c r="AA442" s="24"/>
      <c r="AB442" s="24"/>
      <c r="AC442" s="124"/>
      <c r="AD442" s="24"/>
      <c r="AE442" s="24"/>
      <c r="AF442" s="24"/>
      <c r="AG442" s="24"/>
      <c r="AH442" s="24"/>
      <c r="AI442" s="24"/>
      <c r="AJ442" s="24"/>
      <c r="AK442" s="24"/>
      <c r="AL442" s="35"/>
      <c r="AN442" s="15" t="str">
        <f ca="1">IF($B450="","非表示","表示")</f>
        <v>非表示</v>
      </c>
    </row>
    <row r="443" spans="1:40" ht="20.25" customHeight="1">
      <c r="B443" s="23"/>
      <c r="C443" s="24"/>
      <c r="D443" s="24"/>
      <c r="E443" s="24"/>
      <c r="F443" s="24"/>
      <c r="G443" s="24"/>
      <c r="H443" s="24"/>
      <c r="I443" s="24"/>
      <c r="J443" s="24"/>
      <c r="K443" s="24"/>
      <c r="L443" s="29"/>
      <c r="M443" s="124"/>
      <c r="N443" s="24"/>
      <c r="O443" s="24"/>
      <c r="V443" s="24"/>
      <c r="W443" s="24"/>
      <c r="X443" s="24"/>
      <c r="Y443" s="186" t="s">
        <v>56</v>
      </c>
      <c r="Z443" s="186"/>
      <c r="AA443" s="186"/>
      <c r="AB443" s="186"/>
      <c r="AC443" s="188" t="str">
        <f>AC416</f>
        <v/>
      </c>
      <c r="AD443" s="188"/>
      <c r="AE443" s="188"/>
      <c r="AF443" s="188"/>
      <c r="AG443" s="188"/>
      <c r="AH443" s="188"/>
      <c r="AI443" s="188"/>
      <c r="AJ443" s="188"/>
      <c r="AK443" s="188"/>
      <c r="AL443" s="35"/>
      <c r="AN443" s="15" t="str">
        <f ca="1">IF($B450="","非表示","表示")</f>
        <v>非表示</v>
      </c>
    </row>
    <row r="444" spans="1:40" ht="20.25" customHeight="1">
      <c r="B444" s="23"/>
      <c r="D444" s="129" t="s">
        <v>11</v>
      </c>
      <c r="E444" s="130"/>
      <c r="F444" s="130"/>
      <c r="G444" s="131"/>
      <c r="H444" s="187" t="str">
        <f>H12</f>
        <v/>
      </c>
      <c r="I444" s="187"/>
      <c r="J444" s="187"/>
      <c r="K444" s="187"/>
      <c r="L444" s="187"/>
      <c r="M444" s="124"/>
      <c r="N444" s="24"/>
      <c r="R444" s="119" t="str">
        <f>IF(入力シート①!C$7&lt;&gt;"",入力シート①!C$7,"")</f>
        <v/>
      </c>
      <c r="S444" s="125" t="s">
        <v>16</v>
      </c>
      <c r="T444" s="190" t="str">
        <f>IF(入力シート①!E$7&lt;&gt;"",入力シート①!E$7,"")</f>
        <v/>
      </c>
      <c r="U444" s="190"/>
      <c r="V444" s="129" t="s">
        <v>824</v>
      </c>
      <c r="W444" s="24"/>
      <c r="X444" s="24"/>
      <c r="Y444" s="187"/>
      <c r="Z444" s="187"/>
      <c r="AA444" s="187"/>
      <c r="AB444" s="187"/>
      <c r="AC444" s="189"/>
      <c r="AD444" s="189"/>
      <c r="AE444" s="189"/>
      <c r="AF444" s="189"/>
      <c r="AG444" s="189"/>
      <c r="AH444" s="189"/>
      <c r="AI444" s="189"/>
      <c r="AJ444" s="189"/>
      <c r="AK444" s="189"/>
      <c r="AL444" s="35"/>
      <c r="AN444" s="15" t="str">
        <f ca="1">IF($B450="","非表示","表示")</f>
        <v>非表示</v>
      </c>
    </row>
    <row r="445" spans="1:40" ht="12.75" customHeight="1">
      <c r="B445" s="23"/>
      <c r="C445" s="24"/>
      <c r="D445" s="24"/>
      <c r="E445" s="24"/>
      <c r="F445" s="24"/>
      <c r="G445" s="24"/>
      <c r="H445" s="24"/>
      <c r="I445" s="24"/>
      <c r="J445" s="24"/>
      <c r="K445" s="24"/>
      <c r="L445" s="29"/>
      <c r="M445" s="124"/>
      <c r="N445" s="24"/>
      <c r="O445" s="24"/>
      <c r="P445" s="24"/>
      <c r="Q445" s="124"/>
      <c r="R445" s="24"/>
      <c r="S445" s="24"/>
      <c r="T445" s="24"/>
      <c r="U445" s="124"/>
      <c r="V445" s="24"/>
      <c r="W445" s="24"/>
      <c r="X445" s="24"/>
      <c r="Y445" s="124"/>
      <c r="Z445" s="24"/>
      <c r="AA445" s="24"/>
      <c r="AB445" s="24"/>
      <c r="AC445" s="124"/>
      <c r="AD445" s="24"/>
      <c r="AE445" s="24"/>
      <c r="AF445" s="24"/>
      <c r="AG445" s="24"/>
      <c r="AH445" s="24"/>
      <c r="AI445" s="24"/>
      <c r="AJ445" s="24"/>
      <c r="AK445" s="24"/>
      <c r="AL445" s="35"/>
      <c r="AN445" s="15" t="str">
        <f ca="1">IF($B450="","非表示","表示")</f>
        <v>非表示</v>
      </c>
    </row>
    <row r="446" spans="1:40" ht="23.25" customHeight="1">
      <c r="B446" s="191" t="s">
        <v>57</v>
      </c>
      <c r="C446" s="191"/>
      <c r="D446" s="191"/>
      <c r="E446" s="191"/>
      <c r="F446" s="191"/>
      <c r="G446" s="191"/>
      <c r="H446" s="191"/>
      <c r="I446" s="191"/>
      <c r="J446" s="191"/>
      <c r="K446" s="192" t="s">
        <v>37</v>
      </c>
      <c r="L446" s="193"/>
      <c r="M446" s="194"/>
      <c r="N446" s="198" t="s">
        <v>817</v>
      </c>
      <c r="O446" s="199"/>
      <c r="P446" s="199"/>
      <c r="Q446" s="200"/>
      <c r="R446" s="192" t="s">
        <v>818</v>
      </c>
      <c r="S446" s="193"/>
      <c r="T446" s="193"/>
      <c r="U446" s="194"/>
      <c r="V446" s="192" t="s">
        <v>819</v>
      </c>
      <c r="W446" s="193"/>
      <c r="X446" s="193"/>
      <c r="Y446" s="194"/>
      <c r="Z446" s="198" t="s">
        <v>820</v>
      </c>
      <c r="AA446" s="199"/>
      <c r="AB446" s="199"/>
      <c r="AC446" s="200"/>
      <c r="AD446" s="191" t="s">
        <v>46</v>
      </c>
      <c r="AE446" s="191"/>
      <c r="AF446" s="191"/>
      <c r="AG446" s="191"/>
      <c r="AH446" s="191"/>
      <c r="AI446" s="191"/>
      <c r="AJ446" s="191"/>
      <c r="AK446" s="191"/>
      <c r="AL446" s="191"/>
      <c r="AN446" s="15" t="str">
        <f ca="1">IF($B448="","非表示","表示")</f>
        <v>非表示</v>
      </c>
    </row>
    <row r="447" spans="1:40" ht="23.25" customHeight="1">
      <c r="B447" s="191"/>
      <c r="C447" s="191"/>
      <c r="D447" s="191"/>
      <c r="E447" s="191"/>
      <c r="F447" s="191"/>
      <c r="G447" s="191"/>
      <c r="H447" s="191"/>
      <c r="I447" s="191"/>
      <c r="J447" s="191"/>
      <c r="K447" s="195"/>
      <c r="L447" s="196"/>
      <c r="M447" s="197"/>
      <c r="N447" s="201"/>
      <c r="O447" s="202"/>
      <c r="P447" s="202"/>
      <c r="Q447" s="203"/>
      <c r="R447" s="195"/>
      <c r="S447" s="196"/>
      <c r="T447" s="196"/>
      <c r="U447" s="197"/>
      <c r="V447" s="195"/>
      <c r="W447" s="196"/>
      <c r="X447" s="196"/>
      <c r="Y447" s="197"/>
      <c r="Z447" s="201"/>
      <c r="AA447" s="202"/>
      <c r="AB447" s="202"/>
      <c r="AC447" s="203"/>
      <c r="AD447" s="191"/>
      <c r="AE447" s="191"/>
      <c r="AF447" s="191"/>
      <c r="AG447" s="191"/>
      <c r="AH447" s="191"/>
      <c r="AI447" s="191"/>
      <c r="AJ447" s="191"/>
      <c r="AK447" s="191"/>
      <c r="AL447" s="191"/>
      <c r="AN447" s="15" t="str">
        <f ca="1">IF($B448="","非表示","表示")</f>
        <v>非表示</v>
      </c>
    </row>
    <row r="448" spans="1:40" ht="46.5" customHeight="1">
      <c r="A448" s="15">
        <f ca="1">$A429+1</f>
        <v>145</v>
      </c>
      <c r="B448" s="214" t="str">
        <f ca="1">IF(AND(VLOOKUP(A448,入力シート➁!$A:$B,COLUMN(入力シート➁!$B$5),0)=0,AD448=""),"",IF(AND(VLOOKUP(A448,入力シート➁!$A:$B,COLUMN(入力シート➁!$B$5),0)=0,AD448&lt;&gt;""),IFERROR(IF(AND(OFFSET(B448,-2,0,1,1)=$B$14,OFFSET(B448,-19,0,1,1)="　　　　　　　〃"),OFFSET(B448,-20,0,1,1),IF(AND(OFFSET(B448,-2,0,1,1)=$B$14,OFFSET(B448,-19,0,1,1)&lt;&gt;"　　　　　　　〃"),OFFSET(B448,-19,0,1,1),"　　　　　　　〃")),"　　　　　　　〃"),(VLOOKUP(A448,入力シート➁!$A:$B,COLUMN(入力シート➁!$B$5),0))))</f>
        <v/>
      </c>
      <c r="C448" s="215"/>
      <c r="D448" s="215"/>
      <c r="E448" s="215"/>
      <c r="F448" s="215"/>
      <c r="G448" s="215"/>
      <c r="H448" s="215"/>
      <c r="I448" s="215"/>
      <c r="J448" s="216"/>
      <c r="K448" s="115" t="str">
        <f>IF(M448="","",IFERROR(VLOOKUP($A448,入力シート➁!$A:$R,COLUMN(入力シート➁!$C$7),0),""))</f>
        <v/>
      </c>
      <c r="L448" s="116" t="str">
        <f>IF(入力シート➁!D151=0,"",入力シート➁!D151)</f>
        <v/>
      </c>
      <c r="M448" s="117" t="str">
        <f>IF(L448="","",VLOOKUP($A448,入力シート➁!$A:$R,COLUMN(入力シート➁!$E$7),0))</f>
        <v/>
      </c>
      <c r="N448" s="217" t="str">
        <f ca="1">IF(VLOOKUP($A448,入力シート➁!$A:$R,COLUMN(入力シート➁!F439),0)=0,"",IF(VLOOKUP($A448,入力シート➁!$A:$R,COLUMN(入力シート➁!F439),0)&lt;0,"("&amp;-VLOOKUP($A448,入力シート➁!$A:$R,COLUMN(入力シート➁!F439),0)&amp;VLOOKUP($A448,入力シート➁!$A:$R,COLUMN(入力シート➁!G439),0)&amp;")",VLOOKUP($A448,入力シート➁!$A:$R,COLUMN(入力シート➁!F439),0)))</f>
        <v/>
      </c>
      <c r="O448" s="218"/>
      <c r="P448" s="218"/>
      <c r="Q448" s="118" t="str">
        <f ca="1">IF(OR(N448="",COUNT(N448)=0),"",VLOOKUP($A448,入力シート➁!$A:$R,COLUMN(入力シート➁!G439),0))</f>
        <v/>
      </c>
      <c r="R448" s="217" t="str">
        <f ca="1">IF(VLOOKUP($A448,入力シート➁!$A:$R,COLUMN(入力シート➁!H439),0)=0,"",IF(VLOOKUP($A448,入力シート➁!$A:$R,COLUMN(入力シート➁!H439),0)&lt;0,"("&amp;-VLOOKUP($A448,入力シート➁!$A:$R,COLUMN(入力シート➁!H439),0)&amp;VLOOKUP($A448,入力シート➁!$A:$R,COLUMN(入力シート➁!I439),0)&amp;")",VLOOKUP($A448,入力シート➁!$A:$R,COLUMN(入力シート➁!H439),0)))</f>
        <v/>
      </c>
      <c r="S448" s="218"/>
      <c r="T448" s="218"/>
      <c r="U448" s="118" t="str">
        <f ca="1">IF(OR(R448="",COUNT(R448)=0),"",VLOOKUP($A448,入力シート➁!$A:$R,COLUMN(入力シート➁!G439),0))</f>
        <v/>
      </c>
      <c r="V448" s="217" t="str">
        <f ca="1">IF(VLOOKUP($A448,入力シート➁!$A:$R,COLUMN(入力シート➁!J439),0)=0,"",IF(VLOOKUP($A448,入力シート➁!$A:$R,COLUMN(入力シート➁!J439),0)&lt;0,"("&amp;-VLOOKUP($A448,入力シート➁!$A:$R,COLUMN(入力シート➁!J439),0)&amp;VLOOKUP($A448,入力シート➁!$A:$R,COLUMN(入力シート➁!K439),0)&amp;")",VLOOKUP($A448,入力シート➁!$A:$R,COLUMN(入力シート➁!J439),0)))</f>
        <v/>
      </c>
      <c r="W448" s="218"/>
      <c r="X448" s="218"/>
      <c r="Y448" s="118" t="str">
        <f ca="1">IF(OR(V448="",COUNT(V448)=0),"",VLOOKUP($A448,入力シート➁!$A:$R,COLUMN(入力シート➁!G439),0))</f>
        <v/>
      </c>
      <c r="Z448" s="217" t="str">
        <f ca="1">IF(AND(VLOOKUP($A448,入力シート➁!$A:$R,COLUMN(入力シート➁!L439),0)=0,VLOOKUP($A448,入力シート➁!$A:$R,COLUMN(入力シート➁!B439),0)=""),"",IF(VLOOKUP($A448,入力シート➁!$A:$R,COLUMN(入力シート➁!L439),0)&lt;0,"("&amp;-VLOOKUP($A448,入力シート➁!$A:$R,COLUMN(入力シート➁!L439),0)&amp;VLOOKUP($A448,入力シート➁!$A:$R,COLUMN(入力シート➁!M439),0)&amp;")",VLOOKUP($A448,入力シート➁!$A:$R,COLUMN(入力シート➁!L439),0)))</f>
        <v/>
      </c>
      <c r="AA448" s="218"/>
      <c r="AB448" s="218"/>
      <c r="AC448" s="118" t="str">
        <f ca="1">IF(OR(Z448="",COUNT(Z448)=0),"",VLOOKUP($A448,入力シート➁!$A:$R,COLUMN(入力シート➁!G439),0))</f>
        <v/>
      </c>
      <c r="AD448" s="219" t="str">
        <f ca="1">IF(VLOOKUP(A448,入力シート➁!$A:$R,COLUMN(入力シート➁!R439),0)=0,"",VLOOKUP(A448,入力シート➁!$A:$R,COLUMN(入力シート➁!R439),0))</f>
        <v/>
      </c>
      <c r="AE448" s="219"/>
      <c r="AF448" s="219"/>
      <c r="AG448" s="219"/>
      <c r="AH448" s="219"/>
      <c r="AI448" s="219"/>
      <c r="AJ448" s="219"/>
      <c r="AK448" s="219"/>
      <c r="AL448" s="219"/>
      <c r="AN448" s="15" t="str">
        <f ca="1">IF($B448="","非表示","表示")</f>
        <v>非表示</v>
      </c>
    </row>
    <row r="449" spans="1:40" ht="46.5" customHeight="1">
      <c r="A449" s="15">
        <f t="shared" ref="A449:A456" ca="1" si="16">OFFSET(A449,-1,0,1,1)+1</f>
        <v>146</v>
      </c>
      <c r="B449" s="214" t="str">
        <f ca="1">IF(AND(VLOOKUP(A449,入力シート➁!$A:$B,COLUMN(入力シート➁!$B$5),0)=0,AD449=""),"",IF(AND(VLOOKUP(A449,入力シート➁!$A:$B,COLUMN(入力シート➁!$B$5),0)=0,AD449&lt;&gt;""),IFERROR(IF(AND(OFFSET(B449,-2,0,1,1)=$B$14,OFFSET(B449,-19,0,1,1)="　　　　　　　〃"),OFFSET(B449,-20,0,1,1),IF(AND(OFFSET(B449,-2,0,1,1)=$B$14,OFFSET(B449,-19,0,1,1)&lt;&gt;"　　　　　　　〃"),OFFSET(B449,-19,0,1,1),"　　　　　　　〃")),"　　　　　　　〃"),(VLOOKUP(A449,入力シート➁!$A:$B,COLUMN(入力シート➁!$B$5),0))))</f>
        <v/>
      </c>
      <c r="C449" s="215"/>
      <c r="D449" s="215"/>
      <c r="E449" s="215"/>
      <c r="F449" s="215"/>
      <c r="G449" s="215"/>
      <c r="H449" s="215"/>
      <c r="I449" s="215"/>
      <c r="J449" s="216"/>
      <c r="K449" s="115" t="str">
        <f>IF(M449="","",IFERROR(VLOOKUP($A449,入力シート➁!$A:$R,COLUMN(入力シート➁!$C$7),0),""))</f>
        <v/>
      </c>
      <c r="L449" s="116" t="str">
        <f>IF(入力シート➁!D152=0,"",入力シート➁!D152)</f>
        <v/>
      </c>
      <c r="M449" s="117" t="str">
        <f>IF(L449="","",VLOOKUP($A449,入力シート➁!$A:$R,COLUMN(入力シート➁!$E$7),0))</f>
        <v/>
      </c>
      <c r="N449" s="217" t="str">
        <f ca="1">IF(VLOOKUP($A449,入力シート➁!$A:$R,COLUMN(入力シート➁!F440),0)=0,"",IF(VLOOKUP($A449,入力シート➁!$A:$R,COLUMN(入力シート➁!F440),0)&lt;0,"("&amp;-VLOOKUP($A449,入力シート➁!$A:$R,COLUMN(入力シート➁!F440),0)&amp;VLOOKUP($A449,入力シート➁!$A:$R,COLUMN(入力シート➁!G440),0)&amp;")",VLOOKUP($A449,入力シート➁!$A:$R,COLUMN(入力シート➁!F440),0)))</f>
        <v/>
      </c>
      <c r="O449" s="218"/>
      <c r="P449" s="218"/>
      <c r="Q449" s="118" t="str">
        <f ca="1">IF(OR(N449="",COUNT(N449)=0),"",VLOOKUP(A449,入力シート➁!$A:$R,COLUMN(入力シート➁!G440),0))</f>
        <v/>
      </c>
      <c r="R449" s="217" t="str">
        <f ca="1">IF(VLOOKUP($A449,入力シート➁!$A:$R,COLUMN(入力シート➁!H440),0)=0,"",IF(VLOOKUP($A449,入力シート➁!$A:$R,COLUMN(入力シート➁!H440),0)&lt;0,"("&amp;-VLOOKUP($A449,入力シート➁!$A:$R,COLUMN(入力シート➁!H440),0)&amp;VLOOKUP($A449,入力シート➁!$A:$R,COLUMN(入力シート➁!I440),0)&amp;")",VLOOKUP($A449,入力シート➁!$A:$R,COLUMN(入力シート➁!H440),0)))</f>
        <v/>
      </c>
      <c r="S449" s="218"/>
      <c r="T449" s="218"/>
      <c r="U449" s="118" t="str">
        <f ca="1">IF(OR(R449="",COUNT(R449)=0),"",VLOOKUP($A449,入力シート➁!$A:$R,COLUMN(入力シート➁!G440),0))</f>
        <v/>
      </c>
      <c r="V449" s="217" t="str">
        <f ca="1">IF(VLOOKUP($A449,入力シート➁!$A:$R,COLUMN(入力シート➁!J440),0)=0,"",IF(VLOOKUP($A449,入力シート➁!$A:$R,COLUMN(入力シート➁!J440),0)&lt;0,"("&amp;-VLOOKUP($A449,入力シート➁!$A:$R,COLUMN(入力シート➁!J440),0)&amp;VLOOKUP($A449,入力シート➁!$A:$R,COLUMN(入力シート➁!K440),0)&amp;")",VLOOKUP($A449,入力シート➁!$A:$R,COLUMN(入力シート➁!J440),0)))</f>
        <v/>
      </c>
      <c r="W449" s="218"/>
      <c r="X449" s="218"/>
      <c r="Y449" s="118" t="str">
        <f ca="1">IF(OR(V449="",COUNT(V449)=0),"",VLOOKUP($A449,入力シート➁!$A:$R,COLUMN(入力シート➁!G440),0))</f>
        <v/>
      </c>
      <c r="Z449" s="217" t="str">
        <f ca="1">IF(AND(VLOOKUP($A449,入力シート➁!$A:$R,COLUMN(入力シート➁!L440),0)=0,VLOOKUP($A449,入力シート➁!$A:$R,COLUMN(入力シート➁!B440),0)=""),"",IF(VLOOKUP($A449,入力シート➁!$A:$R,COLUMN(入力シート➁!L440),0)&lt;0,"("&amp;-VLOOKUP($A449,入力シート➁!$A:$R,COLUMN(入力シート➁!L440),0)&amp;VLOOKUP($A449,入力シート➁!$A:$R,COLUMN(入力シート➁!M440),0)&amp;")",VLOOKUP($A449,入力シート➁!$A:$R,COLUMN(入力シート➁!L440),0)))</f>
        <v/>
      </c>
      <c r="AA449" s="218"/>
      <c r="AB449" s="218"/>
      <c r="AC449" s="118" t="str">
        <f ca="1">IF(OR(Z449="",COUNT(Z449)=0),"",VLOOKUP($A449,入力シート➁!$A:$R,COLUMN(入力シート➁!G440),0))</f>
        <v/>
      </c>
      <c r="AD449" s="219" t="str">
        <f ca="1">IF(VLOOKUP(A449,入力シート➁!$A:$R,COLUMN(入力シート➁!R440),0)=0,"",VLOOKUP(A449,入力シート➁!$A:$R,COLUMN(入力シート➁!R440),0))</f>
        <v/>
      </c>
      <c r="AE449" s="219"/>
      <c r="AF449" s="219"/>
      <c r="AG449" s="219"/>
      <c r="AH449" s="219"/>
      <c r="AI449" s="219"/>
      <c r="AJ449" s="219"/>
      <c r="AK449" s="219"/>
      <c r="AL449" s="219"/>
      <c r="AN449" s="15" t="str">
        <f ca="1">IF($B448="","非表示","表示")</f>
        <v>非表示</v>
      </c>
    </row>
    <row r="450" spans="1:40" ht="46.5" customHeight="1">
      <c r="A450" s="15">
        <f t="shared" ca="1" si="16"/>
        <v>147</v>
      </c>
      <c r="B450" s="214" t="str">
        <f ca="1">IF(AND(VLOOKUP(A450,入力シート➁!$A:$B,COLUMN(入力シート➁!$B$5),0)=0,AD450=""),"",IF(AND(VLOOKUP(A450,入力シート➁!$A:$B,COLUMN(入力シート➁!$B$5),0)=0,AD450&lt;&gt;""),IFERROR(IF(AND(OFFSET(B450,-2,0,1,1)=$B$14,OFFSET(B450,-19,0,1,1)="　　　　　　　〃"),OFFSET(B450,-20,0,1,1),IF(AND(OFFSET(B450,-2,0,1,1)=$B$14,OFFSET(B450,-19,0,1,1)&lt;&gt;"　　　　　　　〃"),OFFSET(B450,-19,0,1,1),"　　　　　　　〃")),"　　　　　　　〃"),(VLOOKUP(A450,入力シート➁!$A:$B,COLUMN(入力シート➁!$B$5),0))))</f>
        <v/>
      </c>
      <c r="C450" s="215"/>
      <c r="D450" s="215"/>
      <c r="E450" s="215"/>
      <c r="F450" s="215"/>
      <c r="G450" s="215"/>
      <c r="H450" s="215"/>
      <c r="I450" s="215"/>
      <c r="J450" s="216"/>
      <c r="K450" s="115" t="str">
        <f>IF(M450="","",IFERROR(VLOOKUP($A450,入力シート➁!$A:$R,COLUMN(入力シート➁!$C$7),0),""))</f>
        <v/>
      </c>
      <c r="L450" s="116" t="str">
        <f>IF(入力シート➁!D153=0,"",入力シート➁!D153)</f>
        <v/>
      </c>
      <c r="M450" s="117" t="str">
        <f>IF(L450="","",VLOOKUP($A450,入力シート➁!$A:$R,COLUMN(入力シート➁!$E$7),0))</f>
        <v/>
      </c>
      <c r="N450" s="217" t="str">
        <f ca="1">IF(VLOOKUP($A450,入力シート➁!$A:$R,COLUMN(入力シート➁!F441),0)=0,"",IF(VLOOKUP($A450,入力シート➁!$A:$R,COLUMN(入力シート➁!F441),0)&lt;0,"("&amp;-VLOOKUP($A450,入力シート➁!$A:$R,COLUMN(入力シート➁!F441),0)&amp;VLOOKUP($A450,入力シート➁!$A:$R,COLUMN(入力シート➁!G441),0)&amp;")",VLOOKUP($A450,入力シート➁!$A:$R,COLUMN(入力シート➁!F441),0)))</f>
        <v/>
      </c>
      <c r="O450" s="218"/>
      <c r="P450" s="218"/>
      <c r="Q450" s="118" t="str">
        <f ca="1">IF(OR(N450="",COUNT(N450)=0),"",VLOOKUP(A450,入力シート➁!$A:$R,COLUMN(入力シート➁!G441),0))</f>
        <v/>
      </c>
      <c r="R450" s="217" t="str">
        <f ca="1">IF(VLOOKUP($A450,入力シート➁!$A:$R,COLUMN(入力シート➁!H441),0)=0,"",IF(VLOOKUP($A450,入力シート➁!$A:$R,COLUMN(入力シート➁!H441),0)&lt;0,"("&amp;-VLOOKUP($A450,入力シート➁!$A:$R,COLUMN(入力シート➁!H441),0)&amp;VLOOKUP($A450,入力シート➁!$A:$R,COLUMN(入力シート➁!I441),0)&amp;")",VLOOKUP($A450,入力シート➁!$A:$R,COLUMN(入力シート➁!H441),0)))</f>
        <v/>
      </c>
      <c r="S450" s="218"/>
      <c r="T450" s="218"/>
      <c r="U450" s="118" t="str">
        <f ca="1">IF(OR(R450="",COUNT(R450)=0),"",VLOOKUP($A450,入力シート➁!$A:$R,COLUMN(入力シート➁!G441),0))</f>
        <v/>
      </c>
      <c r="V450" s="217" t="str">
        <f ca="1">IF(VLOOKUP($A450,入力シート➁!$A:$R,COLUMN(入力シート➁!J441),0)=0,"",IF(VLOOKUP($A450,入力シート➁!$A:$R,COLUMN(入力シート➁!J441),0)&lt;0,"("&amp;-VLOOKUP($A450,入力シート➁!$A:$R,COLUMN(入力シート➁!J441),0)&amp;VLOOKUP($A450,入力シート➁!$A:$R,COLUMN(入力シート➁!K441),0)&amp;")",VLOOKUP($A450,入力シート➁!$A:$R,COLUMN(入力シート➁!J441),0)))</f>
        <v/>
      </c>
      <c r="W450" s="218"/>
      <c r="X450" s="218"/>
      <c r="Y450" s="118" t="str">
        <f ca="1">IF(OR(V450="",COUNT(V450)=0),"",VLOOKUP($A450,入力シート➁!$A:$R,COLUMN(入力シート➁!G441),0))</f>
        <v/>
      </c>
      <c r="Z450" s="217" t="str">
        <f ca="1">IF(AND(VLOOKUP($A450,入力シート➁!$A:$R,COLUMN(入力シート➁!L441),0)=0,VLOOKUP($A450,入力シート➁!$A:$R,COLUMN(入力シート➁!B441),0)=""),"",IF(VLOOKUP($A450,入力シート➁!$A:$R,COLUMN(入力シート➁!L441),0)&lt;0,"("&amp;-VLOOKUP($A450,入力シート➁!$A:$R,COLUMN(入力シート➁!L441),0)&amp;VLOOKUP($A450,入力シート➁!$A:$R,COLUMN(入力シート➁!M441),0)&amp;")",VLOOKUP($A450,入力シート➁!$A:$R,COLUMN(入力シート➁!L441),0)))</f>
        <v/>
      </c>
      <c r="AA450" s="218"/>
      <c r="AB450" s="218"/>
      <c r="AC450" s="118" t="str">
        <f ca="1">IF(OR(Z450="",COUNT(Z450)=0),"",VLOOKUP($A450,入力シート➁!$A:$R,COLUMN(入力シート➁!G441),0))</f>
        <v/>
      </c>
      <c r="AD450" s="219" t="str">
        <f ca="1">IF(VLOOKUP(A450,入力シート➁!$A:$R,COLUMN(入力シート➁!R441),0)=0,"",VLOOKUP(A450,入力シート➁!$A:$R,COLUMN(入力シート➁!R441),0))</f>
        <v/>
      </c>
      <c r="AE450" s="219"/>
      <c r="AF450" s="219"/>
      <c r="AG450" s="219"/>
      <c r="AH450" s="219"/>
      <c r="AI450" s="219"/>
      <c r="AJ450" s="219"/>
      <c r="AK450" s="219"/>
      <c r="AL450" s="219"/>
      <c r="AN450" s="15" t="str">
        <f ca="1">IF($B448="","非表示","表示")</f>
        <v>非表示</v>
      </c>
    </row>
    <row r="451" spans="1:40" ht="46.5" customHeight="1">
      <c r="A451" s="15">
        <f t="shared" ca="1" si="16"/>
        <v>148</v>
      </c>
      <c r="B451" s="214" t="str">
        <f ca="1">IF(AND(VLOOKUP(A451,入力シート➁!$A:$B,COLUMN(入力シート➁!$B$5),0)=0,AD451=""),"",IF(AND(VLOOKUP(A451,入力シート➁!$A:$B,COLUMN(入力シート➁!$B$5),0)=0,AD451&lt;&gt;""),IFERROR(IF(AND(OFFSET(B451,-2,0,1,1)=$B$14,OFFSET(B451,-19,0,1,1)="　　　　　　　〃"),OFFSET(B451,-20,0,1,1),IF(AND(OFFSET(B451,-2,0,1,1)=$B$14,OFFSET(B451,-19,0,1,1)&lt;&gt;"　　　　　　　〃"),OFFSET(B451,-19,0,1,1),"　　　　　　　〃")),"　　　　　　　〃"),(VLOOKUP(A451,入力シート➁!$A:$B,COLUMN(入力シート➁!$B$5),0))))</f>
        <v/>
      </c>
      <c r="C451" s="215"/>
      <c r="D451" s="215"/>
      <c r="E451" s="215"/>
      <c r="F451" s="215"/>
      <c r="G451" s="215"/>
      <c r="H451" s="215"/>
      <c r="I451" s="215"/>
      <c r="J451" s="216"/>
      <c r="K451" s="115" t="str">
        <f>IF(M451="","",IFERROR(VLOOKUP($A451,入力シート➁!$A:$R,COLUMN(入力シート➁!$C$7),0),""))</f>
        <v/>
      </c>
      <c r="L451" s="116" t="str">
        <f>IF(入力シート➁!D154=0,"",入力シート➁!D154)</f>
        <v/>
      </c>
      <c r="M451" s="117" t="str">
        <f>IF(L451="","",VLOOKUP($A451,入力シート➁!$A:$R,COLUMN(入力シート➁!$E$7),0))</f>
        <v/>
      </c>
      <c r="N451" s="217" t="str">
        <f ca="1">IF(VLOOKUP($A451,入力シート➁!$A:$R,COLUMN(入力シート➁!F442),0)=0,"",IF(VLOOKUP($A451,入力シート➁!$A:$R,COLUMN(入力シート➁!F442),0)&lt;0,"("&amp;-VLOOKUP($A451,入力シート➁!$A:$R,COLUMN(入力シート➁!F442),0)&amp;VLOOKUP($A451,入力シート➁!$A:$R,COLUMN(入力シート➁!G442),0)&amp;")",VLOOKUP($A451,入力シート➁!$A:$R,COLUMN(入力シート➁!F442),0)))</f>
        <v/>
      </c>
      <c r="O451" s="218"/>
      <c r="P451" s="218"/>
      <c r="Q451" s="118" t="str">
        <f ca="1">IF(OR(N451="",COUNT(N451)=0),"",VLOOKUP(A451,入力シート➁!$A:$R,COLUMN(入力シート➁!G442),0))</f>
        <v/>
      </c>
      <c r="R451" s="217" t="str">
        <f ca="1">IF(VLOOKUP($A451,入力シート➁!$A:$R,COLUMN(入力シート➁!H442),0)=0,"",IF(VLOOKUP($A451,入力シート➁!$A:$R,COLUMN(入力シート➁!H442),0)&lt;0,"("&amp;-VLOOKUP($A451,入力シート➁!$A:$R,COLUMN(入力シート➁!H442),0)&amp;VLOOKUP($A451,入力シート➁!$A:$R,COLUMN(入力シート➁!I442),0)&amp;")",VLOOKUP($A451,入力シート➁!$A:$R,COLUMN(入力シート➁!H442),0)))</f>
        <v/>
      </c>
      <c r="S451" s="218"/>
      <c r="T451" s="218"/>
      <c r="U451" s="118" t="str">
        <f ca="1">IF(OR(R451="",COUNT(R451)=0),"",VLOOKUP($A451,入力シート➁!$A:$R,COLUMN(入力シート➁!G442),0))</f>
        <v/>
      </c>
      <c r="V451" s="217" t="str">
        <f ca="1">IF(VLOOKUP($A451,入力シート➁!$A:$R,COLUMN(入力シート➁!J442),0)=0,"",IF(VLOOKUP($A451,入力シート➁!$A:$R,COLUMN(入力シート➁!J442),0)&lt;0,"("&amp;-VLOOKUP($A451,入力シート➁!$A:$R,COLUMN(入力シート➁!J442),0)&amp;VLOOKUP($A451,入力シート➁!$A:$R,COLUMN(入力シート➁!K442),0)&amp;")",VLOOKUP($A451,入力シート➁!$A:$R,COLUMN(入力シート➁!J442),0)))</f>
        <v/>
      </c>
      <c r="W451" s="218"/>
      <c r="X451" s="218"/>
      <c r="Y451" s="118" t="str">
        <f ca="1">IF(OR(V451="",COUNT(V451)=0),"",VLOOKUP($A451,入力シート➁!$A:$R,COLUMN(入力シート➁!G442),0))</f>
        <v/>
      </c>
      <c r="Z451" s="217" t="str">
        <f ca="1">IF(AND(VLOOKUP($A451,入力シート➁!$A:$R,COLUMN(入力シート➁!L442),0)=0,VLOOKUP($A451,入力シート➁!$A:$R,COLUMN(入力シート➁!B442),0)=""),"",IF(VLOOKUP($A451,入力シート➁!$A:$R,COLUMN(入力シート➁!L442),0)&lt;0,"("&amp;-VLOOKUP($A451,入力シート➁!$A:$R,COLUMN(入力シート➁!L442),0)&amp;VLOOKUP($A451,入力シート➁!$A:$R,COLUMN(入力シート➁!M442),0)&amp;")",VLOOKUP($A451,入力シート➁!$A:$R,COLUMN(入力シート➁!L442),0)))</f>
        <v/>
      </c>
      <c r="AA451" s="218"/>
      <c r="AB451" s="218"/>
      <c r="AC451" s="118" t="str">
        <f ca="1">IF(OR(Z451="",COUNT(Z451)=0),"",VLOOKUP($A451,入力シート➁!$A:$R,COLUMN(入力シート➁!G442),0))</f>
        <v/>
      </c>
      <c r="AD451" s="219" t="str">
        <f ca="1">IF(VLOOKUP(A451,入力シート➁!$A:$R,COLUMN(入力シート➁!R442),0)=0,"",VLOOKUP(A451,入力シート➁!$A:$R,COLUMN(入力シート➁!R442),0))</f>
        <v/>
      </c>
      <c r="AE451" s="219"/>
      <c r="AF451" s="219"/>
      <c r="AG451" s="219"/>
      <c r="AH451" s="219"/>
      <c r="AI451" s="219"/>
      <c r="AJ451" s="219"/>
      <c r="AK451" s="219"/>
      <c r="AL451" s="219"/>
      <c r="AN451" s="15" t="str">
        <f ca="1">IF($B448="","非表示","表示")</f>
        <v>非表示</v>
      </c>
    </row>
    <row r="452" spans="1:40" ht="46.5" customHeight="1">
      <c r="A452" s="15">
        <f t="shared" ca="1" si="16"/>
        <v>149</v>
      </c>
      <c r="B452" s="214" t="str">
        <f ca="1">IF(AND(VLOOKUP(A452,入力シート➁!$A:$B,COLUMN(入力シート➁!$B$5),0)=0,AD452=""),"",IF(AND(VLOOKUP(A452,入力シート➁!$A:$B,COLUMN(入力シート➁!$B$5),0)=0,AD452&lt;&gt;""),IFERROR(IF(AND(OFFSET(B452,-2,0,1,1)=$B$14,OFFSET(B452,-19,0,1,1)="　　　　　　　〃"),OFFSET(B452,-20,0,1,1),IF(AND(OFFSET(B452,-2,0,1,1)=$B$14,OFFSET(B452,-19,0,1,1)&lt;&gt;"　　　　　　　〃"),OFFSET(B452,-19,0,1,1),"　　　　　　　〃")),"　　　　　　　〃"),(VLOOKUP(A452,入力シート➁!$A:$B,COLUMN(入力シート➁!$B$5),0))))</f>
        <v/>
      </c>
      <c r="C452" s="215"/>
      <c r="D452" s="215"/>
      <c r="E452" s="215"/>
      <c r="F452" s="215"/>
      <c r="G452" s="215"/>
      <c r="H452" s="215"/>
      <c r="I452" s="215"/>
      <c r="J452" s="216"/>
      <c r="K452" s="115" t="str">
        <f>IF(M452="","",IFERROR(VLOOKUP($A452,入力シート➁!$A:$R,COLUMN(入力シート➁!$C$7),0),""))</f>
        <v/>
      </c>
      <c r="L452" s="116" t="str">
        <f>IF(入力シート➁!D155=0,"",入力シート➁!D155)</f>
        <v/>
      </c>
      <c r="M452" s="117" t="str">
        <f>IF(L452="","",VLOOKUP($A452,入力シート➁!$A:$R,COLUMN(入力シート➁!$E$7),0))</f>
        <v/>
      </c>
      <c r="N452" s="217" t="str">
        <f ca="1">IF(VLOOKUP($A452,入力シート➁!$A:$R,COLUMN(入力シート➁!F443),0)=0,"",IF(VLOOKUP($A452,入力シート➁!$A:$R,COLUMN(入力シート➁!F443),0)&lt;0,"("&amp;-VLOOKUP($A452,入力シート➁!$A:$R,COLUMN(入力シート➁!F443),0)&amp;VLOOKUP($A452,入力シート➁!$A:$R,COLUMN(入力シート➁!G443),0)&amp;")",VLOOKUP($A452,入力シート➁!$A:$R,COLUMN(入力シート➁!F443),0)))</f>
        <v/>
      </c>
      <c r="O452" s="218"/>
      <c r="P452" s="218"/>
      <c r="Q452" s="118" t="str">
        <f ca="1">IF(OR(N452="",COUNT(N452)=0),"",VLOOKUP(A452,入力シート➁!$A:$R,COLUMN(入力シート➁!G443),0))</f>
        <v/>
      </c>
      <c r="R452" s="217" t="str">
        <f ca="1">IF(VLOOKUP($A452,入力シート➁!$A:$R,COLUMN(入力シート➁!H443),0)=0,"",IF(VLOOKUP($A452,入力シート➁!$A:$R,COLUMN(入力シート➁!H443),0)&lt;0,"("&amp;-VLOOKUP($A452,入力シート➁!$A:$R,COLUMN(入力シート➁!H443),0)&amp;VLOOKUP($A452,入力シート➁!$A:$R,COLUMN(入力シート➁!I443),0)&amp;")",VLOOKUP($A452,入力シート➁!$A:$R,COLUMN(入力シート➁!H443),0)))</f>
        <v/>
      </c>
      <c r="S452" s="218"/>
      <c r="T452" s="218"/>
      <c r="U452" s="118" t="str">
        <f ca="1">IF(OR(R452="",COUNT(R452)=0),"",VLOOKUP($A452,入力シート➁!$A:$R,COLUMN(入力シート➁!G443),0))</f>
        <v/>
      </c>
      <c r="V452" s="217" t="str">
        <f ca="1">IF(VLOOKUP($A452,入力シート➁!$A:$R,COLUMN(入力シート➁!J443),0)=0,"",IF(VLOOKUP($A452,入力シート➁!$A:$R,COLUMN(入力シート➁!J443),0)&lt;0,"("&amp;-VLOOKUP($A452,入力シート➁!$A:$R,COLUMN(入力シート➁!J443),0)&amp;VLOOKUP($A452,入力シート➁!$A:$R,COLUMN(入力シート➁!K443),0)&amp;")",VLOOKUP($A452,入力シート➁!$A:$R,COLUMN(入力シート➁!J443),0)))</f>
        <v/>
      </c>
      <c r="W452" s="218"/>
      <c r="X452" s="218"/>
      <c r="Y452" s="118" t="str">
        <f ca="1">IF(OR(V452="",COUNT(V452)=0),"",VLOOKUP($A452,入力シート➁!$A:$R,COLUMN(入力シート➁!G443),0))</f>
        <v/>
      </c>
      <c r="Z452" s="217" t="str">
        <f ca="1">IF(AND(VLOOKUP($A452,入力シート➁!$A:$R,COLUMN(入力シート➁!L443),0)=0,VLOOKUP($A452,入力シート➁!$A:$R,COLUMN(入力シート➁!B443),0)=""),"",IF(VLOOKUP($A452,入力シート➁!$A:$R,COLUMN(入力シート➁!L443),0)&lt;0,"("&amp;-VLOOKUP($A452,入力シート➁!$A:$R,COLUMN(入力シート➁!L443),0)&amp;VLOOKUP($A452,入力シート➁!$A:$R,COLUMN(入力シート➁!M443),0)&amp;")",VLOOKUP($A452,入力シート➁!$A:$R,COLUMN(入力シート➁!L443),0)))</f>
        <v/>
      </c>
      <c r="AA452" s="218"/>
      <c r="AB452" s="218"/>
      <c r="AC452" s="118" t="str">
        <f ca="1">IF(OR(Z452="",COUNT(Z452)=0),"",VLOOKUP($A452,入力シート➁!$A:$R,COLUMN(入力シート➁!G443),0))</f>
        <v/>
      </c>
      <c r="AD452" s="219" t="str">
        <f ca="1">IF(VLOOKUP(A452,入力シート➁!$A:$R,COLUMN(入力シート➁!R443),0)=0,"",VLOOKUP(A452,入力シート➁!$A:$R,COLUMN(入力シート➁!R443),0))</f>
        <v/>
      </c>
      <c r="AE452" s="219"/>
      <c r="AF452" s="219"/>
      <c r="AG452" s="219"/>
      <c r="AH452" s="219"/>
      <c r="AI452" s="219"/>
      <c r="AJ452" s="219"/>
      <c r="AK452" s="219"/>
      <c r="AL452" s="219"/>
      <c r="AN452" s="15" t="str">
        <f ca="1">IF($B448="","非表示","表示")</f>
        <v>非表示</v>
      </c>
    </row>
    <row r="453" spans="1:40" ht="46.5" customHeight="1">
      <c r="A453" s="15">
        <f t="shared" ca="1" si="16"/>
        <v>150</v>
      </c>
      <c r="B453" s="214" t="str">
        <f ca="1">IF(AND(VLOOKUP(A453,入力シート➁!$A:$B,COLUMN(入力シート➁!$B$5),0)=0,AD453=""),"",IF(AND(VLOOKUP(A453,入力シート➁!$A:$B,COLUMN(入力シート➁!$B$5),0)=0,AD453&lt;&gt;""),IFERROR(IF(AND(OFFSET(B453,-2,0,1,1)=$B$14,OFFSET(B453,-19,0,1,1)="　　　　　　　〃"),OFFSET(B453,-20,0,1,1),IF(AND(OFFSET(B453,-2,0,1,1)=$B$14,OFFSET(B453,-19,0,1,1)&lt;&gt;"　　　　　　　〃"),OFFSET(B453,-19,0,1,1),"　　　　　　　〃")),"　　　　　　　〃"),(VLOOKUP(A453,入力シート➁!$A:$B,COLUMN(入力シート➁!$B$5),0))))</f>
        <v/>
      </c>
      <c r="C453" s="215"/>
      <c r="D453" s="215"/>
      <c r="E453" s="215"/>
      <c r="F453" s="215"/>
      <c r="G453" s="215"/>
      <c r="H453" s="215"/>
      <c r="I453" s="215"/>
      <c r="J453" s="216"/>
      <c r="K453" s="115" t="str">
        <f>IF(M453="","",IFERROR(VLOOKUP($A453,入力シート➁!$A:$R,COLUMN(入力シート➁!$C$7),0),""))</f>
        <v/>
      </c>
      <c r="L453" s="116" t="str">
        <f>IF(入力シート➁!D156=0,"",入力シート➁!D156)</f>
        <v/>
      </c>
      <c r="M453" s="117" t="str">
        <f>IF(L453="","",VLOOKUP($A453,入力シート➁!$A:$R,COLUMN(入力シート➁!$E$7),0))</f>
        <v/>
      </c>
      <c r="N453" s="217" t="str">
        <f ca="1">IF(VLOOKUP($A453,入力シート➁!$A:$R,COLUMN(入力シート➁!F444),0)=0,"",IF(VLOOKUP($A453,入力シート➁!$A:$R,COLUMN(入力シート➁!F444),0)&lt;0,"("&amp;-VLOOKUP($A453,入力シート➁!$A:$R,COLUMN(入力シート➁!F444),0)&amp;VLOOKUP($A453,入力シート➁!$A:$R,COLUMN(入力シート➁!G444),0)&amp;")",VLOOKUP($A453,入力シート➁!$A:$R,COLUMN(入力シート➁!F444),0)))</f>
        <v/>
      </c>
      <c r="O453" s="218"/>
      <c r="P453" s="218"/>
      <c r="Q453" s="118" t="str">
        <f ca="1">IF(OR(N453="",COUNT(N453)=0),"",VLOOKUP(A453,入力シート➁!$A:$R,COLUMN(入力シート➁!G444),0))</f>
        <v/>
      </c>
      <c r="R453" s="217" t="str">
        <f ca="1">IF(VLOOKUP($A453,入力シート➁!$A:$R,COLUMN(入力シート➁!H444),0)=0,"",IF(VLOOKUP($A453,入力シート➁!$A:$R,COLUMN(入力シート➁!H444),0)&lt;0,"("&amp;-VLOOKUP($A453,入力シート➁!$A:$R,COLUMN(入力シート➁!H444),0)&amp;VLOOKUP($A453,入力シート➁!$A:$R,COLUMN(入力シート➁!I444),0)&amp;")",VLOOKUP($A453,入力シート➁!$A:$R,COLUMN(入力シート➁!H444),0)))</f>
        <v/>
      </c>
      <c r="S453" s="218"/>
      <c r="T453" s="218"/>
      <c r="U453" s="118" t="str">
        <f ca="1">IF(OR(R453="",COUNT(R453)=0),"",VLOOKUP($A453,入力シート➁!$A:$R,COLUMN(入力シート➁!G444),0))</f>
        <v/>
      </c>
      <c r="V453" s="217" t="str">
        <f ca="1">IF(VLOOKUP($A453,入力シート➁!$A:$R,COLUMN(入力シート➁!J444),0)=0,"",IF(VLOOKUP($A453,入力シート➁!$A:$R,COLUMN(入力シート➁!J444),0)&lt;0,"("&amp;-VLOOKUP($A453,入力シート➁!$A:$R,COLUMN(入力シート➁!J444),0)&amp;VLOOKUP($A453,入力シート➁!$A:$R,COLUMN(入力シート➁!K444),0)&amp;")",VLOOKUP($A453,入力シート➁!$A:$R,COLUMN(入力シート➁!J444),0)))</f>
        <v/>
      </c>
      <c r="W453" s="218"/>
      <c r="X453" s="218"/>
      <c r="Y453" s="118" t="str">
        <f ca="1">IF(OR(V453="",COUNT(V453)=0),"",VLOOKUP($A453,入力シート➁!$A:$R,COLUMN(入力シート➁!G444),0))</f>
        <v/>
      </c>
      <c r="Z453" s="217" t="str">
        <f ca="1">IF(AND(VLOOKUP($A453,入力シート➁!$A:$R,COLUMN(入力シート➁!L444),0)=0,VLOOKUP($A453,入力シート➁!$A:$R,COLUMN(入力シート➁!B444),0)=""),"",IF(VLOOKUP($A453,入力シート➁!$A:$R,COLUMN(入力シート➁!L444),0)&lt;0,"("&amp;-VLOOKUP($A453,入力シート➁!$A:$R,COLUMN(入力シート➁!L444),0)&amp;VLOOKUP($A453,入力シート➁!$A:$R,COLUMN(入力シート➁!M444),0)&amp;")",VLOOKUP($A453,入力シート➁!$A:$R,COLUMN(入力シート➁!L444),0)))</f>
        <v/>
      </c>
      <c r="AA453" s="218"/>
      <c r="AB453" s="218"/>
      <c r="AC453" s="118" t="str">
        <f ca="1">IF(OR(Z453="",COUNT(Z453)=0),"",VLOOKUP($A453,入力シート➁!$A:$R,COLUMN(入力シート➁!G444),0))</f>
        <v/>
      </c>
      <c r="AD453" s="219" t="str">
        <f ca="1">IF(VLOOKUP(A453,入力シート➁!$A:$R,COLUMN(入力シート➁!R444),0)=0,"",VLOOKUP(A453,入力シート➁!$A:$R,COLUMN(入力シート➁!R444),0))</f>
        <v/>
      </c>
      <c r="AE453" s="219"/>
      <c r="AF453" s="219"/>
      <c r="AG453" s="219"/>
      <c r="AH453" s="219"/>
      <c r="AI453" s="219"/>
      <c r="AJ453" s="219"/>
      <c r="AK453" s="219"/>
      <c r="AL453" s="219"/>
      <c r="AN453" s="15" t="str">
        <f ca="1">IF($B448="","非表示","表示")</f>
        <v>非表示</v>
      </c>
    </row>
    <row r="454" spans="1:40" ht="46.5" customHeight="1">
      <c r="A454" s="15">
        <f t="shared" ca="1" si="16"/>
        <v>151</v>
      </c>
      <c r="B454" s="214"/>
      <c r="C454" s="215"/>
      <c r="D454" s="215"/>
      <c r="E454" s="215"/>
      <c r="F454" s="215"/>
      <c r="G454" s="215"/>
      <c r="H454" s="215"/>
      <c r="I454" s="215"/>
      <c r="J454" s="216"/>
      <c r="K454" s="115"/>
      <c r="L454" s="116" t="str">
        <f>IF(入力シート➁!D157=0,"",入力シート➁!D157)</f>
        <v/>
      </c>
      <c r="M454" s="117"/>
      <c r="N454" s="217"/>
      <c r="O454" s="218"/>
      <c r="P454" s="218"/>
      <c r="Q454" s="118"/>
      <c r="R454" s="217"/>
      <c r="S454" s="218"/>
      <c r="T454" s="218"/>
      <c r="U454" s="118"/>
      <c r="V454" s="217"/>
      <c r="W454" s="218"/>
      <c r="X454" s="218"/>
      <c r="Y454" s="118"/>
      <c r="Z454" s="217"/>
      <c r="AA454" s="218"/>
      <c r="AB454" s="218"/>
      <c r="AC454" s="118"/>
      <c r="AD454" s="219"/>
      <c r="AE454" s="219"/>
      <c r="AF454" s="219"/>
      <c r="AG454" s="219"/>
      <c r="AH454" s="219"/>
      <c r="AI454" s="219"/>
      <c r="AJ454" s="219"/>
      <c r="AK454" s="219"/>
      <c r="AL454" s="219"/>
      <c r="AN454" s="15" t="str">
        <f ca="1">IF($B448="","非表示","表示")</f>
        <v>非表示</v>
      </c>
    </row>
    <row r="455" spans="1:40" ht="46.5" customHeight="1">
      <c r="A455" s="15">
        <f t="shared" ca="1" si="16"/>
        <v>152</v>
      </c>
      <c r="B455" s="214"/>
      <c r="C455" s="215"/>
      <c r="D455" s="215"/>
      <c r="E455" s="215"/>
      <c r="F455" s="215"/>
      <c r="G455" s="215"/>
      <c r="H455" s="215"/>
      <c r="I455" s="215"/>
      <c r="J455" s="216"/>
      <c r="K455" s="115"/>
      <c r="L455" s="116" t="str">
        <f>IF(入力シート➁!D158=0,"",入力シート➁!D158)</f>
        <v/>
      </c>
      <c r="M455" s="117"/>
      <c r="N455" s="217"/>
      <c r="O455" s="218"/>
      <c r="P455" s="218"/>
      <c r="Q455" s="118"/>
      <c r="R455" s="217"/>
      <c r="S455" s="218"/>
      <c r="T455" s="218"/>
      <c r="U455" s="118"/>
      <c r="V455" s="217"/>
      <c r="W455" s="218"/>
      <c r="X455" s="218"/>
      <c r="Y455" s="118"/>
      <c r="Z455" s="217"/>
      <c r="AA455" s="218"/>
      <c r="AB455" s="218"/>
      <c r="AC455" s="118"/>
      <c r="AD455" s="219"/>
      <c r="AE455" s="219"/>
      <c r="AF455" s="219"/>
      <c r="AG455" s="219"/>
      <c r="AH455" s="219"/>
      <c r="AI455" s="219"/>
      <c r="AJ455" s="219"/>
      <c r="AK455" s="219"/>
      <c r="AL455" s="219"/>
      <c r="AN455" s="15" t="str">
        <f ca="1">IF($B448="","非表示","表示")</f>
        <v>非表示</v>
      </c>
    </row>
    <row r="456" spans="1:40" ht="46.5" customHeight="1">
      <c r="A456" s="15">
        <f t="shared" ca="1" si="16"/>
        <v>153</v>
      </c>
      <c r="B456" s="214"/>
      <c r="C456" s="215"/>
      <c r="D456" s="215"/>
      <c r="E456" s="215"/>
      <c r="F456" s="215"/>
      <c r="G456" s="215"/>
      <c r="H456" s="215"/>
      <c r="I456" s="215"/>
      <c r="J456" s="216"/>
      <c r="K456" s="115"/>
      <c r="L456" s="116" t="str">
        <f>IF(入力シート➁!D159=0,"",入力シート➁!D159)</f>
        <v/>
      </c>
      <c r="M456" s="117"/>
      <c r="N456" s="217"/>
      <c r="O456" s="218"/>
      <c r="P456" s="218"/>
      <c r="Q456" s="118"/>
      <c r="R456" s="217"/>
      <c r="S456" s="218"/>
      <c r="T456" s="218"/>
      <c r="U456" s="118"/>
      <c r="V456" s="217"/>
      <c r="W456" s="218"/>
      <c r="X456" s="218"/>
      <c r="Y456" s="118"/>
      <c r="Z456" s="217"/>
      <c r="AA456" s="218"/>
      <c r="AB456" s="218"/>
      <c r="AC456" s="118"/>
      <c r="AD456" s="219"/>
      <c r="AE456" s="219"/>
      <c r="AF456" s="219"/>
      <c r="AG456" s="219"/>
      <c r="AH456" s="219"/>
      <c r="AI456" s="219"/>
      <c r="AJ456" s="219"/>
      <c r="AK456" s="219"/>
      <c r="AL456" s="219"/>
      <c r="AN456" s="15" t="str">
        <f ca="1">IF($B448="","非表示","表示")</f>
        <v>非表示</v>
      </c>
    </row>
    <row r="457" spans="1:40" ht="18.75" customHeight="1">
      <c r="B457" s="220" t="s">
        <v>58</v>
      </c>
      <c r="C457" s="220"/>
      <c r="D457" s="15" t="s">
        <v>59</v>
      </c>
      <c r="AN457" s="15" t="str">
        <f ca="1">IF($B448="","非表示","表示")</f>
        <v>非表示</v>
      </c>
    </row>
    <row r="458" spans="1:40" ht="18.75" customHeight="1">
      <c r="D458" s="15" t="s">
        <v>60</v>
      </c>
      <c r="AN458" s="15" t="str">
        <f ca="1">IF($B448="","非表示","表示")</f>
        <v>非表示</v>
      </c>
    </row>
    <row r="459" spans="1:40" ht="18.75" customHeight="1">
      <c r="D459" s="15" t="s">
        <v>61</v>
      </c>
      <c r="AN459" s="15" t="str">
        <f ca="1">IF($B448="","非表示","表示")</f>
        <v>非表示</v>
      </c>
    </row>
    <row r="460" spans="1:40" ht="18.75" customHeight="1">
      <c r="D460" s="15" t="s">
        <v>62</v>
      </c>
      <c r="AN460" s="15" t="str">
        <f ca="1">IF($B448="","非表示","表示")</f>
        <v>非表示</v>
      </c>
    </row>
  </sheetData>
  <sheetProtection algorithmName="SHA-512" hashValue="y3u0ekszk1/gKsV7a9q111RGk2RqQz11+aA39VVHg7ue2/sU8HSXX+4cJN+D5bqpX7i4RDF4E0MWxRSA1TlizA==" saltValue="MKFaMrRpttPzj8lvlcPjfw==" spinCount="100000" sheet="1" formatCells="0" formatColumns="0" formatRows="0" insertColumns="0" insertRows="0" insertHyperlinks="0" deleteColumns="0" deleteRows="0" sort="0" autoFilter="0" pivotTables="0"/>
  <mergeCells count="1275">
    <mergeCell ref="B149:J150"/>
    <mergeCell ref="AD149:AL150"/>
    <mergeCell ref="B14:J15"/>
    <mergeCell ref="AD14:AL15"/>
    <mergeCell ref="B348:J348"/>
    <mergeCell ref="N348:P348"/>
    <mergeCell ref="R348:T348"/>
    <mergeCell ref="V348:X348"/>
    <mergeCell ref="Z348:AB348"/>
    <mergeCell ref="AD348:AL348"/>
    <mergeCell ref="B349:C349"/>
    <mergeCell ref="AC356:AK356"/>
    <mergeCell ref="AE357:AK357"/>
    <mergeCell ref="AD451:AL451"/>
    <mergeCell ref="B456:J456"/>
    <mergeCell ref="N456:P456"/>
    <mergeCell ref="R456:T456"/>
    <mergeCell ref="V456:X456"/>
    <mergeCell ref="Z456:AB456"/>
    <mergeCell ref="AD456:AL456"/>
    <mergeCell ref="N453:P453"/>
    <mergeCell ref="R453:T453"/>
    <mergeCell ref="V453:X453"/>
    <mergeCell ref="Z453:AB453"/>
    <mergeCell ref="AD453:AL453"/>
    <mergeCell ref="B450:J450"/>
    <mergeCell ref="N450:P450"/>
    <mergeCell ref="R450:T450"/>
    <mergeCell ref="V450:X450"/>
    <mergeCell ref="Z450:AB450"/>
    <mergeCell ref="AD450:AL450"/>
    <mergeCell ref="B451:J451"/>
    <mergeCell ref="B457:C457"/>
    <mergeCell ref="B454:J454"/>
    <mergeCell ref="N454:P454"/>
    <mergeCell ref="R454:T454"/>
    <mergeCell ref="V454:X454"/>
    <mergeCell ref="Z454:AB454"/>
    <mergeCell ref="AD454:AL454"/>
    <mergeCell ref="B455:J455"/>
    <mergeCell ref="N455:P455"/>
    <mergeCell ref="R455:T455"/>
    <mergeCell ref="V455:X455"/>
    <mergeCell ref="Z455:AB455"/>
    <mergeCell ref="AD455:AL455"/>
    <mergeCell ref="B452:J452"/>
    <mergeCell ref="N452:P452"/>
    <mergeCell ref="R452:T452"/>
    <mergeCell ref="B448:J448"/>
    <mergeCell ref="N448:P448"/>
    <mergeCell ref="R448:T448"/>
    <mergeCell ref="V448:X448"/>
    <mergeCell ref="Z448:AB448"/>
    <mergeCell ref="AD448:AL448"/>
    <mergeCell ref="B449:J449"/>
    <mergeCell ref="N449:P449"/>
    <mergeCell ref="R449:T449"/>
    <mergeCell ref="V449:X449"/>
    <mergeCell ref="Z449:AB449"/>
    <mergeCell ref="AD449:AL449"/>
    <mergeCell ref="V452:X452"/>
    <mergeCell ref="Z452:AB452"/>
    <mergeCell ref="AD452:AL452"/>
    <mergeCell ref="B453:J453"/>
    <mergeCell ref="N451:P451"/>
    <mergeCell ref="R451:T451"/>
    <mergeCell ref="V451:X451"/>
    <mergeCell ref="Z451:AB451"/>
    <mergeCell ref="B429:J429"/>
    <mergeCell ref="N429:P429"/>
    <mergeCell ref="R429:T429"/>
    <mergeCell ref="V429:X429"/>
    <mergeCell ref="Z429:AB429"/>
    <mergeCell ref="AD429:AL429"/>
    <mergeCell ref="B430:C430"/>
    <mergeCell ref="B427:J427"/>
    <mergeCell ref="N427:P427"/>
    <mergeCell ref="R427:T427"/>
    <mergeCell ref="V427:X427"/>
    <mergeCell ref="Z427:AB427"/>
    <mergeCell ref="AD427:AL427"/>
    <mergeCell ref="B428:J428"/>
    <mergeCell ref="N428:P428"/>
    <mergeCell ref="R428:T428"/>
    <mergeCell ref="V428:X428"/>
    <mergeCell ref="Z428:AB428"/>
    <mergeCell ref="AD428:AL428"/>
    <mergeCell ref="S436:Y436"/>
    <mergeCell ref="T437:U437"/>
    <mergeCell ref="V437:W437"/>
    <mergeCell ref="AC437:AK437"/>
    <mergeCell ref="AE438:AK438"/>
    <mergeCell ref="C439:L439"/>
    <mergeCell ref="Y440:AB441"/>
    <mergeCell ref="AC440:AK440"/>
    <mergeCell ref="AC441:AK441"/>
    <mergeCell ref="B426:J426"/>
    <mergeCell ref="N426:P426"/>
    <mergeCell ref="R426:T426"/>
    <mergeCell ref="V426:X426"/>
    <mergeCell ref="Z426:AB426"/>
    <mergeCell ref="AD426:AL426"/>
    <mergeCell ref="B423:J423"/>
    <mergeCell ref="N423:P423"/>
    <mergeCell ref="R423:T423"/>
    <mergeCell ref="V423:X423"/>
    <mergeCell ref="Z423:AB423"/>
    <mergeCell ref="AD423:AL423"/>
    <mergeCell ref="B424:J424"/>
    <mergeCell ref="N424:P424"/>
    <mergeCell ref="R424:T424"/>
    <mergeCell ref="V424:X424"/>
    <mergeCell ref="Z424:AB424"/>
    <mergeCell ref="AD424:AL424"/>
    <mergeCell ref="N421:P421"/>
    <mergeCell ref="R421:T421"/>
    <mergeCell ref="V421:X421"/>
    <mergeCell ref="Z421:AB421"/>
    <mergeCell ref="AD421:AL421"/>
    <mergeCell ref="B422:J422"/>
    <mergeCell ref="N422:P422"/>
    <mergeCell ref="R422:T422"/>
    <mergeCell ref="V422:X422"/>
    <mergeCell ref="Z422:AB422"/>
    <mergeCell ref="AD422:AL422"/>
    <mergeCell ref="B425:J425"/>
    <mergeCell ref="N425:P425"/>
    <mergeCell ref="R425:T425"/>
    <mergeCell ref="V425:X425"/>
    <mergeCell ref="Z425:AB425"/>
    <mergeCell ref="AD425:AL425"/>
    <mergeCell ref="B402:J402"/>
    <mergeCell ref="N402:P402"/>
    <mergeCell ref="R402:T402"/>
    <mergeCell ref="V402:X402"/>
    <mergeCell ref="Z402:AB402"/>
    <mergeCell ref="AD402:AL402"/>
    <mergeCell ref="B403:C403"/>
    <mergeCell ref="B400:J400"/>
    <mergeCell ref="N400:P400"/>
    <mergeCell ref="R400:T400"/>
    <mergeCell ref="V400:X400"/>
    <mergeCell ref="Z400:AB400"/>
    <mergeCell ref="AD400:AL400"/>
    <mergeCell ref="B401:J401"/>
    <mergeCell ref="N401:P401"/>
    <mergeCell ref="R401:T401"/>
    <mergeCell ref="V401:X401"/>
    <mergeCell ref="Z401:AB401"/>
    <mergeCell ref="AD401:AL401"/>
    <mergeCell ref="B399:J399"/>
    <mergeCell ref="N399:P399"/>
    <mergeCell ref="R399:T399"/>
    <mergeCell ref="V399:X399"/>
    <mergeCell ref="Z399:AB399"/>
    <mergeCell ref="AD399:AL399"/>
    <mergeCell ref="B396:J396"/>
    <mergeCell ref="N396:P396"/>
    <mergeCell ref="R396:T396"/>
    <mergeCell ref="V396:X396"/>
    <mergeCell ref="Z396:AB396"/>
    <mergeCell ref="AD396:AL396"/>
    <mergeCell ref="B397:J397"/>
    <mergeCell ref="N397:P397"/>
    <mergeCell ref="R397:T397"/>
    <mergeCell ref="V397:X397"/>
    <mergeCell ref="Z397:AB397"/>
    <mergeCell ref="AD397:AL397"/>
    <mergeCell ref="B394:J394"/>
    <mergeCell ref="N394:P394"/>
    <mergeCell ref="R394:T394"/>
    <mergeCell ref="V394:X394"/>
    <mergeCell ref="Z394:AB394"/>
    <mergeCell ref="AD394:AL394"/>
    <mergeCell ref="B395:J395"/>
    <mergeCell ref="N395:P395"/>
    <mergeCell ref="R395:T395"/>
    <mergeCell ref="V395:X395"/>
    <mergeCell ref="Z395:AB395"/>
    <mergeCell ref="AD395:AL395"/>
    <mergeCell ref="B398:J398"/>
    <mergeCell ref="N398:P398"/>
    <mergeCell ref="R398:T398"/>
    <mergeCell ref="V398:X398"/>
    <mergeCell ref="Z398:AB398"/>
    <mergeCell ref="AD398:AL398"/>
    <mergeCell ref="B392:J393"/>
    <mergeCell ref="AD392:AL393"/>
    <mergeCell ref="N374:P374"/>
    <mergeCell ref="R374:T374"/>
    <mergeCell ref="V374:X374"/>
    <mergeCell ref="Z374:AB374"/>
    <mergeCell ref="AD374:AL374"/>
    <mergeCell ref="B371:J371"/>
    <mergeCell ref="N371:P371"/>
    <mergeCell ref="R371:T371"/>
    <mergeCell ref="V371:X371"/>
    <mergeCell ref="Z371:AB371"/>
    <mergeCell ref="AD371:AL371"/>
    <mergeCell ref="B372:J372"/>
    <mergeCell ref="N372:P372"/>
    <mergeCell ref="R372:T372"/>
    <mergeCell ref="V372:X372"/>
    <mergeCell ref="Z372:AB372"/>
    <mergeCell ref="AD372:AL372"/>
    <mergeCell ref="K392:M393"/>
    <mergeCell ref="N392:Q393"/>
    <mergeCell ref="R392:U393"/>
    <mergeCell ref="V392:Y393"/>
    <mergeCell ref="Z392:AC393"/>
    <mergeCell ref="B373:J373"/>
    <mergeCell ref="N373:P373"/>
    <mergeCell ref="R373:T373"/>
    <mergeCell ref="V373:X373"/>
    <mergeCell ref="Z373:AB373"/>
    <mergeCell ref="AD373:AL373"/>
    <mergeCell ref="B374:J374"/>
    <mergeCell ref="B375:J375"/>
    <mergeCell ref="C358:L358"/>
    <mergeCell ref="S355:Y355"/>
    <mergeCell ref="T356:U356"/>
    <mergeCell ref="V356:W356"/>
    <mergeCell ref="Y359:AB360"/>
    <mergeCell ref="AC359:AK359"/>
    <mergeCell ref="B369:J369"/>
    <mergeCell ref="N369:P369"/>
    <mergeCell ref="R369:T369"/>
    <mergeCell ref="V369:X369"/>
    <mergeCell ref="Z369:AB369"/>
    <mergeCell ref="AD369:AL369"/>
    <mergeCell ref="B367:J367"/>
    <mergeCell ref="N367:P367"/>
    <mergeCell ref="R367:T367"/>
    <mergeCell ref="V367:X367"/>
    <mergeCell ref="Z367:AB367"/>
    <mergeCell ref="AD367:AL367"/>
    <mergeCell ref="B368:J368"/>
    <mergeCell ref="N368:P368"/>
    <mergeCell ref="R368:T368"/>
    <mergeCell ref="V368:X368"/>
    <mergeCell ref="Z368:AB368"/>
    <mergeCell ref="AC360:AK360"/>
    <mergeCell ref="Y362:AB363"/>
    <mergeCell ref="AC362:AK363"/>
    <mergeCell ref="H363:L363"/>
    <mergeCell ref="K365:M366"/>
    <mergeCell ref="N365:Q366"/>
    <mergeCell ref="R365:U366"/>
    <mergeCell ref="V365:Y366"/>
    <mergeCell ref="Z365:AC366"/>
    <mergeCell ref="B346:J346"/>
    <mergeCell ref="N346:P346"/>
    <mergeCell ref="R346:T346"/>
    <mergeCell ref="V346:X346"/>
    <mergeCell ref="Z346:AB346"/>
    <mergeCell ref="AD346:AL346"/>
    <mergeCell ref="B347:J347"/>
    <mergeCell ref="N347:P347"/>
    <mergeCell ref="R347:T347"/>
    <mergeCell ref="V347:X347"/>
    <mergeCell ref="Z347:AB347"/>
    <mergeCell ref="AD347:AL347"/>
    <mergeCell ref="B344:J344"/>
    <mergeCell ref="N344:P344"/>
    <mergeCell ref="R344:T344"/>
    <mergeCell ref="V344:X344"/>
    <mergeCell ref="Z344:AB344"/>
    <mergeCell ref="AD344:AL344"/>
    <mergeCell ref="B345:J345"/>
    <mergeCell ref="N345:P345"/>
    <mergeCell ref="R345:T345"/>
    <mergeCell ref="V345:X345"/>
    <mergeCell ref="Z345:AB345"/>
    <mergeCell ref="AD345:AL345"/>
    <mergeCell ref="B342:J342"/>
    <mergeCell ref="N342:P342"/>
    <mergeCell ref="R342:T342"/>
    <mergeCell ref="V342:X342"/>
    <mergeCell ref="Z342:AB342"/>
    <mergeCell ref="AD342:AL342"/>
    <mergeCell ref="B343:J343"/>
    <mergeCell ref="N343:P343"/>
    <mergeCell ref="R343:T343"/>
    <mergeCell ref="V343:X343"/>
    <mergeCell ref="Z343:AB343"/>
    <mergeCell ref="AD343:AL343"/>
    <mergeCell ref="B340:J340"/>
    <mergeCell ref="N340:P340"/>
    <mergeCell ref="R340:T340"/>
    <mergeCell ref="V340:X340"/>
    <mergeCell ref="Z340:AB340"/>
    <mergeCell ref="AD340:AL340"/>
    <mergeCell ref="B341:J341"/>
    <mergeCell ref="N341:P341"/>
    <mergeCell ref="R341:T341"/>
    <mergeCell ref="V341:X341"/>
    <mergeCell ref="Z341:AB341"/>
    <mergeCell ref="AD341:AL341"/>
    <mergeCell ref="AD318:AL318"/>
    <mergeCell ref="T336:U336"/>
    <mergeCell ref="B321:J321"/>
    <mergeCell ref="N321:P321"/>
    <mergeCell ref="R321:T321"/>
    <mergeCell ref="V321:X321"/>
    <mergeCell ref="Z321:AB321"/>
    <mergeCell ref="AD321:AL321"/>
    <mergeCell ref="B322:C322"/>
    <mergeCell ref="AC329:AK329"/>
    <mergeCell ref="AE330:AK330"/>
    <mergeCell ref="C331:L331"/>
    <mergeCell ref="B338:J339"/>
    <mergeCell ref="K338:M339"/>
    <mergeCell ref="N338:Q339"/>
    <mergeCell ref="R338:U339"/>
    <mergeCell ref="V338:Y339"/>
    <mergeCell ref="Z338:AC339"/>
    <mergeCell ref="AD338:AL339"/>
    <mergeCell ref="V313:X313"/>
    <mergeCell ref="Z313:AB313"/>
    <mergeCell ref="AD313:AL313"/>
    <mergeCell ref="B314:J314"/>
    <mergeCell ref="N314:P314"/>
    <mergeCell ref="R314:T314"/>
    <mergeCell ref="V314:X314"/>
    <mergeCell ref="Z314:AB314"/>
    <mergeCell ref="AD314:AL314"/>
    <mergeCell ref="B319:J319"/>
    <mergeCell ref="N319:P319"/>
    <mergeCell ref="R319:T319"/>
    <mergeCell ref="V319:X319"/>
    <mergeCell ref="Z319:AB319"/>
    <mergeCell ref="AD319:AL319"/>
    <mergeCell ref="B320:J320"/>
    <mergeCell ref="N320:P320"/>
    <mergeCell ref="R320:T320"/>
    <mergeCell ref="V320:X320"/>
    <mergeCell ref="Z320:AB320"/>
    <mergeCell ref="AD320:AL320"/>
    <mergeCell ref="B317:J317"/>
    <mergeCell ref="N317:P317"/>
    <mergeCell ref="R317:T317"/>
    <mergeCell ref="V317:X317"/>
    <mergeCell ref="Z317:AB317"/>
    <mergeCell ref="AD317:AL317"/>
    <mergeCell ref="B318:J318"/>
    <mergeCell ref="N318:P318"/>
    <mergeCell ref="R318:T318"/>
    <mergeCell ref="V318:X318"/>
    <mergeCell ref="Z318:AB318"/>
    <mergeCell ref="B294:J294"/>
    <mergeCell ref="N294:P294"/>
    <mergeCell ref="R294:T294"/>
    <mergeCell ref="V294:X294"/>
    <mergeCell ref="Z294:AB294"/>
    <mergeCell ref="AD294:AL294"/>
    <mergeCell ref="B295:C295"/>
    <mergeCell ref="AC302:AK302"/>
    <mergeCell ref="AE303:AK303"/>
    <mergeCell ref="C304:L304"/>
    <mergeCell ref="S301:Y301"/>
    <mergeCell ref="T302:U302"/>
    <mergeCell ref="V302:W302"/>
    <mergeCell ref="Y305:AB306"/>
    <mergeCell ref="AC305:AK305"/>
    <mergeCell ref="AC306:AK306"/>
    <mergeCell ref="Y308:AB309"/>
    <mergeCell ref="AC308:AK309"/>
    <mergeCell ref="H309:L309"/>
    <mergeCell ref="B292:J292"/>
    <mergeCell ref="N292:P292"/>
    <mergeCell ref="R292:T292"/>
    <mergeCell ref="V292:X292"/>
    <mergeCell ref="Z292:AB292"/>
    <mergeCell ref="AD292:AL292"/>
    <mergeCell ref="B293:J293"/>
    <mergeCell ref="N293:P293"/>
    <mergeCell ref="R293:T293"/>
    <mergeCell ref="V293:X293"/>
    <mergeCell ref="Z293:AB293"/>
    <mergeCell ref="AD293:AL293"/>
    <mergeCell ref="B290:J290"/>
    <mergeCell ref="N290:P290"/>
    <mergeCell ref="R290:T290"/>
    <mergeCell ref="V290:X290"/>
    <mergeCell ref="Z290:AB290"/>
    <mergeCell ref="AD290:AL290"/>
    <mergeCell ref="B291:J291"/>
    <mergeCell ref="N291:P291"/>
    <mergeCell ref="R291:T291"/>
    <mergeCell ref="V291:X291"/>
    <mergeCell ref="Z291:AB291"/>
    <mergeCell ref="AD291:AL291"/>
    <mergeCell ref="K284:M285"/>
    <mergeCell ref="N284:Q285"/>
    <mergeCell ref="R284:U285"/>
    <mergeCell ref="V284:Y285"/>
    <mergeCell ref="Z284:AC285"/>
    <mergeCell ref="B288:J288"/>
    <mergeCell ref="N288:P288"/>
    <mergeCell ref="R288:T288"/>
    <mergeCell ref="V288:X288"/>
    <mergeCell ref="Z288:AB288"/>
    <mergeCell ref="AD288:AL288"/>
    <mergeCell ref="B289:J289"/>
    <mergeCell ref="N289:P289"/>
    <mergeCell ref="R289:T289"/>
    <mergeCell ref="V289:X289"/>
    <mergeCell ref="Z289:AB289"/>
    <mergeCell ref="AD289:AL289"/>
    <mergeCell ref="B286:J286"/>
    <mergeCell ref="N286:P286"/>
    <mergeCell ref="R286:T286"/>
    <mergeCell ref="V286:X286"/>
    <mergeCell ref="Z286:AB286"/>
    <mergeCell ref="AD286:AL286"/>
    <mergeCell ref="B287:J287"/>
    <mergeCell ref="N287:P287"/>
    <mergeCell ref="R287:T287"/>
    <mergeCell ref="V287:X287"/>
    <mergeCell ref="Z287:AB287"/>
    <mergeCell ref="AD287:AL287"/>
    <mergeCell ref="B284:J285"/>
    <mergeCell ref="AD284:AL285"/>
    <mergeCell ref="B267:J267"/>
    <mergeCell ref="N267:P267"/>
    <mergeCell ref="R267:T267"/>
    <mergeCell ref="V267:X267"/>
    <mergeCell ref="Z267:AB267"/>
    <mergeCell ref="AD267:AL267"/>
    <mergeCell ref="B268:C268"/>
    <mergeCell ref="AC275:AK275"/>
    <mergeCell ref="AE276:AK276"/>
    <mergeCell ref="C277:L277"/>
    <mergeCell ref="S274:Y274"/>
    <mergeCell ref="T275:U275"/>
    <mergeCell ref="V275:W275"/>
    <mergeCell ref="Y278:AB279"/>
    <mergeCell ref="AC278:AK278"/>
    <mergeCell ref="AC279:AK279"/>
    <mergeCell ref="Y281:AB282"/>
    <mergeCell ref="AC281:AK282"/>
    <mergeCell ref="H282:L282"/>
    <mergeCell ref="T282:U282"/>
    <mergeCell ref="B265:J265"/>
    <mergeCell ref="N265:P265"/>
    <mergeCell ref="R265:T265"/>
    <mergeCell ref="V265:X265"/>
    <mergeCell ref="Z265:AB265"/>
    <mergeCell ref="AD265:AL265"/>
    <mergeCell ref="B266:J266"/>
    <mergeCell ref="N266:P266"/>
    <mergeCell ref="R266:T266"/>
    <mergeCell ref="V266:X266"/>
    <mergeCell ref="Z266:AB266"/>
    <mergeCell ref="AD266:AL266"/>
    <mergeCell ref="B263:J263"/>
    <mergeCell ref="N263:P263"/>
    <mergeCell ref="R263:T263"/>
    <mergeCell ref="V263:X263"/>
    <mergeCell ref="Z263:AB263"/>
    <mergeCell ref="AD263:AL263"/>
    <mergeCell ref="B264:J264"/>
    <mergeCell ref="N264:P264"/>
    <mergeCell ref="R264:T264"/>
    <mergeCell ref="V264:X264"/>
    <mergeCell ref="Z264:AB264"/>
    <mergeCell ref="AD264:AL264"/>
    <mergeCell ref="B262:J262"/>
    <mergeCell ref="N262:P262"/>
    <mergeCell ref="R262:T262"/>
    <mergeCell ref="V262:X262"/>
    <mergeCell ref="Z262:AB262"/>
    <mergeCell ref="AD262:AL262"/>
    <mergeCell ref="B259:J259"/>
    <mergeCell ref="N259:P259"/>
    <mergeCell ref="R259:T259"/>
    <mergeCell ref="V259:X259"/>
    <mergeCell ref="Z259:AB259"/>
    <mergeCell ref="AD259:AL259"/>
    <mergeCell ref="B260:J260"/>
    <mergeCell ref="N260:P260"/>
    <mergeCell ref="R260:T260"/>
    <mergeCell ref="V260:X260"/>
    <mergeCell ref="Z260:AB260"/>
    <mergeCell ref="AD260:AL260"/>
    <mergeCell ref="T255:U255"/>
    <mergeCell ref="B240:J240"/>
    <mergeCell ref="N240:P240"/>
    <mergeCell ref="R240:T240"/>
    <mergeCell ref="V240:X240"/>
    <mergeCell ref="Z240:AB240"/>
    <mergeCell ref="AD240:AL240"/>
    <mergeCell ref="B241:C241"/>
    <mergeCell ref="AC248:AK248"/>
    <mergeCell ref="AE249:AK249"/>
    <mergeCell ref="C250:L250"/>
    <mergeCell ref="B261:J261"/>
    <mergeCell ref="N261:P261"/>
    <mergeCell ref="R261:T261"/>
    <mergeCell ref="V261:X261"/>
    <mergeCell ref="Z261:AB261"/>
    <mergeCell ref="AD261:AL261"/>
    <mergeCell ref="B257:J258"/>
    <mergeCell ref="AD257:AL258"/>
    <mergeCell ref="B239:J239"/>
    <mergeCell ref="N239:P239"/>
    <mergeCell ref="R239:T239"/>
    <mergeCell ref="V239:X239"/>
    <mergeCell ref="Z239:AB239"/>
    <mergeCell ref="AD239:AL239"/>
    <mergeCell ref="B236:J236"/>
    <mergeCell ref="N236:P236"/>
    <mergeCell ref="R236:T236"/>
    <mergeCell ref="V236:X236"/>
    <mergeCell ref="Z236:AB236"/>
    <mergeCell ref="AD236:AL236"/>
    <mergeCell ref="B237:J237"/>
    <mergeCell ref="N237:P237"/>
    <mergeCell ref="R237:T237"/>
    <mergeCell ref="V237:X237"/>
    <mergeCell ref="Z237:AB237"/>
    <mergeCell ref="AD237:AL237"/>
    <mergeCell ref="AD235:AL235"/>
    <mergeCell ref="B232:J232"/>
    <mergeCell ref="N232:P232"/>
    <mergeCell ref="R232:T232"/>
    <mergeCell ref="V232:X232"/>
    <mergeCell ref="Z232:AB232"/>
    <mergeCell ref="AD232:AL232"/>
    <mergeCell ref="B233:J233"/>
    <mergeCell ref="N233:P233"/>
    <mergeCell ref="R233:T233"/>
    <mergeCell ref="V233:X233"/>
    <mergeCell ref="Z233:AB233"/>
    <mergeCell ref="AD233:AL233"/>
    <mergeCell ref="B238:J238"/>
    <mergeCell ref="N238:P238"/>
    <mergeCell ref="R238:T238"/>
    <mergeCell ref="V238:X238"/>
    <mergeCell ref="Z238:AB238"/>
    <mergeCell ref="AD238:AL238"/>
    <mergeCell ref="R209:T209"/>
    <mergeCell ref="V209:X209"/>
    <mergeCell ref="Z209:AB209"/>
    <mergeCell ref="AD209:AL209"/>
    <mergeCell ref="B210:J210"/>
    <mergeCell ref="N210:P210"/>
    <mergeCell ref="R210:T210"/>
    <mergeCell ref="V210:X210"/>
    <mergeCell ref="Z210:AB210"/>
    <mergeCell ref="AD210:AL210"/>
    <mergeCell ref="T228:U228"/>
    <mergeCell ref="B213:J213"/>
    <mergeCell ref="N213:P213"/>
    <mergeCell ref="R213:T213"/>
    <mergeCell ref="V213:X213"/>
    <mergeCell ref="Z213:AB213"/>
    <mergeCell ref="AD213:AL213"/>
    <mergeCell ref="B214:C214"/>
    <mergeCell ref="AC221:AK221"/>
    <mergeCell ref="AE222:AK222"/>
    <mergeCell ref="C223:L223"/>
    <mergeCell ref="B187:C187"/>
    <mergeCell ref="AE195:AK195"/>
    <mergeCell ref="C196:L196"/>
    <mergeCell ref="Y197:AB198"/>
    <mergeCell ref="AC197:AK197"/>
    <mergeCell ref="AC198:AK198"/>
    <mergeCell ref="Y200:AB201"/>
    <mergeCell ref="AC200:AK201"/>
    <mergeCell ref="B207:J207"/>
    <mergeCell ref="N207:P207"/>
    <mergeCell ref="R207:T207"/>
    <mergeCell ref="V207:X207"/>
    <mergeCell ref="Z207:AB207"/>
    <mergeCell ref="AD207:AL207"/>
    <mergeCell ref="B208:J208"/>
    <mergeCell ref="N208:P208"/>
    <mergeCell ref="R208:T208"/>
    <mergeCell ref="V208:X208"/>
    <mergeCell ref="Z208:AB208"/>
    <mergeCell ref="AD208:AL208"/>
    <mergeCell ref="B205:J205"/>
    <mergeCell ref="N205:P205"/>
    <mergeCell ref="R205:T205"/>
    <mergeCell ref="V205:X205"/>
    <mergeCell ref="Z205:AB205"/>
    <mergeCell ref="AD205:AL205"/>
    <mergeCell ref="B206:J206"/>
    <mergeCell ref="N206:P206"/>
    <mergeCell ref="R206:T206"/>
    <mergeCell ref="V206:X206"/>
    <mergeCell ref="Z206:AB206"/>
    <mergeCell ref="AD206:AL206"/>
    <mergeCell ref="V185:X185"/>
    <mergeCell ref="Z185:AB185"/>
    <mergeCell ref="AD185:AL185"/>
    <mergeCell ref="B182:J182"/>
    <mergeCell ref="N182:P182"/>
    <mergeCell ref="R182:T182"/>
    <mergeCell ref="V182:X182"/>
    <mergeCell ref="Z182:AB182"/>
    <mergeCell ref="AD182:AL182"/>
    <mergeCell ref="B183:J183"/>
    <mergeCell ref="N183:P183"/>
    <mergeCell ref="R183:T183"/>
    <mergeCell ref="V183:X183"/>
    <mergeCell ref="Z183:AB183"/>
    <mergeCell ref="AD183:AL183"/>
    <mergeCell ref="B186:J186"/>
    <mergeCell ref="N186:P186"/>
    <mergeCell ref="R186:T186"/>
    <mergeCell ref="V186:X186"/>
    <mergeCell ref="Z186:AB186"/>
    <mergeCell ref="AD186:AL186"/>
    <mergeCell ref="B159:J159"/>
    <mergeCell ref="N159:P159"/>
    <mergeCell ref="R159:T159"/>
    <mergeCell ref="V159:X159"/>
    <mergeCell ref="Z159:AB159"/>
    <mergeCell ref="AD159:AL159"/>
    <mergeCell ref="B160:C160"/>
    <mergeCell ref="S166:Y166"/>
    <mergeCell ref="T167:U167"/>
    <mergeCell ref="V167:W167"/>
    <mergeCell ref="AC167:AK167"/>
    <mergeCell ref="AE168:AK168"/>
    <mergeCell ref="C169:L169"/>
    <mergeCell ref="B180:J180"/>
    <mergeCell ref="N180:P180"/>
    <mergeCell ref="R180:T180"/>
    <mergeCell ref="V180:X180"/>
    <mergeCell ref="Z180:AB180"/>
    <mergeCell ref="AD180:AL180"/>
    <mergeCell ref="B178:J178"/>
    <mergeCell ref="N178:P178"/>
    <mergeCell ref="R178:T178"/>
    <mergeCell ref="V178:X178"/>
    <mergeCell ref="Z178:AB178"/>
    <mergeCell ref="AD178:AL178"/>
    <mergeCell ref="B179:J179"/>
    <mergeCell ref="N179:P179"/>
    <mergeCell ref="R179:T179"/>
    <mergeCell ref="V179:X179"/>
    <mergeCell ref="Z179:AB179"/>
    <mergeCell ref="AD179:AL179"/>
    <mergeCell ref="Y170:AB171"/>
    <mergeCell ref="B157:J157"/>
    <mergeCell ref="N157:P157"/>
    <mergeCell ref="R157:T157"/>
    <mergeCell ref="V157:X157"/>
    <mergeCell ref="Z157:AB157"/>
    <mergeCell ref="AD157:AL157"/>
    <mergeCell ref="B158:J158"/>
    <mergeCell ref="N158:P158"/>
    <mergeCell ref="R158:T158"/>
    <mergeCell ref="V158:X158"/>
    <mergeCell ref="Z158:AB158"/>
    <mergeCell ref="AD158:AL158"/>
    <mergeCell ref="B155:J155"/>
    <mergeCell ref="N155:P155"/>
    <mergeCell ref="R155:T155"/>
    <mergeCell ref="V155:X155"/>
    <mergeCell ref="Z155:AB155"/>
    <mergeCell ref="AD155:AL155"/>
    <mergeCell ref="B156:J156"/>
    <mergeCell ref="N156:P156"/>
    <mergeCell ref="R156:T156"/>
    <mergeCell ref="V156:X156"/>
    <mergeCell ref="Z156:AB156"/>
    <mergeCell ref="AD156:AL156"/>
    <mergeCell ref="B153:J153"/>
    <mergeCell ref="N153:P153"/>
    <mergeCell ref="R153:T153"/>
    <mergeCell ref="V153:X153"/>
    <mergeCell ref="Z153:AB153"/>
    <mergeCell ref="AD153:AL153"/>
    <mergeCell ref="B154:J154"/>
    <mergeCell ref="N154:P154"/>
    <mergeCell ref="R154:T154"/>
    <mergeCell ref="V154:X154"/>
    <mergeCell ref="Z154:AB154"/>
    <mergeCell ref="AD154:AL154"/>
    <mergeCell ref="B151:J151"/>
    <mergeCell ref="N151:P151"/>
    <mergeCell ref="R151:T151"/>
    <mergeCell ref="V151:X151"/>
    <mergeCell ref="Z151:AB151"/>
    <mergeCell ref="AD151:AL151"/>
    <mergeCell ref="B152:J152"/>
    <mergeCell ref="N152:P152"/>
    <mergeCell ref="R152:T152"/>
    <mergeCell ref="V152:X152"/>
    <mergeCell ref="Z152:AB152"/>
    <mergeCell ref="AD152:AL152"/>
    <mergeCell ref="R131:T131"/>
    <mergeCell ref="V131:X131"/>
    <mergeCell ref="Z131:AB131"/>
    <mergeCell ref="AD131:AL131"/>
    <mergeCell ref="B128:J128"/>
    <mergeCell ref="N128:P128"/>
    <mergeCell ref="R128:T128"/>
    <mergeCell ref="V128:X128"/>
    <mergeCell ref="Z128:AB128"/>
    <mergeCell ref="AD128:AL128"/>
    <mergeCell ref="B129:J129"/>
    <mergeCell ref="N129:P129"/>
    <mergeCell ref="R129:T129"/>
    <mergeCell ref="V129:X129"/>
    <mergeCell ref="Z129:AB129"/>
    <mergeCell ref="AD129:AL129"/>
    <mergeCell ref="T147:U147"/>
    <mergeCell ref="B132:J132"/>
    <mergeCell ref="N132:P132"/>
    <mergeCell ref="R132:T132"/>
    <mergeCell ref="V132:X132"/>
    <mergeCell ref="Z132:AB132"/>
    <mergeCell ref="AD132:AL132"/>
    <mergeCell ref="B133:C133"/>
    <mergeCell ref="AC140:AK140"/>
    <mergeCell ref="AE141:AK141"/>
    <mergeCell ref="C142:L142"/>
    <mergeCell ref="B105:J105"/>
    <mergeCell ref="N105:P105"/>
    <mergeCell ref="R105:T105"/>
    <mergeCell ref="V105:X105"/>
    <mergeCell ref="Z105:AB105"/>
    <mergeCell ref="AD105:AL105"/>
    <mergeCell ref="B106:C106"/>
    <mergeCell ref="Y119:AB120"/>
    <mergeCell ref="AC119:AK120"/>
    <mergeCell ref="H120:L120"/>
    <mergeCell ref="T120:U120"/>
    <mergeCell ref="B126:J126"/>
    <mergeCell ref="N126:P126"/>
    <mergeCell ref="R126:T126"/>
    <mergeCell ref="V126:X126"/>
    <mergeCell ref="Z126:AB126"/>
    <mergeCell ref="AD126:AL126"/>
    <mergeCell ref="B124:J124"/>
    <mergeCell ref="N124:P124"/>
    <mergeCell ref="R124:T124"/>
    <mergeCell ref="V124:X124"/>
    <mergeCell ref="Z124:AB124"/>
    <mergeCell ref="AD124:AL124"/>
    <mergeCell ref="B125:J125"/>
    <mergeCell ref="N125:P125"/>
    <mergeCell ref="R125:T125"/>
    <mergeCell ref="V125:X125"/>
    <mergeCell ref="Z125:AB125"/>
    <mergeCell ref="AD125:AL125"/>
    <mergeCell ref="B122:J123"/>
    <mergeCell ref="K122:M123"/>
    <mergeCell ref="N122:Q123"/>
    <mergeCell ref="B103:J103"/>
    <mergeCell ref="N103:P103"/>
    <mergeCell ref="R103:T103"/>
    <mergeCell ref="V103:X103"/>
    <mergeCell ref="Z103:AB103"/>
    <mergeCell ref="AD103:AL103"/>
    <mergeCell ref="B104:J104"/>
    <mergeCell ref="N104:P104"/>
    <mergeCell ref="R104:T104"/>
    <mergeCell ref="V104:X104"/>
    <mergeCell ref="Z104:AB104"/>
    <mergeCell ref="AD104:AL104"/>
    <mergeCell ref="B101:J101"/>
    <mergeCell ref="N101:P101"/>
    <mergeCell ref="R101:T101"/>
    <mergeCell ref="V101:X101"/>
    <mergeCell ref="Z101:AB101"/>
    <mergeCell ref="AD101:AL101"/>
    <mergeCell ref="B102:J102"/>
    <mergeCell ref="N102:P102"/>
    <mergeCell ref="R102:T102"/>
    <mergeCell ref="V102:X102"/>
    <mergeCell ref="Z102:AB102"/>
    <mergeCell ref="AD102:AL102"/>
    <mergeCell ref="B99:J99"/>
    <mergeCell ref="N99:P99"/>
    <mergeCell ref="R99:T99"/>
    <mergeCell ref="V99:X99"/>
    <mergeCell ref="Z99:AB99"/>
    <mergeCell ref="AD99:AL99"/>
    <mergeCell ref="B100:J100"/>
    <mergeCell ref="N100:P100"/>
    <mergeCell ref="R100:T100"/>
    <mergeCell ref="V100:X100"/>
    <mergeCell ref="Z100:AB100"/>
    <mergeCell ref="AD100:AL100"/>
    <mergeCell ref="B97:J97"/>
    <mergeCell ref="N97:P97"/>
    <mergeCell ref="R97:T97"/>
    <mergeCell ref="V97:X97"/>
    <mergeCell ref="Z97:AB97"/>
    <mergeCell ref="AD97:AL97"/>
    <mergeCell ref="B98:J98"/>
    <mergeCell ref="N98:P98"/>
    <mergeCell ref="R98:T98"/>
    <mergeCell ref="V98:X98"/>
    <mergeCell ref="Z98:AB98"/>
    <mergeCell ref="AD98:AL98"/>
    <mergeCell ref="T93:U93"/>
    <mergeCell ref="AD95:AL96"/>
    <mergeCell ref="B78:J78"/>
    <mergeCell ref="N78:P78"/>
    <mergeCell ref="R78:T78"/>
    <mergeCell ref="V78:X78"/>
    <mergeCell ref="Z78:AB78"/>
    <mergeCell ref="AD78:AL78"/>
    <mergeCell ref="B79:C79"/>
    <mergeCell ref="AC86:AK86"/>
    <mergeCell ref="AE87:AK87"/>
    <mergeCell ref="C88:L88"/>
    <mergeCell ref="S85:Y85"/>
    <mergeCell ref="T86:U86"/>
    <mergeCell ref="V86:W86"/>
    <mergeCell ref="Y89:AB90"/>
    <mergeCell ref="AC89:AK89"/>
    <mergeCell ref="AC90:AK90"/>
    <mergeCell ref="Y92:AB93"/>
    <mergeCell ref="AC92:AK93"/>
    <mergeCell ref="H93:L93"/>
    <mergeCell ref="K95:M96"/>
    <mergeCell ref="N95:Q96"/>
    <mergeCell ref="R95:U96"/>
    <mergeCell ref="V95:Y96"/>
    <mergeCell ref="Z95:AC96"/>
    <mergeCell ref="B95:J96"/>
    <mergeCell ref="V76:X76"/>
    <mergeCell ref="Z76:AB76"/>
    <mergeCell ref="AD76:AL76"/>
    <mergeCell ref="B77:J77"/>
    <mergeCell ref="N77:P77"/>
    <mergeCell ref="R77:T77"/>
    <mergeCell ref="V77:X77"/>
    <mergeCell ref="Z77:AB77"/>
    <mergeCell ref="AD77:AL77"/>
    <mergeCell ref="B74:J74"/>
    <mergeCell ref="N74:P74"/>
    <mergeCell ref="R74:T74"/>
    <mergeCell ref="V74:X74"/>
    <mergeCell ref="Z74:AB74"/>
    <mergeCell ref="AD74:AL74"/>
    <mergeCell ref="B75:J75"/>
    <mergeCell ref="N75:P75"/>
    <mergeCell ref="R75:T75"/>
    <mergeCell ref="V75:X75"/>
    <mergeCell ref="Z75:AB75"/>
    <mergeCell ref="AD75:AL75"/>
    <mergeCell ref="B51:J51"/>
    <mergeCell ref="N51:P51"/>
    <mergeCell ref="R51:T51"/>
    <mergeCell ref="V51:X51"/>
    <mergeCell ref="Z51:AB51"/>
    <mergeCell ref="AD51:AL51"/>
    <mergeCell ref="B72:J72"/>
    <mergeCell ref="N72:P72"/>
    <mergeCell ref="R72:T72"/>
    <mergeCell ref="V72:X72"/>
    <mergeCell ref="Z72:AB72"/>
    <mergeCell ref="AD72:AL72"/>
    <mergeCell ref="B73:J73"/>
    <mergeCell ref="N73:P73"/>
    <mergeCell ref="R73:T73"/>
    <mergeCell ref="V73:X73"/>
    <mergeCell ref="Z73:AB73"/>
    <mergeCell ref="AD73:AL73"/>
    <mergeCell ref="B70:J70"/>
    <mergeCell ref="N70:P70"/>
    <mergeCell ref="R70:T70"/>
    <mergeCell ref="V70:X70"/>
    <mergeCell ref="Z70:AB70"/>
    <mergeCell ref="AD70:AL70"/>
    <mergeCell ref="B71:J71"/>
    <mergeCell ref="N71:P71"/>
    <mergeCell ref="R71:T71"/>
    <mergeCell ref="V71:X71"/>
    <mergeCell ref="Z71:AB71"/>
    <mergeCell ref="AD71:AL71"/>
    <mergeCell ref="B52:C52"/>
    <mergeCell ref="Z43:AB43"/>
    <mergeCell ref="AD43:AL43"/>
    <mergeCell ref="B44:J44"/>
    <mergeCell ref="N44:P44"/>
    <mergeCell ref="R44:T44"/>
    <mergeCell ref="V44:X44"/>
    <mergeCell ref="Z44:AB44"/>
    <mergeCell ref="AD44:AL44"/>
    <mergeCell ref="R50:T50"/>
    <mergeCell ref="V50:X50"/>
    <mergeCell ref="Z50:AB50"/>
    <mergeCell ref="AD50:AL50"/>
    <mergeCell ref="B47:J47"/>
    <mergeCell ref="N47:P47"/>
    <mergeCell ref="R47:T47"/>
    <mergeCell ref="V47:X47"/>
    <mergeCell ref="Z47:AB47"/>
    <mergeCell ref="AD47:AL47"/>
    <mergeCell ref="B48:J48"/>
    <mergeCell ref="N48:P48"/>
    <mergeCell ref="R48:T48"/>
    <mergeCell ref="V48:X48"/>
    <mergeCell ref="Z48:AB48"/>
    <mergeCell ref="AD48:AL48"/>
    <mergeCell ref="B49:J49"/>
    <mergeCell ref="N49:P49"/>
    <mergeCell ref="R49:T49"/>
    <mergeCell ref="V49:X49"/>
    <mergeCell ref="R20:T20"/>
    <mergeCell ref="V20:X20"/>
    <mergeCell ref="Z20:AB20"/>
    <mergeCell ref="AD20:AL20"/>
    <mergeCell ref="B21:J21"/>
    <mergeCell ref="N21:P21"/>
    <mergeCell ref="R21:T21"/>
    <mergeCell ref="V21:X21"/>
    <mergeCell ref="Z21:AB21"/>
    <mergeCell ref="AD21:AL21"/>
    <mergeCell ref="B24:J24"/>
    <mergeCell ref="N24:P24"/>
    <mergeCell ref="R24:T24"/>
    <mergeCell ref="V24:X24"/>
    <mergeCell ref="Z24:AB24"/>
    <mergeCell ref="AD24:AL24"/>
    <mergeCell ref="B25:C25"/>
    <mergeCell ref="S4:Y4"/>
    <mergeCell ref="B18:J18"/>
    <mergeCell ref="N18:P18"/>
    <mergeCell ref="R18:T18"/>
    <mergeCell ref="V18:X18"/>
    <mergeCell ref="Z18:AB18"/>
    <mergeCell ref="AD18:AL18"/>
    <mergeCell ref="B19:J19"/>
    <mergeCell ref="N19:P19"/>
    <mergeCell ref="R19:T19"/>
    <mergeCell ref="V19:X19"/>
    <mergeCell ref="Z19:AB19"/>
    <mergeCell ref="AD19:AL19"/>
    <mergeCell ref="B16:J16"/>
    <mergeCell ref="N16:P16"/>
    <mergeCell ref="R16:T16"/>
    <mergeCell ref="V16:X16"/>
    <mergeCell ref="Z16:AB16"/>
    <mergeCell ref="AD16:AL16"/>
    <mergeCell ref="B17:J17"/>
    <mergeCell ref="N17:P17"/>
    <mergeCell ref="R17:T17"/>
    <mergeCell ref="V17:X17"/>
    <mergeCell ref="Z17:AB17"/>
    <mergeCell ref="AD17:AL17"/>
    <mergeCell ref="V5:W5"/>
    <mergeCell ref="T5:U5"/>
    <mergeCell ref="Y8:AB9"/>
    <mergeCell ref="AC8:AK8"/>
    <mergeCell ref="AC9:AK9"/>
    <mergeCell ref="Y11:AB12"/>
    <mergeCell ref="AC11:AK12"/>
    <mergeCell ref="Z49:AB49"/>
    <mergeCell ref="AD49:AL49"/>
    <mergeCell ref="B50:J50"/>
    <mergeCell ref="N50:P50"/>
    <mergeCell ref="AC5:AK5"/>
    <mergeCell ref="AE6:AK6"/>
    <mergeCell ref="C7:L7"/>
    <mergeCell ref="T12:U12"/>
    <mergeCell ref="K14:M15"/>
    <mergeCell ref="N14:Q15"/>
    <mergeCell ref="R14:U15"/>
    <mergeCell ref="V14:Y15"/>
    <mergeCell ref="Z14:AC15"/>
    <mergeCell ref="H12:L12"/>
    <mergeCell ref="B22:J22"/>
    <mergeCell ref="N22:P22"/>
    <mergeCell ref="R22:T22"/>
    <mergeCell ref="V22:X22"/>
    <mergeCell ref="Z22:AB22"/>
    <mergeCell ref="AD22:AL22"/>
    <mergeCell ref="B23:J23"/>
    <mergeCell ref="N23:P23"/>
    <mergeCell ref="R23:T23"/>
    <mergeCell ref="V23:X23"/>
    <mergeCell ref="Z23:AB23"/>
    <mergeCell ref="AD23:AL23"/>
    <mergeCell ref="B20:J20"/>
    <mergeCell ref="N20:P20"/>
    <mergeCell ref="AC36:AK36"/>
    <mergeCell ref="T32:U32"/>
    <mergeCell ref="V32:W32"/>
    <mergeCell ref="AC32:AK32"/>
    <mergeCell ref="AE33:AK33"/>
    <mergeCell ref="B41:J42"/>
    <mergeCell ref="K41:M42"/>
    <mergeCell ref="S31:Y31"/>
    <mergeCell ref="N41:Q42"/>
    <mergeCell ref="R41:U42"/>
    <mergeCell ref="V41:Y42"/>
    <mergeCell ref="Z41:AC42"/>
    <mergeCell ref="AD41:AL42"/>
    <mergeCell ref="B46:J46"/>
    <mergeCell ref="N46:P46"/>
    <mergeCell ref="R46:T46"/>
    <mergeCell ref="V46:X46"/>
    <mergeCell ref="Z46:AB46"/>
    <mergeCell ref="AD46:AL46"/>
    <mergeCell ref="C34:L34"/>
    <mergeCell ref="Y35:AB36"/>
    <mergeCell ref="AC35:AK35"/>
    <mergeCell ref="Y38:AB39"/>
    <mergeCell ref="AC38:AK39"/>
    <mergeCell ref="H39:L39"/>
    <mergeCell ref="T39:U39"/>
    <mergeCell ref="B45:J45"/>
    <mergeCell ref="N45:P45"/>
    <mergeCell ref="R45:T45"/>
    <mergeCell ref="V45:X45"/>
    <mergeCell ref="Z45:AB45"/>
    <mergeCell ref="AD45:AL45"/>
    <mergeCell ref="B43:J43"/>
    <mergeCell ref="N43:P43"/>
    <mergeCell ref="R43:T43"/>
    <mergeCell ref="V43:X43"/>
    <mergeCell ref="S112:Y112"/>
    <mergeCell ref="T113:U113"/>
    <mergeCell ref="V113:W113"/>
    <mergeCell ref="AC113:AK113"/>
    <mergeCell ref="AE114:AK114"/>
    <mergeCell ref="C115:L115"/>
    <mergeCell ref="Y116:AB117"/>
    <mergeCell ref="AC116:AK116"/>
    <mergeCell ref="AC117:AK117"/>
    <mergeCell ref="S58:Y58"/>
    <mergeCell ref="T59:U59"/>
    <mergeCell ref="V59:W59"/>
    <mergeCell ref="AC59:AK59"/>
    <mergeCell ref="AE60:AK60"/>
    <mergeCell ref="C61:L61"/>
    <mergeCell ref="Y62:AB63"/>
    <mergeCell ref="AC62:AK62"/>
    <mergeCell ref="AC63:AK63"/>
    <mergeCell ref="Y65:AB66"/>
    <mergeCell ref="AC65:AK66"/>
    <mergeCell ref="H66:L66"/>
    <mergeCell ref="T66:U66"/>
    <mergeCell ref="B68:J69"/>
    <mergeCell ref="K68:M69"/>
    <mergeCell ref="N68:Q69"/>
    <mergeCell ref="R68:U69"/>
    <mergeCell ref="V68:Y69"/>
    <mergeCell ref="Z68:AC69"/>
    <mergeCell ref="AD68:AL69"/>
    <mergeCell ref="B76:J76"/>
    <mergeCell ref="N76:P76"/>
    <mergeCell ref="R76:T76"/>
    <mergeCell ref="R122:U123"/>
    <mergeCell ref="V122:Y123"/>
    <mergeCell ref="Z122:AC123"/>
    <mergeCell ref="AD122:AL123"/>
    <mergeCell ref="S139:Y139"/>
    <mergeCell ref="T140:U140"/>
    <mergeCell ref="V140:W140"/>
    <mergeCell ref="Y143:AB144"/>
    <mergeCell ref="AC143:AK143"/>
    <mergeCell ref="AC144:AK144"/>
    <mergeCell ref="Y146:AB147"/>
    <mergeCell ref="AC146:AK147"/>
    <mergeCell ref="H147:L147"/>
    <mergeCell ref="K149:M150"/>
    <mergeCell ref="N149:Q150"/>
    <mergeCell ref="R149:U150"/>
    <mergeCell ref="V149:Y150"/>
    <mergeCell ref="Z149:AC150"/>
    <mergeCell ref="B127:J127"/>
    <mergeCell ref="N127:P127"/>
    <mergeCell ref="R127:T127"/>
    <mergeCell ref="V127:X127"/>
    <mergeCell ref="Z127:AB127"/>
    <mergeCell ref="AD127:AL127"/>
    <mergeCell ref="B130:J130"/>
    <mergeCell ref="N130:P130"/>
    <mergeCell ref="R130:T130"/>
    <mergeCell ref="V130:X130"/>
    <mergeCell ref="Z130:AB130"/>
    <mergeCell ref="AD130:AL130"/>
    <mergeCell ref="B131:J131"/>
    <mergeCell ref="N131:P131"/>
    <mergeCell ref="AC170:AK170"/>
    <mergeCell ref="AC171:AK171"/>
    <mergeCell ref="Y173:AB174"/>
    <mergeCell ref="AC173:AK174"/>
    <mergeCell ref="H174:L174"/>
    <mergeCell ref="T174:U174"/>
    <mergeCell ref="B176:J177"/>
    <mergeCell ref="K176:M177"/>
    <mergeCell ref="N176:Q177"/>
    <mergeCell ref="R176:U177"/>
    <mergeCell ref="V176:Y177"/>
    <mergeCell ref="Z176:AC177"/>
    <mergeCell ref="AD176:AL177"/>
    <mergeCell ref="S193:Y193"/>
    <mergeCell ref="T194:U194"/>
    <mergeCell ref="V194:W194"/>
    <mergeCell ref="AC194:AK194"/>
    <mergeCell ref="B181:J181"/>
    <mergeCell ref="N181:P181"/>
    <mergeCell ref="R181:T181"/>
    <mergeCell ref="V181:X181"/>
    <mergeCell ref="Z181:AB181"/>
    <mergeCell ref="AD181:AL181"/>
    <mergeCell ref="B184:J184"/>
    <mergeCell ref="N184:P184"/>
    <mergeCell ref="R184:T184"/>
    <mergeCell ref="V184:X184"/>
    <mergeCell ref="Z184:AB184"/>
    <mergeCell ref="AD184:AL184"/>
    <mergeCell ref="B185:J185"/>
    <mergeCell ref="N185:P185"/>
    <mergeCell ref="R185:T185"/>
    <mergeCell ref="H201:L201"/>
    <mergeCell ref="T201:U201"/>
    <mergeCell ref="S220:Y220"/>
    <mergeCell ref="T221:U221"/>
    <mergeCell ref="V221:W221"/>
    <mergeCell ref="Y224:AB225"/>
    <mergeCell ref="AC224:AK224"/>
    <mergeCell ref="AC225:AK225"/>
    <mergeCell ref="Y227:AB228"/>
    <mergeCell ref="AC227:AK228"/>
    <mergeCell ref="H228:L228"/>
    <mergeCell ref="B203:J204"/>
    <mergeCell ref="K203:M204"/>
    <mergeCell ref="N203:Q204"/>
    <mergeCell ref="R203:U204"/>
    <mergeCell ref="V203:Y204"/>
    <mergeCell ref="Z203:AC204"/>
    <mergeCell ref="AD203:AL204"/>
    <mergeCell ref="B211:J211"/>
    <mergeCell ref="N211:P211"/>
    <mergeCell ref="R211:T211"/>
    <mergeCell ref="V211:X211"/>
    <mergeCell ref="Z211:AB211"/>
    <mergeCell ref="AD211:AL211"/>
    <mergeCell ref="B212:J212"/>
    <mergeCell ref="N212:P212"/>
    <mergeCell ref="R212:T212"/>
    <mergeCell ref="V212:X212"/>
    <mergeCell ref="Z212:AB212"/>
    <mergeCell ref="AD212:AL212"/>
    <mergeCell ref="B209:J209"/>
    <mergeCell ref="N209:P209"/>
    <mergeCell ref="B230:J231"/>
    <mergeCell ref="K230:M231"/>
    <mergeCell ref="N230:Q231"/>
    <mergeCell ref="R230:U231"/>
    <mergeCell ref="V230:Y231"/>
    <mergeCell ref="Z230:AC231"/>
    <mergeCell ref="AD230:AL231"/>
    <mergeCell ref="S247:Y247"/>
    <mergeCell ref="T248:U248"/>
    <mergeCell ref="V248:W248"/>
    <mergeCell ref="Y251:AB252"/>
    <mergeCell ref="AC251:AK251"/>
    <mergeCell ref="AC252:AK252"/>
    <mergeCell ref="Y254:AB255"/>
    <mergeCell ref="AC254:AK255"/>
    <mergeCell ref="H255:L255"/>
    <mergeCell ref="K257:M258"/>
    <mergeCell ref="N257:Q258"/>
    <mergeCell ref="R257:U258"/>
    <mergeCell ref="V257:Y258"/>
    <mergeCell ref="Z257:AC258"/>
    <mergeCell ref="B234:J234"/>
    <mergeCell ref="N234:P234"/>
    <mergeCell ref="R234:T234"/>
    <mergeCell ref="V234:X234"/>
    <mergeCell ref="Z234:AB234"/>
    <mergeCell ref="AD234:AL234"/>
    <mergeCell ref="B235:J235"/>
    <mergeCell ref="N235:P235"/>
    <mergeCell ref="R235:T235"/>
    <mergeCell ref="V235:X235"/>
    <mergeCell ref="Z235:AB235"/>
    <mergeCell ref="B311:J312"/>
    <mergeCell ref="K311:M312"/>
    <mergeCell ref="N311:Q312"/>
    <mergeCell ref="R311:U312"/>
    <mergeCell ref="V311:Y312"/>
    <mergeCell ref="Z311:AC312"/>
    <mergeCell ref="AD311:AL312"/>
    <mergeCell ref="S328:Y328"/>
    <mergeCell ref="T329:U329"/>
    <mergeCell ref="V329:W329"/>
    <mergeCell ref="Y332:AB333"/>
    <mergeCell ref="AC332:AK332"/>
    <mergeCell ref="AC333:AK333"/>
    <mergeCell ref="Y335:AB336"/>
    <mergeCell ref="AC335:AK336"/>
    <mergeCell ref="H336:L336"/>
    <mergeCell ref="T309:U309"/>
    <mergeCell ref="B315:J315"/>
    <mergeCell ref="N315:P315"/>
    <mergeCell ref="R315:T315"/>
    <mergeCell ref="V315:X315"/>
    <mergeCell ref="Z315:AB315"/>
    <mergeCell ref="AD315:AL315"/>
    <mergeCell ref="B316:J316"/>
    <mergeCell ref="N316:P316"/>
    <mergeCell ref="R316:T316"/>
    <mergeCell ref="V316:X316"/>
    <mergeCell ref="Z316:AB316"/>
    <mergeCell ref="AD316:AL316"/>
    <mergeCell ref="B313:J313"/>
    <mergeCell ref="N313:P313"/>
    <mergeCell ref="R313:T313"/>
    <mergeCell ref="S382:Y382"/>
    <mergeCell ref="T383:U383"/>
    <mergeCell ref="V383:W383"/>
    <mergeCell ref="Y386:AB387"/>
    <mergeCell ref="AC386:AK386"/>
    <mergeCell ref="AC387:AK387"/>
    <mergeCell ref="Y389:AB390"/>
    <mergeCell ref="AC389:AK390"/>
    <mergeCell ref="H390:L390"/>
    <mergeCell ref="T390:U390"/>
    <mergeCell ref="T363:U363"/>
    <mergeCell ref="B370:J370"/>
    <mergeCell ref="N370:P370"/>
    <mergeCell ref="R370:T370"/>
    <mergeCell ref="V370:X370"/>
    <mergeCell ref="Z370:AB370"/>
    <mergeCell ref="AD370:AL370"/>
    <mergeCell ref="AD368:AL368"/>
    <mergeCell ref="AC383:AK383"/>
    <mergeCell ref="AE384:AK384"/>
    <mergeCell ref="C385:L385"/>
    <mergeCell ref="AD365:AL366"/>
    <mergeCell ref="N375:P375"/>
    <mergeCell ref="R375:T375"/>
    <mergeCell ref="V375:X375"/>
    <mergeCell ref="Z375:AB375"/>
    <mergeCell ref="AD375:AL375"/>
    <mergeCell ref="B376:C376"/>
    <mergeCell ref="B365:J366"/>
    <mergeCell ref="Y443:AB444"/>
    <mergeCell ref="AC443:AK444"/>
    <mergeCell ref="H444:L444"/>
    <mergeCell ref="T444:U444"/>
    <mergeCell ref="B446:J447"/>
    <mergeCell ref="K446:M447"/>
    <mergeCell ref="N446:Q447"/>
    <mergeCell ref="R446:U447"/>
    <mergeCell ref="V446:Y447"/>
    <mergeCell ref="Z446:AC447"/>
    <mergeCell ref="AD446:AL447"/>
    <mergeCell ref="S409:Y409"/>
    <mergeCell ref="T410:U410"/>
    <mergeCell ref="V410:W410"/>
    <mergeCell ref="AC410:AK410"/>
    <mergeCell ref="AE411:AK411"/>
    <mergeCell ref="C412:L412"/>
    <mergeCell ref="Y413:AB414"/>
    <mergeCell ref="AC413:AK413"/>
    <mergeCell ref="AC414:AK414"/>
    <mergeCell ref="Y416:AB417"/>
    <mergeCell ref="AC416:AK417"/>
    <mergeCell ref="H417:L417"/>
    <mergeCell ref="T417:U417"/>
    <mergeCell ref="B419:J420"/>
    <mergeCell ref="K419:M420"/>
    <mergeCell ref="N419:Q420"/>
    <mergeCell ref="R419:U420"/>
    <mergeCell ref="V419:Y420"/>
    <mergeCell ref="Z419:AC420"/>
    <mergeCell ref="AD419:AL420"/>
    <mergeCell ref="B421:J421"/>
  </mergeCells>
  <phoneticPr fontId="25"/>
  <conditionalFormatting sqref="B203:K203 N203 R203 V203 Z203 AD203:AL204 B204:J204">
    <cfRule type="expression" dxfId="137" priority="41">
      <formula>$AN$2="非表示"</formula>
    </cfRule>
  </conditionalFormatting>
  <conditionalFormatting sqref="B230:K230 N230 R230 V230 Z230 AD230:AL231 B231:J231">
    <cfRule type="expression" dxfId="136" priority="40">
      <formula>$AN$2="非表示"</formula>
    </cfRule>
  </conditionalFormatting>
  <conditionalFormatting sqref="B257:K257 N257 R257 V257 Z257 AD257:AL258 B258:J258">
    <cfRule type="expression" dxfId="135" priority="37">
      <formula>$AN$2="非表示"</formula>
    </cfRule>
  </conditionalFormatting>
  <conditionalFormatting sqref="B284:K284 N284 R284 V284 Z284 AD284:AL285 B285:J285">
    <cfRule type="expression" dxfId="134" priority="34">
      <formula>$AN$2="非表示"</formula>
    </cfRule>
  </conditionalFormatting>
  <conditionalFormatting sqref="B311:K311 N311 R311 V311 Z311 AD311:AL312 B312:J312">
    <cfRule type="expression" dxfId="133" priority="31">
      <formula>$AN$2="非表示"</formula>
    </cfRule>
  </conditionalFormatting>
  <conditionalFormatting sqref="B338:K338 N338 R338 V338 Z338 AD338:AL339 B339:J339">
    <cfRule type="expression" dxfId="132" priority="28">
      <formula>$AN$2="非表示"</formula>
    </cfRule>
  </conditionalFormatting>
  <conditionalFormatting sqref="B365:K365 N365 R365 V365 Z365 AD365:AL366 B366:J366">
    <cfRule type="expression" dxfId="131" priority="25">
      <formula>$AN$2="非表示"</formula>
    </cfRule>
  </conditionalFormatting>
  <conditionalFormatting sqref="B392:K392 N392 R392 V392 Z392 AD392:AL393 B393:J393">
    <cfRule type="expression" dxfId="130" priority="22">
      <formula>$AN$2="非表示"</formula>
    </cfRule>
  </conditionalFormatting>
  <conditionalFormatting sqref="B419:K419 N419 R419 V419 Z419 AD419:AL420 B420:J420">
    <cfRule type="expression" dxfId="129" priority="19">
      <formula>$AN$2="非表示"</formula>
    </cfRule>
  </conditionalFormatting>
  <conditionalFormatting sqref="B446:K446 N446 R446 V446 Z446 AD446:AL447 B447:J447">
    <cfRule type="expression" dxfId="128" priority="16">
      <formula>$AN$2="非表示"</formula>
    </cfRule>
  </conditionalFormatting>
  <conditionalFormatting sqref="B166:S166 Z166:AL167 B167:T167 B168:AL169 B170:Y170 AL170:AL174 B171:X171 B173:Y173 B174:H174 M174:X174 B175:AL175 B176:K176 N176 R176 V176 Z176 AD176:AL177 B177:J177">
    <cfRule type="expression" dxfId="127" priority="47">
      <formula>$AN$2="非表示"</formula>
    </cfRule>
  </conditionalFormatting>
  <conditionalFormatting sqref="B193:S193 Z193:AL194 B194:T194 B195:AL196 B197:Y197 AL197:AL201 B198:X198 B200:Y200 B201:H201 M201:X201 B202:AL202">
    <cfRule type="expression" dxfId="126" priority="45">
      <formula>$AN$2="非表示"</formula>
    </cfRule>
  </conditionalFormatting>
  <conditionalFormatting sqref="B220:S220 Z220:AL221 B221:T221 B222:AL223 B224:Y224 AL224:AL228 B225:X225 B227:Y227 B228:H228 M228:X228 B229:AL229">
    <cfRule type="expression" dxfId="125" priority="43">
      <formula>$AN$2="非表示"</formula>
    </cfRule>
  </conditionalFormatting>
  <conditionalFormatting sqref="B247:S247 Z247:AL248 B248:T248 B249:AL250 B251:Y251 AL251:AL255 B252:X252 B254:Y254 B255:H255 M255:X255 B256:AL256">
    <cfRule type="expression" dxfId="124" priority="39">
      <formula>$AN$2="非表示"</formula>
    </cfRule>
  </conditionalFormatting>
  <conditionalFormatting sqref="B274:S274 Z274:AL275 B275:T275 B276:AL277 B278:Y278 AL278:AL282 B279:X279 B281:Y281 B282:H282 M282:X282 B283:AL283">
    <cfRule type="expression" dxfId="123" priority="36">
      <formula>$AN$2="非表示"</formula>
    </cfRule>
  </conditionalFormatting>
  <conditionalFormatting sqref="B301:S301 Z301:AL302 B302:T302 B303:AL304 B305:Y305 AL305:AL309 B306:X306 B308:Y308 B309:H309 M309:X309 B310:AL310">
    <cfRule type="expression" dxfId="122" priority="33">
      <formula>$AN$2="非表示"</formula>
    </cfRule>
  </conditionalFormatting>
  <conditionalFormatting sqref="B328:S328 Z328:AL329 B329:T329 B330:AL331 B332:Y332 AL332:AL336 B333:X333 B335:Y335 B336:H336 M336:X336 B337:AL337">
    <cfRule type="expression" dxfId="121" priority="30">
      <formula>$AN$2="非表示"</formula>
    </cfRule>
  </conditionalFormatting>
  <conditionalFormatting sqref="B355:S355 Z355:AL356 B356:T356 B357:AL358 B359:Y359 AL359:AL363 B360:X360 B362:Y362 B363:H363 M363:X363 B364:AL364">
    <cfRule type="expression" dxfId="120" priority="27">
      <formula>$AN$2="非表示"</formula>
    </cfRule>
  </conditionalFormatting>
  <conditionalFormatting sqref="B382:S382 Z382:AL383 B383:T383 B384:AL385 B386:Y386 AL386:AL390 B387:X387 B389:Y389 B390:H390 M390:X390 B391:AL391">
    <cfRule type="expression" dxfId="119" priority="24">
      <formula>$AN$2="非表示"</formula>
    </cfRule>
  </conditionalFormatting>
  <conditionalFormatting sqref="B409:S409 Z409:AL410 B410:T410 B411:AL412 B413:Y413 AL413:AL417 B414:X414 B416:Y416 B417:H417 M417:X417 B418:AL418">
    <cfRule type="expression" dxfId="118" priority="21">
      <formula>$AN$2="非表示"</formula>
    </cfRule>
  </conditionalFormatting>
  <conditionalFormatting sqref="B436:S436 Z436:AL437 B437:T437 B438:AL439 B440:Y440 AL440:AL444 B441:X441 B443:Y443 B444:H444 M444:X444 B445:AL445">
    <cfRule type="expression" dxfId="117" priority="18">
      <formula>$AN$2="非表示"</formula>
    </cfRule>
  </conditionalFormatting>
  <conditionalFormatting sqref="B64:AK64">
    <cfRule type="expression" dxfId="116" priority="15">
      <formula>$AN$2="非表示"</formula>
    </cfRule>
  </conditionalFormatting>
  <conditionalFormatting sqref="B91:AK91">
    <cfRule type="expression" dxfId="115" priority="14">
      <formula>$AN$2="非表示"</formula>
    </cfRule>
  </conditionalFormatting>
  <conditionalFormatting sqref="B118:AK118">
    <cfRule type="expression" dxfId="114" priority="13">
      <formula>$AN$2="非表示"</formula>
    </cfRule>
  </conditionalFormatting>
  <conditionalFormatting sqref="B145:AK145">
    <cfRule type="expression" dxfId="113" priority="12">
      <formula>$AN$2="非表示"</formula>
    </cfRule>
  </conditionalFormatting>
  <conditionalFormatting sqref="B172:AK172">
    <cfRule type="expression" dxfId="112" priority="11">
      <formula>$AN$2="非表示"</formula>
    </cfRule>
  </conditionalFormatting>
  <conditionalFormatting sqref="B199:AK199">
    <cfRule type="expression" dxfId="111" priority="10">
      <formula>$AN$2="非表示"</formula>
    </cfRule>
  </conditionalFormatting>
  <conditionalFormatting sqref="B226:AK226">
    <cfRule type="expression" dxfId="110" priority="9">
      <formula>$AN$2="非表示"</formula>
    </cfRule>
  </conditionalFormatting>
  <conditionalFormatting sqref="B253:AK253">
    <cfRule type="expression" dxfId="109" priority="8">
      <formula>$AN$2="非表示"</formula>
    </cfRule>
  </conditionalFormatting>
  <conditionalFormatting sqref="B280:AK280">
    <cfRule type="expression" dxfId="108" priority="7">
      <formula>$AN$2="非表示"</formula>
    </cfRule>
  </conditionalFormatting>
  <conditionalFormatting sqref="B307:AK307">
    <cfRule type="expression" dxfId="107" priority="6">
      <formula>$AN$2="非表示"</formula>
    </cfRule>
  </conditionalFormatting>
  <conditionalFormatting sqref="B334:AK334">
    <cfRule type="expression" dxfId="106" priority="5">
      <formula>$AN$2="非表示"</formula>
    </cfRule>
  </conditionalFormatting>
  <conditionalFormatting sqref="B361:AK361">
    <cfRule type="expression" dxfId="105" priority="4">
      <formula>$AN$2="非表示"</formula>
    </cfRule>
  </conditionalFormatting>
  <conditionalFormatting sqref="B388:AK388">
    <cfRule type="expression" dxfId="104" priority="3">
      <formula>$AN$2="非表示"</formula>
    </cfRule>
  </conditionalFormatting>
  <conditionalFormatting sqref="B415:AK415">
    <cfRule type="expression" dxfId="103" priority="2">
      <formula>$AN$2="非表示"</formula>
    </cfRule>
  </conditionalFormatting>
  <conditionalFormatting sqref="B442:AK442">
    <cfRule type="expression" dxfId="102" priority="1">
      <formula>$AN$2="非表示"</formula>
    </cfRule>
  </conditionalFormatting>
  <conditionalFormatting sqref="B2:AL3 B4:S4 Z4:AL5 B5:T5 B6:AL7 B8:Y8 AL8:AL9 B9:X9 B10:AL10 B11:Y11 AL11:AL12 B12:H12 M12:X12 B13:AL13 B14:K14 N14 R14 V14 Z14 AD14:AL15 B15:J15 B16:AL24 B29:AL30 B31:S31 Z31:AL32 B32:T32 B33:AL34 B35:Y35 AL35:AL36 B36:X36 B37:AL37 B38:Y38 AL38:AL39 B39:H39 M39:X39 B40:AL40 B41:K41 N41 R41 V41 Z41 AD41:AL42 B42:J42">
    <cfRule type="expression" dxfId="101" priority="578">
      <formula>$AN$2="非表示"</formula>
    </cfRule>
  </conditionalFormatting>
  <conditionalFormatting sqref="B25:AL28">
    <cfRule type="expression" dxfId="100" priority="53">
      <formula>#REF!="非表示"</formula>
    </cfRule>
  </conditionalFormatting>
  <conditionalFormatting sqref="B43:AL51">
    <cfRule type="expression" dxfId="99" priority="723">
      <formula>#REF!="非表示"</formula>
    </cfRule>
  </conditionalFormatting>
  <conditionalFormatting sqref="B52:AL55">
    <cfRule type="expression" dxfId="98" priority="50">
      <formula>#REF!="非表示"</formula>
    </cfRule>
  </conditionalFormatting>
  <conditionalFormatting sqref="B56:AL57 B58:S58 Z58:AL59 B59:T59 B60:AL61 B62:Y62 AL62:AL66 B63:X63 B65:Y65 B66:H66 M66:X66 B67:AL67 B68:K68 N68 R68 V68 Z68 AD68:AL69 B69:J69">
    <cfRule type="expression" dxfId="97" priority="52">
      <formula>$AN$2="非表示"</formula>
    </cfRule>
  </conditionalFormatting>
  <conditionalFormatting sqref="B70:AL82">
    <cfRule type="expression" dxfId="96" priority="724">
      <formula>#REF!="非表示"</formula>
    </cfRule>
  </conditionalFormatting>
  <conditionalFormatting sqref="B83:AL84 B85:S85 Z85:AL86 B86:T86 B87:AL88 B89:Y89 AL89:AL93 B90:X90 B92:Y92 B93:H93 M93:X93 B94:AL94 B95:K95 N95 R95 V95 Z95 AD95:AL96 B96:J96">
    <cfRule type="expression" dxfId="95" priority="51">
      <formula>$AN$2="非表示"</formula>
    </cfRule>
  </conditionalFormatting>
  <conditionalFormatting sqref="B97:AL109">
    <cfRule type="expression" dxfId="94" priority="725">
      <formula>#REF!="非表示"</formula>
    </cfRule>
  </conditionalFormatting>
  <conditionalFormatting sqref="B110:AL111 B112:S112 Z112:AL113 B113:T113 B114:AL115 B116:Y116 AL116:AL120 B117:X117 B119:Y119 B120:H120 M120:X120 B121:AL121 B122:K122 N122 R122 V122 Z122 AD122:AL123 B123:J123">
    <cfRule type="expression" dxfId="93" priority="49">
      <formula>$AN$2="非表示"</formula>
    </cfRule>
  </conditionalFormatting>
  <conditionalFormatting sqref="B124:AL136">
    <cfRule type="expression" dxfId="92" priority="726">
      <formula>#REF!="非表示"</formula>
    </cfRule>
  </conditionalFormatting>
  <conditionalFormatting sqref="B137:AL138 B139:S139 Z139:AL140 B140:T140 B141:AL142 B143:Y143 AL143:AL147 B144:X144 B146:Y146 B147:H147 M147:X147 B148:AL148 B149:K149 N149 R149 V149 Z149 AD149:AL150 B150:J150">
    <cfRule type="expression" dxfId="91" priority="48">
      <formula>$AN$2="非表示"</formula>
    </cfRule>
  </conditionalFormatting>
  <conditionalFormatting sqref="B151:AL163">
    <cfRule type="expression" dxfId="90" priority="727">
      <formula>#REF!="非表示"</formula>
    </cfRule>
  </conditionalFormatting>
  <conditionalFormatting sqref="B164:AL165">
    <cfRule type="expression" dxfId="89" priority="46">
      <formula>$AN$2="非表示"</formula>
    </cfRule>
  </conditionalFormatting>
  <conditionalFormatting sqref="B178:AL190">
    <cfRule type="expression" dxfId="88" priority="728">
      <formula>#REF!="非表示"</formula>
    </cfRule>
  </conditionalFormatting>
  <conditionalFormatting sqref="B191:AL192">
    <cfRule type="expression" dxfId="87" priority="44">
      <formula>$AN$2="非表示"</formula>
    </cfRule>
  </conditionalFormatting>
  <conditionalFormatting sqref="B205:AL217">
    <cfRule type="expression" dxfId="86" priority="729">
      <formula>#REF!="非表示"</formula>
    </cfRule>
  </conditionalFormatting>
  <conditionalFormatting sqref="B218:AL219">
    <cfRule type="expression" dxfId="85" priority="42">
      <formula>$AN$2="非表示"</formula>
    </cfRule>
  </conditionalFormatting>
  <conditionalFormatting sqref="B232:AL244">
    <cfRule type="expression" dxfId="84" priority="730">
      <formula>#REF!="非表示"</formula>
    </cfRule>
  </conditionalFormatting>
  <conditionalFormatting sqref="B245:AL246">
    <cfRule type="expression" dxfId="83" priority="38">
      <formula>$AN$2="非表示"</formula>
    </cfRule>
  </conditionalFormatting>
  <conditionalFormatting sqref="B259:AL271">
    <cfRule type="expression" dxfId="82" priority="731">
      <formula>#REF!="非表示"</formula>
    </cfRule>
  </conditionalFormatting>
  <conditionalFormatting sqref="B272:AL273">
    <cfRule type="expression" dxfId="81" priority="35">
      <formula>$AN$2="非表示"</formula>
    </cfRule>
  </conditionalFormatting>
  <conditionalFormatting sqref="B286:AL298">
    <cfRule type="expression" dxfId="80" priority="732">
      <formula>#REF!="非表示"</formula>
    </cfRule>
  </conditionalFormatting>
  <conditionalFormatting sqref="B299:AL300">
    <cfRule type="expression" dxfId="79" priority="32">
      <formula>$AN$2="非表示"</formula>
    </cfRule>
  </conditionalFormatting>
  <conditionalFormatting sqref="B313:AL325">
    <cfRule type="expression" dxfId="78" priority="733">
      <formula>#REF!="非表示"</formula>
    </cfRule>
  </conditionalFormatting>
  <conditionalFormatting sqref="B326:AL327">
    <cfRule type="expression" dxfId="77" priority="29">
      <formula>$AN$2="非表示"</formula>
    </cfRule>
  </conditionalFormatting>
  <conditionalFormatting sqref="B340:AL352">
    <cfRule type="expression" dxfId="76" priority="734">
      <formula>#REF!="非表示"</formula>
    </cfRule>
  </conditionalFormatting>
  <conditionalFormatting sqref="B353:AL354">
    <cfRule type="expression" dxfId="75" priority="26">
      <formula>$AN$2="非表示"</formula>
    </cfRule>
  </conditionalFormatting>
  <conditionalFormatting sqref="B367:AL379">
    <cfRule type="expression" dxfId="74" priority="735">
      <formula>#REF!="非表示"</formula>
    </cfRule>
  </conditionalFormatting>
  <conditionalFormatting sqref="B380:AL381">
    <cfRule type="expression" dxfId="73" priority="23">
      <formula>$AN$2="非表示"</formula>
    </cfRule>
  </conditionalFormatting>
  <conditionalFormatting sqref="B394:AL406">
    <cfRule type="expression" dxfId="72" priority="736">
      <formula>#REF!="非表示"</formula>
    </cfRule>
  </conditionalFormatting>
  <conditionalFormatting sqref="B407:AL408">
    <cfRule type="expression" dxfId="71" priority="20">
      <formula>$AN$2="非表示"</formula>
    </cfRule>
  </conditionalFormatting>
  <conditionalFormatting sqref="B421:AL433">
    <cfRule type="expression" dxfId="70" priority="737">
      <formula>#REF!="非表示"</formula>
    </cfRule>
  </conditionalFormatting>
  <conditionalFormatting sqref="B434:AL435">
    <cfRule type="expression" dxfId="69" priority="17">
      <formula>$AN$2="非表示"</formula>
    </cfRule>
  </conditionalFormatting>
  <conditionalFormatting sqref="B448:AL460">
    <cfRule type="expression" dxfId="68" priority="738">
      <formula>#REF!="非表示"</formula>
    </cfRule>
  </conditionalFormatting>
  <conditionalFormatting sqref="N16:P24">
    <cfRule type="expression" dxfId="67" priority="143">
      <formula>MOD($N16,1)=0</formula>
    </cfRule>
  </conditionalFormatting>
  <conditionalFormatting sqref="N43:P51">
    <cfRule type="expression" dxfId="66" priority="148">
      <formula>MOD($N43,1)=0</formula>
    </cfRule>
  </conditionalFormatting>
  <conditionalFormatting sqref="N70:P78">
    <cfRule type="expression" dxfId="65" priority="129">
      <formula>MOD($N70,1)=0</formula>
    </cfRule>
  </conditionalFormatting>
  <conditionalFormatting sqref="N97:P105">
    <cfRule type="expression" dxfId="64" priority="124">
      <formula>MOD($N97,1)=0</formula>
    </cfRule>
  </conditionalFormatting>
  <conditionalFormatting sqref="N124:P132">
    <cfRule type="expression" dxfId="63" priority="119">
      <formula>MOD($N124,1)=0</formula>
    </cfRule>
  </conditionalFormatting>
  <conditionalFormatting sqref="N151:P159">
    <cfRule type="expression" dxfId="62" priority="114">
      <formula>MOD($N151,1)=0</formula>
    </cfRule>
  </conditionalFormatting>
  <conditionalFormatting sqref="N178:P186">
    <cfRule type="expression" dxfId="61" priority="109">
      <formula>MOD($N178,1)=0</formula>
    </cfRule>
  </conditionalFormatting>
  <conditionalFormatting sqref="N205:P213">
    <cfRule type="expression" dxfId="60" priority="104">
      <formula>MOD($N205,1)=0</formula>
    </cfRule>
  </conditionalFormatting>
  <conditionalFormatting sqref="N232:P240">
    <cfRule type="expression" dxfId="59" priority="99">
      <formula>MOD($N232,1)=0</formula>
    </cfRule>
  </conditionalFormatting>
  <conditionalFormatting sqref="N259:P267">
    <cfRule type="expression" dxfId="58" priority="94">
      <formula>MOD($N259,1)=0</formula>
    </cfRule>
  </conditionalFormatting>
  <conditionalFormatting sqref="N286:P294">
    <cfRule type="expression" dxfId="57" priority="89">
      <formula>MOD($N286,1)=0</formula>
    </cfRule>
  </conditionalFormatting>
  <conditionalFormatting sqref="N313:P321">
    <cfRule type="expression" dxfId="56" priority="84">
      <formula>MOD($N313,1)=0</formula>
    </cfRule>
  </conditionalFormatting>
  <conditionalFormatting sqref="N340:P348">
    <cfRule type="expression" dxfId="55" priority="79">
      <formula>MOD($N340,1)=0</formula>
    </cfRule>
  </conditionalFormatting>
  <conditionalFormatting sqref="N367:P375">
    <cfRule type="expression" dxfId="54" priority="74">
      <formula>MOD($N367,1)=0</formula>
    </cfRule>
  </conditionalFormatting>
  <conditionalFormatting sqref="N394:P402">
    <cfRule type="expression" dxfId="53" priority="69">
      <formula>MOD($N394,1)=0</formula>
    </cfRule>
  </conditionalFormatting>
  <conditionalFormatting sqref="N421:P429">
    <cfRule type="expression" dxfId="52" priority="64">
      <formula>MOD($N421,1)=0</formula>
    </cfRule>
  </conditionalFormatting>
  <conditionalFormatting sqref="N448:P456">
    <cfRule type="expression" dxfId="51" priority="59">
      <formula>MOD($N448,1)=0</formula>
    </cfRule>
  </conditionalFormatting>
  <conditionalFormatting sqref="R16:T24">
    <cfRule type="expression" dxfId="50" priority="142">
      <formula>MOD($R16,1)=0</formula>
    </cfRule>
  </conditionalFormatting>
  <conditionalFormatting sqref="R43:T51">
    <cfRule type="expression" dxfId="49" priority="147">
      <formula>MOD($R43,1)=0</formula>
    </cfRule>
  </conditionalFormatting>
  <conditionalFormatting sqref="R70:T78">
    <cfRule type="expression" dxfId="48" priority="128">
      <formula>MOD($R70,1)=0</formula>
    </cfRule>
  </conditionalFormatting>
  <conditionalFormatting sqref="R97:T105">
    <cfRule type="expression" dxfId="47" priority="123">
      <formula>MOD($R97,1)=0</formula>
    </cfRule>
  </conditionalFormatting>
  <conditionalFormatting sqref="R124:T132">
    <cfRule type="expression" dxfId="46" priority="118">
      <formula>MOD($R124,1)=0</formula>
    </cfRule>
  </conditionalFormatting>
  <conditionalFormatting sqref="R151:T159">
    <cfRule type="expression" dxfId="45" priority="113">
      <formula>MOD($R151,1)=0</formula>
    </cfRule>
  </conditionalFormatting>
  <conditionalFormatting sqref="R178:T186">
    <cfRule type="expression" dxfId="44" priority="108">
      <formula>MOD($R178,1)=0</formula>
    </cfRule>
  </conditionalFormatting>
  <conditionalFormatting sqref="R205:T213">
    <cfRule type="expression" dxfId="43" priority="103">
      <formula>MOD($R205,1)=0</formula>
    </cfRule>
  </conditionalFormatting>
  <conditionalFormatting sqref="R232:T240">
    <cfRule type="expression" dxfId="42" priority="98">
      <formula>MOD($R232,1)=0</formula>
    </cfRule>
  </conditionalFormatting>
  <conditionalFormatting sqref="R259:T267">
    <cfRule type="expression" dxfId="41" priority="93">
      <formula>MOD($R259,1)=0</formula>
    </cfRule>
  </conditionalFormatting>
  <conditionalFormatting sqref="R286:T294">
    <cfRule type="expression" dxfId="40" priority="88">
      <formula>MOD($R286,1)=0</formula>
    </cfRule>
  </conditionalFormatting>
  <conditionalFormatting sqref="R313:T321">
    <cfRule type="expression" dxfId="39" priority="83">
      <formula>MOD($R313,1)=0</formula>
    </cfRule>
  </conditionalFormatting>
  <conditionalFormatting sqref="R340:T348">
    <cfRule type="expression" dxfId="38" priority="78">
      <formula>MOD($R340,1)=0</formula>
    </cfRule>
  </conditionalFormatting>
  <conditionalFormatting sqref="R367:T375">
    <cfRule type="expression" dxfId="37" priority="73">
      <formula>MOD($R367,1)=0</formula>
    </cfRule>
  </conditionalFormatting>
  <conditionalFormatting sqref="R394:T402">
    <cfRule type="expression" dxfId="36" priority="68">
      <formula>MOD($R394,1)=0</formula>
    </cfRule>
  </conditionalFormatting>
  <conditionalFormatting sqref="R421:T429">
    <cfRule type="expression" dxfId="35" priority="63">
      <formula>MOD($R421,1)=0</formula>
    </cfRule>
  </conditionalFormatting>
  <conditionalFormatting sqref="R448:T456">
    <cfRule type="expression" dxfId="34" priority="58">
      <formula>MOD($R448,1)=0</formula>
    </cfRule>
  </conditionalFormatting>
  <conditionalFormatting sqref="V16:X24">
    <cfRule type="expression" dxfId="33" priority="141">
      <formula>MOD($V16,1)=0</formula>
    </cfRule>
  </conditionalFormatting>
  <conditionalFormatting sqref="V43:X51">
    <cfRule type="expression" dxfId="32" priority="146">
      <formula>MOD($V43,1)=0</formula>
    </cfRule>
  </conditionalFormatting>
  <conditionalFormatting sqref="V70:X78">
    <cfRule type="expression" dxfId="31" priority="127">
      <formula>MOD($V70,1)=0</formula>
    </cfRule>
  </conditionalFormatting>
  <conditionalFormatting sqref="V97:X105">
    <cfRule type="expression" dxfId="30" priority="122">
      <formula>MOD($V97,1)=0</formula>
    </cfRule>
  </conditionalFormatting>
  <conditionalFormatting sqref="V124:X132">
    <cfRule type="expression" dxfId="29" priority="117">
      <formula>MOD($V124,1)=0</formula>
    </cfRule>
  </conditionalFormatting>
  <conditionalFormatting sqref="V151:X159">
    <cfRule type="expression" dxfId="28" priority="112">
      <formula>MOD($V151,1)=0</formula>
    </cfRule>
  </conditionalFormatting>
  <conditionalFormatting sqref="V178:X186">
    <cfRule type="expression" dxfId="27" priority="107">
      <formula>MOD($V178,1)=0</formula>
    </cfRule>
  </conditionalFormatting>
  <conditionalFormatting sqref="V205:X213">
    <cfRule type="expression" dxfId="26" priority="102">
      <formula>MOD($V205,1)=0</formula>
    </cfRule>
  </conditionalFormatting>
  <conditionalFormatting sqref="V232:X240">
    <cfRule type="expression" dxfId="25" priority="97">
      <formula>MOD($V232,1)=0</formula>
    </cfRule>
  </conditionalFormatting>
  <conditionalFormatting sqref="V259:X267">
    <cfRule type="expression" dxfId="24" priority="92">
      <formula>MOD($V259,1)=0</formula>
    </cfRule>
  </conditionalFormatting>
  <conditionalFormatting sqref="V286:X294">
    <cfRule type="expression" dxfId="23" priority="87">
      <formula>MOD($V286,1)=0</formula>
    </cfRule>
  </conditionalFormatting>
  <conditionalFormatting sqref="V313:X321">
    <cfRule type="expression" dxfId="22" priority="82">
      <formula>MOD($V313,1)=0</formula>
    </cfRule>
  </conditionalFormatting>
  <conditionalFormatting sqref="V340:X348">
    <cfRule type="expression" dxfId="21" priority="77">
      <formula>MOD($V340,1)=0</formula>
    </cfRule>
  </conditionalFormatting>
  <conditionalFormatting sqref="V367:X375">
    <cfRule type="expression" dxfId="20" priority="72">
      <formula>MOD($V367,1)=0</formula>
    </cfRule>
  </conditionalFormatting>
  <conditionalFormatting sqref="V394:X402">
    <cfRule type="expression" dxfId="19" priority="67">
      <formula>MOD($V394,1)=0</formula>
    </cfRule>
  </conditionalFormatting>
  <conditionalFormatting sqref="V421:X429">
    <cfRule type="expression" dxfId="18" priority="62">
      <formula>MOD($V421,1)=0</formula>
    </cfRule>
  </conditionalFormatting>
  <conditionalFormatting sqref="V448:X456">
    <cfRule type="expression" dxfId="17" priority="57">
      <formula>MOD($V448,1)=0</formula>
    </cfRule>
  </conditionalFormatting>
  <conditionalFormatting sqref="Z16:AB24">
    <cfRule type="expression" dxfId="16" priority="140">
      <formula>MOD($Z16,1)=0</formula>
    </cfRule>
  </conditionalFormatting>
  <conditionalFormatting sqref="Z43:AB51">
    <cfRule type="expression" dxfId="15" priority="137">
      <formula>MOD($Z43,1)=0</formula>
    </cfRule>
  </conditionalFormatting>
  <conditionalFormatting sqref="Z70:AB78">
    <cfRule type="expression" dxfId="14" priority="126">
      <formula>MOD($Z70,1)=0</formula>
    </cfRule>
  </conditionalFormatting>
  <conditionalFormatting sqref="Z97:AB105">
    <cfRule type="expression" dxfId="13" priority="121">
      <formula>MOD($Z97,1)=0</formula>
    </cfRule>
  </conditionalFormatting>
  <conditionalFormatting sqref="Z124:AB132">
    <cfRule type="expression" dxfId="12" priority="116">
      <formula>MOD($Z124,1)=0</formula>
    </cfRule>
  </conditionalFormatting>
  <conditionalFormatting sqref="Z151:AB159">
    <cfRule type="expression" dxfId="11" priority="111">
      <formula>MOD($Z151,1)=0</formula>
    </cfRule>
  </conditionalFormatting>
  <conditionalFormatting sqref="Z178:AB186">
    <cfRule type="expression" dxfId="10" priority="106">
      <formula>MOD($Z178,1)=0</formula>
    </cfRule>
  </conditionalFormatting>
  <conditionalFormatting sqref="Z205:AB213">
    <cfRule type="expression" dxfId="9" priority="101">
      <formula>MOD($Z205,1)=0</formula>
    </cfRule>
  </conditionalFormatting>
  <conditionalFormatting sqref="Z232:AB240">
    <cfRule type="expression" dxfId="8" priority="96">
      <formula>MOD($Z232,1)=0</formula>
    </cfRule>
  </conditionalFormatting>
  <conditionalFormatting sqref="Z259:AB267">
    <cfRule type="expression" dxfId="7" priority="91">
      <formula>MOD($Z259,1)=0</formula>
    </cfRule>
  </conditionalFormatting>
  <conditionalFormatting sqref="Z286:AB294">
    <cfRule type="expression" dxfId="6" priority="86">
      <formula>MOD($Z286,1)=0</formula>
    </cfRule>
  </conditionalFormatting>
  <conditionalFormatting sqref="Z313:AB321">
    <cfRule type="expression" dxfId="5" priority="81">
      <formula>MOD($Z313,1)=0</formula>
    </cfRule>
  </conditionalFormatting>
  <conditionalFormatting sqref="Z340:AB348">
    <cfRule type="expression" dxfId="4" priority="76">
      <formula>MOD($Z340,1)=0</formula>
    </cfRule>
  </conditionalFormatting>
  <conditionalFormatting sqref="Z367:AB375">
    <cfRule type="expression" dxfId="3" priority="71">
      <formula>MOD($Z367,1)=0</formula>
    </cfRule>
  </conditionalFormatting>
  <conditionalFormatting sqref="Z394:AB402">
    <cfRule type="expression" dxfId="2" priority="66">
      <formula>MOD($Z394,1)=0</formula>
    </cfRule>
  </conditionalFormatting>
  <conditionalFormatting sqref="Z421:AB429">
    <cfRule type="expression" dxfId="1" priority="61">
      <formula>MOD($Z421,1)=0</formula>
    </cfRule>
  </conditionalFormatting>
  <conditionalFormatting sqref="Z448:AB456">
    <cfRule type="expression" dxfId="0" priority="56">
      <formula>MOD($Z448,1)=0</formula>
    </cfRule>
  </conditionalFormatting>
  <printOptions horizontalCentered="1" verticalCentered="1"/>
  <pageMargins left="0.31496062992125984" right="0.31496062992125984" top="0.6692913385826772" bottom="0.6692913385826772" header="0.31496062992125984" footer="0.31496062992125984"/>
  <pageSetup paperSize="9" scale="61" orientation="landscape" r:id="rId1"/>
  <rowBreaks count="1" manualBreakCount="1">
    <brk id="28" min="1" max="3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5"/>
  <sheetViews>
    <sheetView workbookViewId="0">
      <selection activeCell="B16" sqref="B16:J16"/>
    </sheetView>
  </sheetViews>
  <sheetFormatPr defaultColWidth="9" defaultRowHeight="13"/>
  <cols>
    <col min="1" max="2" width="13.83203125" style="14" customWidth="1"/>
    <col min="3" max="3" width="9" style="14"/>
    <col min="4" max="4" width="13.83203125" style="14" customWidth="1"/>
    <col min="5" max="6" width="9" style="14"/>
    <col min="7" max="7" width="9.5" style="14" customWidth="1"/>
    <col min="8" max="8" width="19.25" style="14" customWidth="1"/>
    <col min="9" max="9" width="9" style="14"/>
    <col min="10" max="10" width="17.75" style="14" customWidth="1"/>
    <col min="11" max="16384" width="9" style="14"/>
  </cols>
  <sheetData>
    <row r="1" spans="1:8">
      <c r="A1" s="14" t="s">
        <v>63</v>
      </c>
      <c r="B1" s="14" t="s">
        <v>11</v>
      </c>
      <c r="D1" s="14" t="s">
        <v>28</v>
      </c>
      <c r="G1" s="14" t="s">
        <v>64</v>
      </c>
      <c r="H1" s="14" t="s">
        <v>11</v>
      </c>
    </row>
    <row r="2" spans="1:8">
      <c r="B2" s="14" t="s">
        <v>12</v>
      </c>
    </row>
    <row r="3" spans="1:8">
      <c r="B3" s="14" t="s">
        <v>14</v>
      </c>
    </row>
    <row r="4" spans="1:8">
      <c r="B4" s="14" t="s">
        <v>65</v>
      </c>
    </row>
    <row r="5" spans="1:8">
      <c r="B5" s="14" t="s">
        <v>66</v>
      </c>
    </row>
  </sheetData>
  <sheetProtection selectLockedCells="1" selectUnlockedCells="1"/>
  <phoneticPr fontId="25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altText="" r:id="rId5">
            <anchor moveWithCells="1">
              <from>
                <xdr:col>7</xdr:col>
                <xdr:colOff>19050</xdr:colOff>
                <xdr:row>1</xdr:row>
                <xdr:rowOff>31750</xdr:rowOff>
              </from>
              <to>
                <xdr:col>7</xdr:col>
                <xdr:colOff>1454150</xdr:colOff>
                <xdr:row>3</xdr:row>
                <xdr:rowOff>158750</xdr:rowOff>
              </to>
            </anchor>
          </objectPr>
        </oleObject>
      </mc:Choice>
      <mc:Fallback>
        <oleObject progId="Word.Document.12" shapeId="1027" r:id="rId4"/>
      </mc:Fallback>
    </mc:AlternateContent>
    <mc:AlternateContent xmlns:mc="http://schemas.openxmlformats.org/markup-compatibility/2006">
      <mc:Choice Requires="x14">
        <oleObject progId="Word.Document.12" shapeId="1028" r:id="rId6">
          <objectPr defaultSize="0" altText="" r:id="rId7">
            <anchor moveWithCells="1">
              <from>
                <xdr:col>7</xdr:col>
                <xdr:colOff>19050</xdr:colOff>
                <xdr:row>7</xdr:row>
                <xdr:rowOff>31750</xdr:rowOff>
              </from>
              <to>
                <xdr:col>7</xdr:col>
                <xdr:colOff>1454150</xdr:colOff>
                <xdr:row>10</xdr:row>
                <xdr:rowOff>0</xdr:rowOff>
              </to>
            </anchor>
          </objectPr>
        </oleObject>
      </mc:Choice>
      <mc:Fallback>
        <oleObject progId="Word.Document.12" shapeId="1028" r:id="rId6"/>
      </mc:Fallback>
    </mc:AlternateContent>
    <mc:AlternateContent xmlns:mc="http://schemas.openxmlformats.org/markup-compatibility/2006">
      <mc:Choice Requires="x14">
        <oleObject progId="Word.Document.12" shapeId="1029" r:id="rId8">
          <objectPr defaultSize="0" altText="" r:id="rId9">
            <anchor moveWithCells="1">
              <from>
                <xdr:col>7</xdr:col>
                <xdr:colOff>19050</xdr:colOff>
                <xdr:row>4</xdr:row>
                <xdr:rowOff>31750</xdr:rowOff>
              </from>
              <to>
                <xdr:col>7</xdr:col>
                <xdr:colOff>1454150</xdr:colOff>
                <xdr:row>7</xdr:row>
                <xdr:rowOff>0</xdr:rowOff>
              </to>
            </anchor>
          </objectPr>
        </oleObject>
      </mc:Choice>
      <mc:Fallback>
        <oleObject progId="Word.Document.12" shapeId="1029" r:id="rId8"/>
      </mc:Fallback>
    </mc:AlternateContent>
    <mc:AlternateContent xmlns:mc="http://schemas.openxmlformats.org/markup-compatibility/2006">
      <mc:Choice Requires="x14">
        <oleObject progId="Word.Document.12" shapeId="1030" r:id="rId10">
          <objectPr defaultSize="0" altText="" r:id="rId11">
            <anchor moveWithCells="1">
              <from>
                <xdr:col>7</xdr:col>
                <xdr:colOff>19050</xdr:colOff>
                <xdr:row>10</xdr:row>
                <xdr:rowOff>38100</xdr:rowOff>
              </from>
              <to>
                <xdr:col>7</xdr:col>
                <xdr:colOff>1454150</xdr:colOff>
                <xdr:row>13</xdr:row>
                <xdr:rowOff>6350</xdr:rowOff>
              </to>
            </anchor>
          </objectPr>
        </oleObject>
      </mc:Choice>
      <mc:Fallback>
        <oleObject progId="Word.Document.12" shapeId="1030" r:id="rId10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O210"/>
  <sheetViews>
    <sheetView topLeftCell="C169" workbookViewId="0">
      <selection activeCell="B16" sqref="B16:J16"/>
    </sheetView>
  </sheetViews>
  <sheetFormatPr defaultColWidth="9" defaultRowHeight="12.5"/>
  <cols>
    <col min="1" max="2" width="8.75" style="2" hidden="1" customWidth="1"/>
    <col min="3" max="3" width="10.25" style="2" customWidth="1"/>
    <col min="4" max="4" width="49.25" style="2" customWidth="1"/>
    <col min="5" max="5" width="6.25" style="3" customWidth="1"/>
    <col min="6" max="6" width="49.25" style="3" customWidth="1"/>
    <col min="7" max="7" width="45.33203125" style="2" customWidth="1"/>
    <col min="8" max="8" width="14.75" style="2" customWidth="1"/>
    <col min="9" max="13" width="14.75" style="3" customWidth="1"/>
    <col min="14" max="14" width="13.58203125" style="3" customWidth="1"/>
    <col min="15" max="15" width="14.75" style="3" customWidth="1"/>
    <col min="16" max="16" width="7.58203125" style="3" customWidth="1"/>
    <col min="17" max="17" width="8.75" style="3" customWidth="1"/>
    <col min="18" max="39" width="8.75" style="2" hidden="1" customWidth="1"/>
    <col min="40" max="16384" width="9" style="2"/>
  </cols>
  <sheetData>
    <row r="1" spans="1:41" ht="18.5" thickBot="1">
      <c r="A1" s="4" t="s">
        <v>67</v>
      </c>
      <c r="B1" s="4" t="s">
        <v>68</v>
      </c>
      <c r="C1" s="4" t="s">
        <v>69</v>
      </c>
      <c r="D1" s="4" t="s">
        <v>70</v>
      </c>
      <c r="E1" s="5" t="s">
        <v>71</v>
      </c>
      <c r="F1" s="5" t="s">
        <v>72</v>
      </c>
      <c r="G1" s="4" t="s">
        <v>73</v>
      </c>
      <c r="H1" s="4" t="s">
        <v>74</v>
      </c>
      <c r="I1" s="5" t="s">
        <v>75</v>
      </c>
      <c r="J1" s="5" t="s">
        <v>76</v>
      </c>
      <c r="K1" s="5" t="s">
        <v>77</v>
      </c>
      <c r="L1" s="5" t="s">
        <v>78</v>
      </c>
      <c r="M1" s="5" t="s">
        <v>79</v>
      </c>
      <c r="N1" s="5" t="s">
        <v>80</v>
      </c>
      <c r="O1" s="5" t="s">
        <v>81</v>
      </c>
      <c r="P1" s="5" t="s">
        <v>82</v>
      </c>
      <c r="Q1" s="5" t="s">
        <v>83</v>
      </c>
      <c r="R1" s="4" t="s">
        <v>84</v>
      </c>
      <c r="S1" s="4" t="s">
        <v>85</v>
      </c>
      <c r="T1" s="4" t="s">
        <v>86</v>
      </c>
      <c r="U1" s="4" t="s">
        <v>87</v>
      </c>
      <c r="V1" s="4" t="s">
        <v>88</v>
      </c>
      <c r="W1" s="4" t="s">
        <v>89</v>
      </c>
      <c r="X1" s="4" t="s">
        <v>90</v>
      </c>
      <c r="Y1" s="4" t="s">
        <v>91</v>
      </c>
      <c r="Z1" s="4" t="s">
        <v>92</v>
      </c>
      <c r="AA1" s="4" t="s">
        <v>93</v>
      </c>
      <c r="AB1" s="4" t="s">
        <v>94</v>
      </c>
      <c r="AC1" s="4" t="s">
        <v>95</v>
      </c>
      <c r="AD1" s="4" t="s">
        <v>96</v>
      </c>
      <c r="AE1" s="4" t="s">
        <v>97</v>
      </c>
      <c r="AF1" s="4" t="s">
        <v>98</v>
      </c>
      <c r="AG1" s="4" t="s">
        <v>99</v>
      </c>
      <c r="AH1" s="4" t="s">
        <v>100</v>
      </c>
      <c r="AI1" s="4" t="s">
        <v>101</v>
      </c>
      <c r="AJ1" s="4" t="s">
        <v>102</v>
      </c>
      <c r="AK1" s="4" t="s">
        <v>103</v>
      </c>
      <c r="AL1" s="4" t="s">
        <v>104</v>
      </c>
      <c r="AM1" s="4" t="s">
        <v>105</v>
      </c>
      <c r="AN1" s="4" t="s">
        <v>762</v>
      </c>
      <c r="AO1" s="8" t="s">
        <v>37</v>
      </c>
    </row>
    <row r="2" spans="1:41" ht="18.5" thickTop="1">
      <c r="A2" s="6"/>
      <c r="B2" s="4" t="s">
        <v>106</v>
      </c>
      <c r="C2" s="4" t="s">
        <v>107</v>
      </c>
      <c r="D2" s="4" t="s">
        <v>51</v>
      </c>
      <c r="E2" s="5">
        <f>IF(ISERROR(FIND(入力シート➁!$B$3,D2)),"",ROW())</f>
        <v>2</v>
      </c>
      <c r="F2" s="5" t="str">
        <f t="shared" ref="F2:F33" si="0">INDEX(D:D,SMALL(E:E,ROW(D1)))</f>
        <v>MSコンチン錠10mg</v>
      </c>
      <c r="G2" s="4" t="s">
        <v>108</v>
      </c>
      <c r="H2" s="4" t="s">
        <v>109</v>
      </c>
      <c r="I2" s="5" t="s">
        <v>110</v>
      </c>
      <c r="J2" s="5" t="str">
        <f t="shared" ref="J2:J33" si="1">IFERROR(RIGHT(I2,LEN(I2)-FIND("%",I2)),IFERROR((RIGHT(I2,LEN(I2)-FIND("g",I2))),""))</f>
        <v/>
      </c>
      <c r="K2" s="5" t="s">
        <v>110</v>
      </c>
      <c r="L2" s="5" t="str">
        <f t="shared" ref="L2:L33" si="2">RIGHT(H2,LEN(H2)-FIND("1",H2))</f>
        <v>0mg1錠</v>
      </c>
      <c r="M2" s="5" t="str">
        <f t="shared" ref="M2:M33" si="3">IFERROR(RIGHT(L2,LEN(L2)-FIND("1",L2)),"")</f>
        <v>錠</v>
      </c>
      <c r="N2" s="5" t="str">
        <f t="shared" ref="N2:N33" si="4" xml:space="preserve"> IFERROR(RIGHT(M2, LEN(M2) - FIND("1", M2)), "")</f>
        <v/>
      </c>
      <c r="O2" s="5" t="s">
        <v>111</v>
      </c>
      <c r="P2" s="5" t="s">
        <v>110</v>
      </c>
      <c r="Q2" s="5" t="s">
        <v>111</v>
      </c>
      <c r="R2" s="4" t="s">
        <v>112</v>
      </c>
      <c r="S2" s="7">
        <v>245.1</v>
      </c>
      <c r="T2" s="7"/>
      <c r="U2" s="4" t="s">
        <v>113</v>
      </c>
      <c r="V2" s="4"/>
      <c r="W2" s="4"/>
      <c r="X2" s="4"/>
      <c r="Y2" s="4" t="s">
        <v>114</v>
      </c>
      <c r="Z2" s="121"/>
      <c r="AA2" s="121"/>
      <c r="AB2" s="4"/>
      <c r="AC2" s="4" t="s">
        <v>115</v>
      </c>
      <c r="AD2" s="4"/>
      <c r="AE2" s="4"/>
      <c r="AF2" s="4"/>
      <c r="AG2" s="4"/>
      <c r="AH2" s="4"/>
      <c r="AI2" s="4"/>
      <c r="AJ2" s="4" t="s">
        <v>116</v>
      </c>
      <c r="AK2" s="4" t="s">
        <v>117</v>
      </c>
      <c r="AL2" s="4" t="s">
        <v>118</v>
      </c>
      <c r="AM2" s="4" t="s">
        <v>119</v>
      </c>
      <c r="AN2" s="4" t="s">
        <v>763</v>
      </c>
      <c r="AO2" s="9" t="s">
        <v>111</v>
      </c>
    </row>
    <row r="3" spans="1:41" ht="18">
      <c r="A3" s="6"/>
      <c r="B3" s="4" t="s">
        <v>120</v>
      </c>
      <c r="C3" s="4" t="s">
        <v>107</v>
      </c>
      <c r="D3" s="4" t="s">
        <v>52</v>
      </c>
      <c r="E3" s="5">
        <f>IF(ISERROR(FIND(入力シート➁!$B$3,D3)),"",ROW())</f>
        <v>3</v>
      </c>
      <c r="F3" s="5" t="str">
        <f t="shared" si="0"/>
        <v>MSコンチン錠30mg</v>
      </c>
      <c r="G3" s="4" t="s">
        <v>108</v>
      </c>
      <c r="H3" s="4" t="s">
        <v>121</v>
      </c>
      <c r="I3" s="5" t="s">
        <v>110</v>
      </c>
      <c r="J3" s="5" t="str">
        <f t="shared" si="1"/>
        <v/>
      </c>
      <c r="K3" s="5" t="s">
        <v>110</v>
      </c>
      <c r="L3" s="5" t="str">
        <f t="shared" si="2"/>
        <v>錠</v>
      </c>
      <c r="M3" s="5" t="str">
        <f t="shared" si="3"/>
        <v/>
      </c>
      <c r="N3" s="5" t="str">
        <f t="shared" si="4"/>
        <v/>
      </c>
      <c r="O3" s="5" t="s">
        <v>111</v>
      </c>
      <c r="P3" s="5" t="s">
        <v>110</v>
      </c>
      <c r="Q3" s="5" t="s">
        <v>111</v>
      </c>
      <c r="R3" s="4" t="s">
        <v>112</v>
      </c>
      <c r="S3" s="7">
        <v>1174.5999999999999</v>
      </c>
      <c r="T3" s="7"/>
      <c r="U3" s="4" t="s">
        <v>113</v>
      </c>
      <c r="V3" s="4"/>
      <c r="W3" s="4"/>
      <c r="X3" s="4"/>
      <c r="Y3" s="4" t="s">
        <v>114</v>
      </c>
      <c r="Z3" s="121"/>
      <c r="AA3" s="121"/>
      <c r="AB3" s="4"/>
      <c r="AC3" s="4" t="s">
        <v>115</v>
      </c>
      <c r="AD3" s="4"/>
      <c r="AE3" s="4"/>
      <c r="AF3" s="4"/>
      <c r="AG3" s="4"/>
      <c r="AH3" s="4"/>
      <c r="AI3" s="4"/>
      <c r="AJ3" s="4" t="s">
        <v>122</v>
      </c>
      <c r="AK3" s="4" t="s">
        <v>123</v>
      </c>
      <c r="AL3" s="4" t="s">
        <v>118</v>
      </c>
      <c r="AM3" s="4" t="s">
        <v>124</v>
      </c>
      <c r="AN3" s="4" t="s">
        <v>763</v>
      </c>
      <c r="AO3" s="10" t="s">
        <v>125</v>
      </c>
    </row>
    <row r="4" spans="1:41" ht="18">
      <c r="A4" s="6"/>
      <c r="B4" s="4" t="s">
        <v>126</v>
      </c>
      <c r="C4" s="4" t="s">
        <v>107</v>
      </c>
      <c r="D4" s="4" t="s">
        <v>127</v>
      </c>
      <c r="E4" s="5">
        <f>IF(ISERROR(FIND(入力シート➁!$B$3,D4)),"",ROW())</f>
        <v>4</v>
      </c>
      <c r="F4" s="5" t="str">
        <f t="shared" si="0"/>
        <v>MSコンチン錠60mg</v>
      </c>
      <c r="G4" s="4" t="s">
        <v>108</v>
      </c>
      <c r="H4" s="4" t="s">
        <v>128</v>
      </c>
      <c r="I4" s="5" t="s">
        <v>110</v>
      </c>
      <c r="J4" s="5" t="str">
        <f t="shared" si="1"/>
        <v/>
      </c>
      <c r="K4" s="5" t="s">
        <v>110</v>
      </c>
      <c r="L4" s="5" t="str">
        <f t="shared" si="2"/>
        <v>錠</v>
      </c>
      <c r="M4" s="5" t="str">
        <f t="shared" si="3"/>
        <v/>
      </c>
      <c r="N4" s="5" t="str">
        <f t="shared" si="4"/>
        <v/>
      </c>
      <c r="O4" s="5" t="s">
        <v>111</v>
      </c>
      <c r="P4" s="5" t="s">
        <v>110</v>
      </c>
      <c r="Q4" s="5" t="s">
        <v>111</v>
      </c>
      <c r="R4" s="4" t="s">
        <v>112</v>
      </c>
      <c r="S4" s="7">
        <v>193.2</v>
      </c>
      <c r="T4" s="7"/>
      <c r="U4" s="4" t="s">
        <v>113</v>
      </c>
      <c r="V4" s="4"/>
      <c r="W4" s="4"/>
      <c r="X4" s="4"/>
      <c r="Y4" s="4" t="s">
        <v>114</v>
      </c>
      <c r="Z4" s="121"/>
      <c r="AA4" s="121"/>
      <c r="AB4" s="4"/>
      <c r="AC4" s="4" t="s">
        <v>115</v>
      </c>
      <c r="AD4" s="4"/>
      <c r="AE4" s="4"/>
      <c r="AF4" s="4"/>
      <c r="AG4" s="4"/>
      <c r="AH4" s="4"/>
      <c r="AI4" s="4"/>
      <c r="AJ4" s="4" t="s">
        <v>130</v>
      </c>
      <c r="AK4" s="4" t="s">
        <v>131</v>
      </c>
      <c r="AL4" s="4" t="s">
        <v>118</v>
      </c>
      <c r="AM4" s="4" t="s">
        <v>132</v>
      </c>
      <c r="AN4" s="4" t="s">
        <v>763</v>
      </c>
      <c r="AO4" s="10" t="s">
        <v>133</v>
      </c>
    </row>
    <row r="5" spans="1:41" ht="18">
      <c r="A5" s="6"/>
      <c r="B5" s="4" t="s">
        <v>126</v>
      </c>
      <c r="C5" s="4" t="s">
        <v>107</v>
      </c>
      <c r="D5" s="4" t="s">
        <v>134</v>
      </c>
      <c r="E5" s="5">
        <f>IF(ISERROR(FIND(入力シート➁!$B$3,D5)),"",ROW())</f>
        <v>5</v>
      </c>
      <c r="F5" s="5" t="str">
        <f t="shared" si="0"/>
        <v>MSツワイスロンカプセル10mg</v>
      </c>
      <c r="G5" s="4" t="s">
        <v>764</v>
      </c>
      <c r="H5" s="4" t="s">
        <v>135</v>
      </c>
      <c r="I5" s="5" t="s">
        <v>110</v>
      </c>
      <c r="J5" s="5" t="str">
        <f t="shared" si="1"/>
        <v/>
      </c>
      <c r="K5" s="5" t="s">
        <v>110</v>
      </c>
      <c r="L5" s="5" t="str">
        <f t="shared" si="2"/>
        <v>0mg1カプセル</v>
      </c>
      <c r="M5" s="5" t="str">
        <f t="shared" si="3"/>
        <v>カプセル</v>
      </c>
      <c r="N5" s="5" t="str">
        <f t="shared" si="4"/>
        <v/>
      </c>
      <c r="O5" s="5" t="s">
        <v>136</v>
      </c>
      <c r="P5" s="5" t="s">
        <v>110</v>
      </c>
      <c r="Q5" s="5" t="s">
        <v>137</v>
      </c>
      <c r="R5" s="4" t="s">
        <v>138</v>
      </c>
      <c r="S5" s="7">
        <v>193.2</v>
      </c>
      <c r="T5" s="7"/>
      <c r="U5" s="4" t="s">
        <v>113</v>
      </c>
      <c r="V5" s="4"/>
      <c r="W5" s="4"/>
      <c r="X5" s="4"/>
      <c r="Y5" s="4" t="s">
        <v>114</v>
      </c>
      <c r="Z5" s="121"/>
      <c r="AA5" s="121"/>
      <c r="AB5" s="4"/>
      <c r="AC5" s="4" t="s">
        <v>115</v>
      </c>
      <c r="AD5" s="4"/>
      <c r="AE5" s="4"/>
      <c r="AF5" s="4"/>
      <c r="AG5" s="4"/>
      <c r="AH5" s="4"/>
      <c r="AI5" s="4"/>
      <c r="AJ5" s="4" t="s">
        <v>139</v>
      </c>
      <c r="AK5" s="4" t="s">
        <v>131</v>
      </c>
      <c r="AL5" s="4" t="s">
        <v>118</v>
      </c>
      <c r="AM5" s="4" t="s">
        <v>132</v>
      </c>
      <c r="AN5" s="4" t="s">
        <v>765</v>
      </c>
      <c r="AO5" s="10" t="s">
        <v>140</v>
      </c>
    </row>
    <row r="6" spans="1:41" ht="18">
      <c r="A6" s="6"/>
      <c r="B6" s="4" t="s">
        <v>141</v>
      </c>
      <c r="C6" s="4" t="s">
        <v>107</v>
      </c>
      <c r="D6" s="4" t="s">
        <v>142</v>
      </c>
      <c r="E6" s="5">
        <f>IF(ISERROR(FIND(入力シート➁!$B$3,D6)),"",ROW())</f>
        <v>6</v>
      </c>
      <c r="F6" s="5" t="str">
        <f t="shared" si="0"/>
        <v>MSツワイスロンカプセル30mg</v>
      </c>
      <c r="G6" s="4" t="s">
        <v>764</v>
      </c>
      <c r="H6" s="4" t="s">
        <v>143</v>
      </c>
      <c r="I6" s="5" t="s">
        <v>110</v>
      </c>
      <c r="J6" s="5" t="str">
        <f t="shared" si="1"/>
        <v/>
      </c>
      <c r="K6" s="5" t="s">
        <v>110</v>
      </c>
      <c r="L6" s="5" t="str">
        <f t="shared" si="2"/>
        <v>カプセル</v>
      </c>
      <c r="M6" s="5" t="str">
        <f t="shared" si="3"/>
        <v/>
      </c>
      <c r="N6" s="5" t="str">
        <f t="shared" si="4"/>
        <v/>
      </c>
      <c r="O6" s="5" t="s">
        <v>136</v>
      </c>
      <c r="P6" s="5" t="s">
        <v>110</v>
      </c>
      <c r="Q6" s="5" t="s">
        <v>137</v>
      </c>
      <c r="R6" s="4" t="s">
        <v>112</v>
      </c>
      <c r="S6" s="7">
        <v>261</v>
      </c>
      <c r="T6" s="7"/>
      <c r="U6" s="4" t="s">
        <v>113</v>
      </c>
      <c r="V6" s="4"/>
      <c r="W6" s="4"/>
      <c r="X6" s="4"/>
      <c r="Y6" s="4" t="s">
        <v>114</v>
      </c>
      <c r="Z6" s="121"/>
      <c r="AA6" s="121"/>
      <c r="AB6" s="4"/>
      <c r="AC6" s="4" t="s">
        <v>115</v>
      </c>
      <c r="AD6" s="4"/>
      <c r="AE6" s="4"/>
      <c r="AF6" s="4"/>
      <c r="AG6" s="4"/>
      <c r="AH6" s="4"/>
      <c r="AI6" s="4"/>
      <c r="AJ6" s="4" t="s">
        <v>144</v>
      </c>
      <c r="AK6" s="4" t="s">
        <v>145</v>
      </c>
      <c r="AL6" s="4" t="s">
        <v>118</v>
      </c>
      <c r="AM6" s="4" t="s">
        <v>146</v>
      </c>
      <c r="AN6" s="4" t="s">
        <v>763</v>
      </c>
      <c r="AO6" s="10" t="s">
        <v>137</v>
      </c>
    </row>
    <row r="7" spans="1:41" ht="18">
      <c r="A7" s="6"/>
      <c r="B7" s="4" t="s">
        <v>141</v>
      </c>
      <c r="C7" s="4" t="s">
        <v>107</v>
      </c>
      <c r="D7" s="4" t="s">
        <v>147</v>
      </c>
      <c r="E7" s="5">
        <f>IF(ISERROR(FIND(入力シート➁!$B$3,D7)),"",ROW())</f>
        <v>7</v>
      </c>
      <c r="F7" s="5" t="str">
        <f t="shared" si="0"/>
        <v>MSツワイスロンカプセル60mg</v>
      </c>
      <c r="G7" s="4" t="s">
        <v>764</v>
      </c>
      <c r="H7" s="4" t="s">
        <v>148</v>
      </c>
      <c r="I7" s="5" t="s">
        <v>110</v>
      </c>
      <c r="J7" s="5" t="str">
        <f t="shared" si="1"/>
        <v/>
      </c>
      <c r="K7" s="5" t="s">
        <v>110</v>
      </c>
      <c r="L7" s="5" t="str">
        <f t="shared" si="2"/>
        <v>カプセル</v>
      </c>
      <c r="M7" s="5" t="str">
        <f t="shared" si="3"/>
        <v/>
      </c>
      <c r="N7" s="5" t="str">
        <f t="shared" si="4"/>
        <v/>
      </c>
      <c r="O7" s="5" t="s">
        <v>136</v>
      </c>
      <c r="P7" s="5" t="s">
        <v>110</v>
      </c>
      <c r="Q7" s="5" t="s">
        <v>137</v>
      </c>
      <c r="R7" s="4" t="s">
        <v>138</v>
      </c>
      <c r="S7" s="7">
        <v>261</v>
      </c>
      <c r="T7" s="7"/>
      <c r="U7" s="4" t="s">
        <v>113</v>
      </c>
      <c r="V7" s="4"/>
      <c r="W7" s="4"/>
      <c r="X7" s="4"/>
      <c r="Y7" s="4" t="s">
        <v>114</v>
      </c>
      <c r="Z7" s="121"/>
      <c r="AA7" s="121"/>
      <c r="AB7" s="4"/>
      <c r="AC7" s="4" t="s">
        <v>115</v>
      </c>
      <c r="AD7" s="4"/>
      <c r="AE7" s="4"/>
      <c r="AF7" s="4"/>
      <c r="AG7" s="4"/>
      <c r="AH7" s="4"/>
      <c r="AI7" s="4"/>
      <c r="AJ7" s="4" t="s">
        <v>149</v>
      </c>
      <c r="AK7" s="4" t="s">
        <v>145</v>
      </c>
      <c r="AL7" s="4" t="s">
        <v>118</v>
      </c>
      <c r="AM7" s="4" t="s">
        <v>146</v>
      </c>
      <c r="AN7" s="4" t="s">
        <v>765</v>
      </c>
      <c r="AO7" s="10" t="s">
        <v>150</v>
      </c>
    </row>
    <row r="8" spans="1:41" ht="18">
      <c r="A8" s="6"/>
      <c r="B8" s="4" t="s">
        <v>151</v>
      </c>
      <c r="C8" s="4" t="s">
        <v>107</v>
      </c>
      <c r="D8" s="4" t="s">
        <v>152</v>
      </c>
      <c r="E8" s="5">
        <f>IF(ISERROR(FIND(入力シート➁!$B$3,D8)),"",ROW())</f>
        <v>8</v>
      </c>
      <c r="F8" s="5" t="str">
        <f t="shared" si="0"/>
        <v>アブストラル舌下錠100μg</v>
      </c>
      <c r="G8" s="4" t="s">
        <v>153</v>
      </c>
      <c r="H8" s="4" t="s">
        <v>154</v>
      </c>
      <c r="I8" s="5" t="s">
        <v>110</v>
      </c>
      <c r="J8" s="5" t="str">
        <f t="shared" si="1"/>
        <v/>
      </c>
      <c r="K8" s="5" t="s">
        <v>110</v>
      </c>
      <c r="L8" s="5" t="str">
        <f t="shared" si="2"/>
        <v>00μg1錠</v>
      </c>
      <c r="M8" s="5" t="str">
        <f t="shared" si="3"/>
        <v>錠</v>
      </c>
      <c r="N8" s="5" t="str">
        <f t="shared" si="4"/>
        <v/>
      </c>
      <c r="O8" s="5" t="s">
        <v>111</v>
      </c>
      <c r="P8" s="5" t="s">
        <v>110</v>
      </c>
      <c r="Q8" s="5" t="s">
        <v>111</v>
      </c>
      <c r="R8" s="4" t="s">
        <v>138</v>
      </c>
      <c r="S8" s="7">
        <v>1118.8</v>
      </c>
      <c r="T8" s="7"/>
      <c r="U8" s="4" t="s">
        <v>113</v>
      </c>
      <c r="V8" s="4"/>
      <c r="W8" s="4"/>
      <c r="X8" s="4"/>
      <c r="Y8" s="4" t="s">
        <v>114</v>
      </c>
      <c r="Z8" s="121"/>
      <c r="AA8" s="121"/>
      <c r="AB8" s="4"/>
      <c r="AC8" s="4" t="s">
        <v>115</v>
      </c>
      <c r="AD8" s="4"/>
      <c r="AE8" s="4"/>
      <c r="AF8" s="4"/>
      <c r="AG8" s="4"/>
      <c r="AH8" s="4"/>
      <c r="AI8" s="4"/>
      <c r="AJ8" s="4" t="s">
        <v>155</v>
      </c>
      <c r="AK8" s="4" t="s">
        <v>145</v>
      </c>
      <c r="AL8" s="4" t="s">
        <v>118</v>
      </c>
      <c r="AM8" s="4" t="s">
        <v>146</v>
      </c>
      <c r="AN8" s="4" t="s">
        <v>765</v>
      </c>
      <c r="AO8" s="10" t="s">
        <v>156</v>
      </c>
    </row>
    <row r="9" spans="1:41" ht="18">
      <c r="A9" s="6"/>
      <c r="B9" s="4" t="s">
        <v>157</v>
      </c>
      <c r="C9" s="4" t="s">
        <v>107</v>
      </c>
      <c r="D9" s="4" t="s">
        <v>158</v>
      </c>
      <c r="E9" s="5">
        <f>IF(ISERROR(FIND(入力シート➁!$B$3,D9)),"",ROW())</f>
        <v>9</v>
      </c>
      <c r="F9" s="5" t="str">
        <f t="shared" si="0"/>
        <v>アブストラル舌下錠200μg</v>
      </c>
      <c r="G9" s="4" t="s">
        <v>153</v>
      </c>
      <c r="H9" s="4" t="s">
        <v>159</v>
      </c>
      <c r="I9" s="5" t="s">
        <v>110</v>
      </c>
      <c r="J9" s="5" t="str">
        <f t="shared" si="1"/>
        <v/>
      </c>
      <c r="K9" s="5" t="s">
        <v>110</v>
      </c>
      <c r="L9" s="5" t="str">
        <f t="shared" si="2"/>
        <v>錠</v>
      </c>
      <c r="M9" s="5" t="str">
        <f t="shared" si="3"/>
        <v/>
      </c>
      <c r="N9" s="5" t="str">
        <f t="shared" si="4"/>
        <v/>
      </c>
      <c r="O9" s="5" t="s">
        <v>111</v>
      </c>
      <c r="P9" s="5" t="s">
        <v>110</v>
      </c>
      <c r="Q9" s="5" t="s">
        <v>111</v>
      </c>
      <c r="R9" s="4" t="s">
        <v>160</v>
      </c>
      <c r="S9" s="7">
        <v>233.6</v>
      </c>
      <c r="T9" s="7"/>
      <c r="U9" s="4" t="s">
        <v>161</v>
      </c>
      <c r="V9" s="4"/>
      <c r="W9" s="4"/>
      <c r="X9" s="4"/>
      <c r="Y9" s="4" t="s">
        <v>163</v>
      </c>
      <c r="Z9" s="121">
        <v>41621</v>
      </c>
      <c r="AA9" s="121"/>
      <c r="AB9" s="4"/>
      <c r="AC9" s="4" t="s">
        <v>115</v>
      </c>
      <c r="AD9" s="4"/>
      <c r="AE9" s="4"/>
      <c r="AF9" s="4" t="s">
        <v>129</v>
      </c>
      <c r="AG9" s="4"/>
      <c r="AH9" s="4"/>
      <c r="AI9" s="4"/>
      <c r="AJ9" s="4" t="s">
        <v>157</v>
      </c>
      <c r="AK9" s="4" t="s">
        <v>117</v>
      </c>
      <c r="AL9" s="4" t="s">
        <v>167</v>
      </c>
      <c r="AM9" s="4" t="s">
        <v>168</v>
      </c>
      <c r="AN9" s="4"/>
      <c r="AO9" s="10" t="s">
        <v>169</v>
      </c>
    </row>
    <row r="10" spans="1:41" ht="18">
      <c r="A10" s="6"/>
      <c r="B10" s="4" t="s">
        <v>170</v>
      </c>
      <c r="C10" s="4" t="s">
        <v>107</v>
      </c>
      <c r="D10" s="4" t="s">
        <v>171</v>
      </c>
      <c r="E10" s="5">
        <f>IF(ISERROR(FIND(入力シート➁!$B$3,D10)),"",ROW())</f>
        <v>10</v>
      </c>
      <c r="F10" s="5" t="str">
        <f t="shared" si="0"/>
        <v>アブストラル舌下錠400μg</v>
      </c>
      <c r="G10" s="4" t="s">
        <v>153</v>
      </c>
      <c r="H10" s="4" t="s">
        <v>172</v>
      </c>
      <c r="I10" s="5" t="s">
        <v>110</v>
      </c>
      <c r="J10" s="5" t="str">
        <f t="shared" si="1"/>
        <v/>
      </c>
      <c r="K10" s="5" t="s">
        <v>110</v>
      </c>
      <c r="L10" s="5" t="str">
        <f t="shared" si="2"/>
        <v>錠</v>
      </c>
      <c r="M10" s="5" t="str">
        <f t="shared" si="3"/>
        <v/>
      </c>
      <c r="N10" s="5" t="str">
        <f t="shared" si="4"/>
        <v/>
      </c>
      <c r="O10" s="5" t="s">
        <v>111</v>
      </c>
      <c r="P10" s="5" t="s">
        <v>110</v>
      </c>
      <c r="Q10" s="5" t="s">
        <v>111</v>
      </c>
      <c r="R10" s="4" t="s">
        <v>160</v>
      </c>
      <c r="S10" s="7">
        <v>433.7</v>
      </c>
      <c r="T10" s="7"/>
      <c r="U10" s="4" t="s">
        <v>161</v>
      </c>
      <c r="V10" s="4"/>
      <c r="W10" s="4"/>
      <c r="X10" s="4"/>
      <c r="Y10" s="4" t="s">
        <v>163</v>
      </c>
      <c r="Z10" s="121">
        <v>41621</v>
      </c>
      <c r="AA10" s="121"/>
      <c r="AB10" s="4"/>
      <c r="AC10" s="4" t="s">
        <v>115</v>
      </c>
      <c r="AD10" s="4"/>
      <c r="AE10" s="4"/>
      <c r="AF10" s="4" t="s">
        <v>129</v>
      </c>
      <c r="AG10" s="4"/>
      <c r="AH10" s="4"/>
      <c r="AI10" s="4"/>
      <c r="AJ10" s="4" t="s">
        <v>170</v>
      </c>
      <c r="AK10" s="4" t="s">
        <v>117</v>
      </c>
      <c r="AL10" s="4" t="s">
        <v>167</v>
      </c>
      <c r="AM10" s="4" t="s">
        <v>168</v>
      </c>
      <c r="AN10" s="4"/>
      <c r="AO10" s="10" t="s">
        <v>173</v>
      </c>
    </row>
    <row r="11" spans="1:41" ht="18">
      <c r="A11" s="6"/>
      <c r="B11" s="4" t="s">
        <v>174</v>
      </c>
      <c r="C11" s="4" t="s">
        <v>107</v>
      </c>
      <c r="D11" s="4" t="s">
        <v>132</v>
      </c>
      <c r="E11" s="5">
        <f>IF(ISERROR(FIND(入力シート➁!$B$3,D11)),"",ROW())</f>
        <v>11</v>
      </c>
      <c r="F11" s="5" t="str">
        <f t="shared" si="0"/>
        <v>アヘンチンキ</v>
      </c>
      <c r="G11" s="4" t="s">
        <v>132</v>
      </c>
      <c r="H11" s="4" t="s">
        <v>175</v>
      </c>
      <c r="I11" s="5" t="s">
        <v>110</v>
      </c>
      <c r="J11" s="5" t="str">
        <f t="shared" si="1"/>
        <v/>
      </c>
      <c r="K11" s="5" t="s">
        <v>110</v>
      </c>
      <c r="L11" s="5" t="str">
        <f t="shared" si="2"/>
        <v>0%1mL</v>
      </c>
      <c r="M11" s="5" t="str">
        <f t="shared" si="3"/>
        <v>mL</v>
      </c>
      <c r="N11" s="5" t="str">
        <f t="shared" si="4"/>
        <v/>
      </c>
      <c r="O11" s="5" t="s">
        <v>173</v>
      </c>
      <c r="P11" s="5" t="s">
        <v>110</v>
      </c>
      <c r="Q11" s="5" t="s">
        <v>173</v>
      </c>
      <c r="R11" s="4" t="s">
        <v>160</v>
      </c>
      <c r="S11" s="7">
        <v>799.1</v>
      </c>
      <c r="T11" s="7"/>
      <c r="U11" s="4" t="s">
        <v>161</v>
      </c>
      <c r="V11" s="4"/>
      <c r="W11" s="4"/>
      <c r="X11" s="4"/>
      <c r="Y11" s="4" t="s">
        <v>163</v>
      </c>
      <c r="Z11" s="121">
        <v>41621</v>
      </c>
      <c r="AA11" s="121"/>
      <c r="AB11" s="4"/>
      <c r="AC11" s="4" t="s">
        <v>115</v>
      </c>
      <c r="AD11" s="4"/>
      <c r="AE11" s="4"/>
      <c r="AF11" s="4" t="s">
        <v>129</v>
      </c>
      <c r="AG11" s="4"/>
      <c r="AH11" s="4"/>
      <c r="AI11" s="4"/>
      <c r="AJ11" s="4" t="s">
        <v>174</v>
      </c>
      <c r="AK11" s="4" t="s">
        <v>117</v>
      </c>
      <c r="AL11" s="4" t="s">
        <v>167</v>
      </c>
      <c r="AM11" s="4" t="s">
        <v>168</v>
      </c>
      <c r="AN11" s="4"/>
      <c r="AO11" s="4"/>
    </row>
    <row r="12" spans="1:41" ht="18">
      <c r="A12" s="6"/>
      <c r="B12" s="4" t="s">
        <v>176</v>
      </c>
      <c r="C12" s="4" t="s">
        <v>107</v>
      </c>
      <c r="D12" s="4" t="s">
        <v>177</v>
      </c>
      <c r="E12" s="5">
        <f>IF(ISERROR(FIND(入力シート➁!$B$3,D12)),"",ROW())</f>
        <v>12</v>
      </c>
      <c r="F12" s="5" t="str">
        <f t="shared" si="0"/>
        <v>アヘンチンキ「第一三共」</v>
      </c>
      <c r="G12" s="4" t="s">
        <v>132</v>
      </c>
      <c r="H12" s="4" t="s">
        <v>175</v>
      </c>
      <c r="I12" s="5" t="s">
        <v>110</v>
      </c>
      <c r="J12" s="5" t="str">
        <f t="shared" si="1"/>
        <v/>
      </c>
      <c r="K12" s="5" t="s">
        <v>110</v>
      </c>
      <c r="L12" s="5" t="str">
        <f t="shared" si="2"/>
        <v>0%1mL</v>
      </c>
      <c r="M12" s="5" t="str">
        <f t="shared" si="3"/>
        <v>mL</v>
      </c>
      <c r="N12" s="5" t="str">
        <f t="shared" si="4"/>
        <v/>
      </c>
      <c r="O12" s="5" t="s">
        <v>173</v>
      </c>
      <c r="P12" s="5" t="s">
        <v>110</v>
      </c>
      <c r="Q12" s="5" t="s">
        <v>173</v>
      </c>
      <c r="R12" s="4" t="s">
        <v>160</v>
      </c>
      <c r="S12" s="7">
        <v>121.4</v>
      </c>
      <c r="T12" s="7"/>
      <c r="U12" s="4" t="s">
        <v>161</v>
      </c>
      <c r="V12" s="4"/>
      <c r="W12" s="4"/>
      <c r="X12" s="4"/>
      <c r="Y12" s="4" t="s">
        <v>163</v>
      </c>
      <c r="Z12" s="121">
        <v>41621</v>
      </c>
      <c r="AA12" s="121"/>
      <c r="AB12" s="4"/>
      <c r="AC12" s="4" t="s">
        <v>115</v>
      </c>
      <c r="AD12" s="4"/>
      <c r="AE12" s="4"/>
      <c r="AF12" s="4" t="s">
        <v>129</v>
      </c>
      <c r="AG12" s="4"/>
      <c r="AH12" s="4"/>
      <c r="AI12" s="4"/>
      <c r="AJ12" s="4" t="s">
        <v>176</v>
      </c>
      <c r="AK12" s="4" t="s">
        <v>117</v>
      </c>
      <c r="AL12" s="4" t="s">
        <v>167</v>
      </c>
      <c r="AM12" s="4" t="s">
        <v>168</v>
      </c>
      <c r="AN12" s="4"/>
      <c r="AO12" s="4"/>
    </row>
    <row r="13" spans="1:41" ht="18">
      <c r="A13" s="6"/>
      <c r="B13" s="4" t="s">
        <v>178</v>
      </c>
      <c r="C13" s="4" t="s">
        <v>107</v>
      </c>
      <c r="D13" s="4" t="s">
        <v>179</v>
      </c>
      <c r="E13" s="5">
        <f>IF(ISERROR(FIND(入力シート➁!$B$3,D13)),"",ROW())</f>
        <v>13</v>
      </c>
      <c r="F13" s="5" t="str">
        <f t="shared" si="0"/>
        <v>アヘン散</v>
      </c>
      <c r="G13" s="4" t="s">
        <v>179</v>
      </c>
      <c r="H13" s="4" t="s">
        <v>180</v>
      </c>
      <c r="I13" s="5" t="s">
        <v>110</v>
      </c>
      <c r="J13" s="5" t="str">
        <f t="shared" si="1"/>
        <v/>
      </c>
      <c r="K13" s="5" t="s">
        <v>110</v>
      </c>
      <c r="L13" s="5" t="str">
        <f t="shared" si="2"/>
        <v>0%1g</v>
      </c>
      <c r="M13" s="5" t="str">
        <f t="shared" si="3"/>
        <v>g</v>
      </c>
      <c r="N13" s="5" t="str">
        <f t="shared" si="4"/>
        <v/>
      </c>
      <c r="O13" s="5" t="s">
        <v>169</v>
      </c>
      <c r="P13" s="5" t="s">
        <v>110</v>
      </c>
      <c r="Q13" s="5" t="s">
        <v>169</v>
      </c>
      <c r="R13" s="4" t="s">
        <v>138</v>
      </c>
      <c r="S13" s="7">
        <v>233.6</v>
      </c>
      <c r="T13" s="7"/>
      <c r="U13" s="4" t="s">
        <v>161</v>
      </c>
      <c r="V13" s="4"/>
      <c r="W13" s="4"/>
      <c r="X13" s="4"/>
      <c r="Y13" s="4" t="s">
        <v>163</v>
      </c>
      <c r="Z13" s="121">
        <v>43630</v>
      </c>
      <c r="AA13" s="121"/>
      <c r="AB13" s="4"/>
      <c r="AC13" s="4" t="s">
        <v>115</v>
      </c>
      <c r="AD13" s="4"/>
      <c r="AE13" s="4"/>
      <c r="AF13" s="4" t="s">
        <v>129</v>
      </c>
      <c r="AG13" s="4"/>
      <c r="AH13" s="4"/>
      <c r="AI13" s="4"/>
      <c r="AJ13" s="4" t="s">
        <v>178</v>
      </c>
      <c r="AK13" s="4" t="s">
        <v>117</v>
      </c>
      <c r="AL13" s="4" t="s">
        <v>167</v>
      </c>
      <c r="AM13" s="4" t="s">
        <v>168</v>
      </c>
      <c r="AN13" s="4"/>
      <c r="AO13" s="4"/>
    </row>
    <row r="14" spans="1:41" ht="18">
      <c r="A14" s="6"/>
      <c r="B14" s="4" t="s">
        <v>182</v>
      </c>
      <c r="C14" s="4" t="s">
        <v>107</v>
      </c>
      <c r="D14" s="4" t="s">
        <v>183</v>
      </c>
      <c r="E14" s="5">
        <f>IF(ISERROR(FIND(入力シート➁!$B$3,D14)),"",ROW())</f>
        <v>14</v>
      </c>
      <c r="F14" s="5" t="str">
        <f t="shared" si="0"/>
        <v>アヘン散「第一三共」</v>
      </c>
      <c r="G14" s="4" t="s">
        <v>179</v>
      </c>
      <c r="H14" s="4" t="s">
        <v>180</v>
      </c>
      <c r="I14" s="5" t="s">
        <v>110</v>
      </c>
      <c r="J14" s="5" t="str">
        <f t="shared" si="1"/>
        <v/>
      </c>
      <c r="K14" s="5" t="s">
        <v>110</v>
      </c>
      <c r="L14" s="5" t="str">
        <f t="shared" si="2"/>
        <v>0%1g</v>
      </c>
      <c r="M14" s="5" t="str">
        <f t="shared" si="3"/>
        <v>g</v>
      </c>
      <c r="N14" s="5" t="str">
        <f t="shared" si="4"/>
        <v/>
      </c>
      <c r="O14" s="5" t="s">
        <v>169</v>
      </c>
      <c r="P14" s="5" t="s">
        <v>110</v>
      </c>
      <c r="Q14" s="5" t="s">
        <v>169</v>
      </c>
      <c r="R14" s="4" t="s">
        <v>184</v>
      </c>
      <c r="S14" s="7">
        <v>233.6</v>
      </c>
      <c r="T14" s="7"/>
      <c r="U14" s="4" t="s">
        <v>161</v>
      </c>
      <c r="V14" s="4"/>
      <c r="W14" s="4" t="s">
        <v>219</v>
      </c>
      <c r="X14" s="4"/>
      <c r="Y14" s="4" t="s">
        <v>163</v>
      </c>
      <c r="Z14" s="121">
        <v>43077</v>
      </c>
      <c r="AA14" s="121"/>
      <c r="AB14" s="4"/>
      <c r="AC14" s="4" t="s">
        <v>115</v>
      </c>
      <c r="AD14" s="4"/>
      <c r="AE14" s="4"/>
      <c r="AF14" s="4" t="s">
        <v>129</v>
      </c>
      <c r="AG14" s="4"/>
      <c r="AH14" s="4"/>
      <c r="AI14" s="4"/>
      <c r="AJ14" s="4" t="s">
        <v>182</v>
      </c>
      <c r="AK14" s="4" t="s">
        <v>117</v>
      </c>
      <c r="AL14" s="4" t="s">
        <v>167</v>
      </c>
      <c r="AM14" s="4" t="s">
        <v>168</v>
      </c>
      <c r="AN14" s="4"/>
      <c r="AO14" s="4"/>
    </row>
    <row r="15" spans="1:41" ht="18">
      <c r="A15" s="6"/>
      <c r="B15" s="4" t="s">
        <v>187</v>
      </c>
      <c r="C15" s="4" t="s">
        <v>107</v>
      </c>
      <c r="D15" s="4" t="s">
        <v>188</v>
      </c>
      <c r="E15" s="5">
        <f>IF(ISERROR(FIND(入力シート➁!$B$3,D15)),"",ROW())</f>
        <v>15</v>
      </c>
      <c r="F15" s="5" t="str">
        <f t="shared" si="0"/>
        <v>アヘン末「第一三共」</v>
      </c>
      <c r="G15" s="4" t="s">
        <v>189</v>
      </c>
      <c r="H15" s="4" t="s">
        <v>190</v>
      </c>
      <c r="I15" s="5" t="s">
        <v>110</v>
      </c>
      <c r="J15" s="5" t="str">
        <f t="shared" si="1"/>
        <v/>
      </c>
      <c r="K15" s="5" t="s">
        <v>110</v>
      </c>
      <c r="L15" s="5" t="str">
        <f t="shared" si="2"/>
        <v>g</v>
      </c>
      <c r="M15" s="5" t="str">
        <f t="shared" si="3"/>
        <v/>
      </c>
      <c r="N15" s="5" t="str">
        <f t="shared" si="4"/>
        <v/>
      </c>
      <c r="O15" s="5" t="s">
        <v>169</v>
      </c>
      <c r="P15" s="5" t="s">
        <v>110</v>
      </c>
      <c r="Q15" s="5" t="s">
        <v>169</v>
      </c>
      <c r="R15" s="4" t="s">
        <v>138</v>
      </c>
      <c r="S15" s="7">
        <v>433.7</v>
      </c>
      <c r="T15" s="7"/>
      <c r="U15" s="4" t="s">
        <v>161</v>
      </c>
      <c r="V15" s="4"/>
      <c r="W15" s="4"/>
      <c r="X15" s="4"/>
      <c r="Y15" s="4" t="s">
        <v>163</v>
      </c>
      <c r="Z15" s="121">
        <v>43630</v>
      </c>
      <c r="AA15" s="121"/>
      <c r="AB15" s="4"/>
      <c r="AC15" s="4" t="s">
        <v>115</v>
      </c>
      <c r="AD15" s="4"/>
      <c r="AE15" s="4"/>
      <c r="AF15" s="4" t="s">
        <v>129</v>
      </c>
      <c r="AG15" s="4"/>
      <c r="AH15" s="4"/>
      <c r="AI15" s="4"/>
      <c r="AJ15" s="4" t="s">
        <v>187</v>
      </c>
      <c r="AK15" s="4" t="s">
        <v>117</v>
      </c>
      <c r="AL15" s="4" t="s">
        <v>167</v>
      </c>
      <c r="AM15" s="4" t="s">
        <v>168</v>
      </c>
      <c r="AN15" s="4"/>
      <c r="AO15" s="4"/>
    </row>
    <row r="16" spans="1:41" ht="18">
      <c r="A16" s="6"/>
      <c r="B16" s="4" t="s">
        <v>191</v>
      </c>
      <c r="C16" s="4" t="s">
        <v>192</v>
      </c>
      <c r="D16" s="4" t="s">
        <v>193</v>
      </c>
      <c r="E16" s="5">
        <f>IF(ISERROR(FIND(入力シート➁!$B$3,D16)),"",ROW())</f>
        <v>16</v>
      </c>
      <c r="F16" s="5" t="str">
        <f t="shared" si="0"/>
        <v>アルチバ静注用2mg</v>
      </c>
      <c r="G16" s="4" t="s">
        <v>194</v>
      </c>
      <c r="H16" s="4" t="s">
        <v>195</v>
      </c>
      <c r="I16" s="5" t="s">
        <v>110</v>
      </c>
      <c r="J16" s="5" t="str">
        <f t="shared" si="1"/>
        <v/>
      </c>
      <c r="K16" s="5" t="s">
        <v>110</v>
      </c>
      <c r="L16" s="5" t="str">
        <f t="shared" si="2"/>
        <v>瓶</v>
      </c>
      <c r="M16" s="5" t="str">
        <f t="shared" si="3"/>
        <v/>
      </c>
      <c r="N16" s="5" t="str">
        <f t="shared" si="4"/>
        <v/>
      </c>
      <c r="O16" s="5" t="s">
        <v>196</v>
      </c>
      <c r="P16" s="5" t="s">
        <v>110</v>
      </c>
      <c r="Q16" s="5" t="s">
        <v>156</v>
      </c>
      <c r="R16" s="4" t="s">
        <v>184</v>
      </c>
      <c r="S16" s="7">
        <v>433.7</v>
      </c>
      <c r="T16" s="7"/>
      <c r="U16" s="4" t="s">
        <v>161</v>
      </c>
      <c r="V16" s="4"/>
      <c r="W16" s="4" t="s">
        <v>219</v>
      </c>
      <c r="X16" s="4"/>
      <c r="Y16" s="4" t="s">
        <v>163</v>
      </c>
      <c r="Z16" s="121">
        <v>43077</v>
      </c>
      <c r="AA16" s="121"/>
      <c r="AB16" s="4"/>
      <c r="AC16" s="4" t="s">
        <v>115</v>
      </c>
      <c r="AD16" s="4"/>
      <c r="AE16" s="4"/>
      <c r="AF16" s="4" t="s">
        <v>129</v>
      </c>
      <c r="AG16" s="4"/>
      <c r="AH16" s="4"/>
      <c r="AI16" s="4"/>
      <c r="AJ16" s="4" t="s">
        <v>191</v>
      </c>
      <c r="AK16" s="4" t="s">
        <v>117</v>
      </c>
      <c r="AL16" s="4" t="s">
        <v>167</v>
      </c>
      <c r="AM16" s="4" t="s">
        <v>168</v>
      </c>
      <c r="AN16" s="4"/>
      <c r="AO16" s="4"/>
    </row>
    <row r="17" spans="1:41" ht="18">
      <c r="A17" s="6"/>
      <c r="B17" s="4" t="s">
        <v>197</v>
      </c>
      <c r="C17" s="4" t="s">
        <v>192</v>
      </c>
      <c r="D17" s="4" t="s">
        <v>198</v>
      </c>
      <c r="E17" s="5">
        <f>IF(ISERROR(FIND(入力シート➁!$B$3,D17)),"",ROW())</f>
        <v>17</v>
      </c>
      <c r="F17" s="5" t="str">
        <f t="shared" si="0"/>
        <v>アルチバ静注用5mg</v>
      </c>
      <c r="G17" s="4" t="s">
        <v>194</v>
      </c>
      <c r="H17" s="4" t="s">
        <v>199</v>
      </c>
      <c r="I17" s="5" t="s">
        <v>110</v>
      </c>
      <c r="J17" s="5" t="str">
        <f t="shared" si="1"/>
        <v/>
      </c>
      <c r="K17" s="5" t="s">
        <v>110</v>
      </c>
      <c r="L17" s="5" t="str">
        <f t="shared" si="2"/>
        <v>瓶</v>
      </c>
      <c r="M17" s="5" t="str">
        <f t="shared" si="3"/>
        <v/>
      </c>
      <c r="N17" s="5" t="str">
        <f t="shared" si="4"/>
        <v/>
      </c>
      <c r="O17" s="5" t="s">
        <v>196</v>
      </c>
      <c r="P17" s="5" t="s">
        <v>110</v>
      </c>
      <c r="Q17" s="5" t="s">
        <v>156</v>
      </c>
      <c r="R17" s="4" t="s">
        <v>138</v>
      </c>
      <c r="S17" s="7">
        <v>799.1</v>
      </c>
      <c r="T17" s="7"/>
      <c r="U17" s="4" t="s">
        <v>161</v>
      </c>
      <c r="V17" s="4"/>
      <c r="W17" s="4"/>
      <c r="X17" s="4"/>
      <c r="Y17" s="4" t="s">
        <v>163</v>
      </c>
      <c r="Z17" s="121">
        <v>43630</v>
      </c>
      <c r="AA17" s="121"/>
      <c r="AB17" s="4"/>
      <c r="AC17" s="4" t="s">
        <v>115</v>
      </c>
      <c r="AD17" s="4"/>
      <c r="AE17" s="4"/>
      <c r="AF17" s="4" t="s">
        <v>129</v>
      </c>
      <c r="AG17" s="4"/>
      <c r="AH17" s="4"/>
      <c r="AI17" s="4"/>
      <c r="AJ17" s="4" t="s">
        <v>197</v>
      </c>
      <c r="AK17" s="4" t="s">
        <v>117</v>
      </c>
      <c r="AL17" s="4" t="s">
        <v>167</v>
      </c>
      <c r="AM17" s="4" t="s">
        <v>168</v>
      </c>
      <c r="AN17" s="4"/>
      <c r="AO17" s="4"/>
    </row>
    <row r="18" spans="1:41" ht="18">
      <c r="A18" s="6"/>
      <c r="B18" s="4" t="s">
        <v>200</v>
      </c>
      <c r="C18" s="4" t="s">
        <v>201</v>
      </c>
      <c r="D18" s="4" t="s">
        <v>202</v>
      </c>
      <c r="E18" s="5">
        <f>IF(ISERROR(FIND(入力シート➁!$B$3,D18)),"",ROW())</f>
        <v>18</v>
      </c>
      <c r="F18" s="5" t="str">
        <f t="shared" si="0"/>
        <v>アンペック坐剤10mg</v>
      </c>
      <c r="G18" s="4" t="s">
        <v>203</v>
      </c>
      <c r="H18" s="4" t="s">
        <v>204</v>
      </c>
      <c r="I18" s="5" t="s">
        <v>110</v>
      </c>
      <c r="J18" s="5" t="str">
        <f t="shared" si="1"/>
        <v/>
      </c>
      <c r="K18" s="5" t="s">
        <v>110</v>
      </c>
      <c r="L18" s="5" t="str">
        <f t="shared" si="2"/>
        <v>0mg1個</v>
      </c>
      <c r="M18" s="5" t="str">
        <f t="shared" si="3"/>
        <v>個</v>
      </c>
      <c r="N18" s="5" t="str">
        <f t="shared" si="4"/>
        <v/>
      </c>
      <c r="O18" s="5" t="s">
        <v>133</v>
      </c>
      <c r="P18" s="5" t="s">
        <v>110</v>
      </c>
      <c r="Q18" s="5" t="s">
        <v>133</v>
      </c>
      <c r="R18" s="4" t="s">
        <v>184</v>
      </c>
      <c r="S18" s="7">
        <v>799.1</v>
      </c>
      <c r="T18" s="7"/>
      <c r="U18" s="4" t="s">
        <v>161</v>
      </c>
      <c r="V18" s="4"/>
      <c r="W18" s="4" t="s">
        <v>219</v>
      </c>
      <c r="X18" s="4"/>
      <c r="Y18" s="4" t="s">
        <v>163</v>
      </c>
      <c r="Z18" s="121">
        <v>43077</v>
      </c>
      <c r="AA18" s="121"/>
      <c r="AB18" s="4"/>
      <c r="AC18" s="4" t="s">
        <v>115</v>
      </c>
      <c r="AD18" s="4"/>
      <c r="AE18" s="4"/>
      <c r="AF18" s="4" t="s">
        <v>129</v>
      </c>
      <c r="AG18" s="4"/>
      <c r="AH18" s="4"/>
      <c r="AI18" s="4"/>
      <c r="AJ18" s="4" t="s">
        <v>200</v>
      </c>
      <c r="AK18" s="4" t="s">
        <v>117</v>
      </c>
      <c r="AL18" s="4" t="s">
        <v>167</v>
      </c>
      <c r="AM18" s="4" t="s">
        <v>168</v>
      </c>
      <c r="AN18" s="4"/>
      <c r="AO18" s="4"/>
    </row>
    <row r="19" spans="1:41" ht="18">
      <c r="A19" s="6"/>
      <c r="B19" s="4" t="s">
        <v>205</v>
      </c>
      <c r="C19" s="4" t="s">
        <v>201</v>
      </c>
      <c r="D19" s="4" t="s">
        <v>206</v>
      </c>
      <c r="E19" s="5">
        <f>IF(ISERROR(FIND(入力シート➁!$B$3,D19)),"",ROW())</f>
        <v>19</v>
      </c>
      <c r="F19" s="5" t="str">
        <f t="shared" si="0"/>
        <v>アンペック坐剤20mg</v>
      </c>
      <c r="G19" s="4" t="s">
        <v>203</v>
      </c>
      <c r="H19" s="4" t="s">
        <v>207</v>
      </c>
      <c r="I19" s="5" t="s">
        <v>110</v>
      </c>
      <c r="J19" s="5" t="str">
        <f t="shared" si="1"/>
        <v/>
      </c>
      <c r="K19" s="5" t="s">
        <v>110</v>
      </c>
      <c r="L19" s="5" t="str">
        <f t="shared" si="2"/>
        <v>個</v>
      </c>
      <c r="M19" s="5" t="str">
        <f t="shared" si="3"/>
        <v/>
      </c>
      <c r="N19" s="5" t="str">
        <f t="shared" si="4"/>
        <v/>
      </c>
      <c r="O19" s="5" t="s">
        <v>133</v>
      </c>
      <c r="P19" s="5" t="s">
        <v>110</v>
      </c>
      <c r="Q19" s="5" t="s">
        <v>133</v>
      </c>
      <c r="R19" s="4" t="s">
        <v>138</v>
      </c>
      <c r="S19" s="7">
        <v>121.4</v>
      </c>
      <c r="T19" s="7"/>
      <c r="U19" s="4" t="s">
        <v>161</v>
      </c>
      <c r="V19" s="4"/>
      <c r="W19" s="4"/>
      <c r="X19" s="4"/>
      <c r="Y19" s="4" t="s">
        <v>163</v>
      </c>
      <c r="Z19" s="121">
        <v>43630</v>
      </c>
      <c r="AA19" s="121"/>
      <c r="AB19" s="4"/>
      <c r="AC19" s="4" t="s">
        <v>115</v>
      </c>
      <c r="AD19" s="4"/>
      <c r="AE19" s="4"/>
      <c r="AF19" s="4" t="s">
        <v>129</v>
      </c>
      <c r="AG19" s="4"/>
      <c r="AH19" s="4"/>
      <c r="AI19" s="4"/>
      <c r="AJ19" s="4" t="s">
        <v>205</v>
      </c>
      <c r="AK19" s="4" t="s">
        <v>117</v>
      </c>
      <c r="AL19" s="4" t="s">
        <v>167</v>
      </c>
      <c r="AM19" s="4" t="s">
        <v>168</v>
      </c>
      <c r="AN19" s="4"/>
      <c r="AO19" s="4"/>
    </row>
    <row r="20" spans="1:41" ht="18">
      <c r="A20" s="6"/>
      <c r="B20" s="4" t="s">
        <v>208</v>
      </c>
      <c r="C20" s="4" t="s">
        <v>201</v>
      </c>
      <c r="D20" s="4" t="s">
        <v>209</v>
      </c>
      <c r="E20" s="5">
        <f>IF(ISERROR(FIND(入力シート➁!$B$3,D20)),"",ROW())</f>
        <v>20</v>
      </c>
      <c r="F20" s="5" t="str">
        <f t="shared" si="0"/>
        <v>アンペック坐剤30mg</v>
      </c>
      <c r="G20" s="4" t="s">
        <v>203</v>
      </c>
      <c r="H20" s="4" t="s">
        <v>210</v>
      </c>
      <c r="I20" s="5" t="s">
        <v>110</v>
      </c>
      <c r="J20" s="5" t="str">
        <f t="shared" si="1"/>
        <v/>
      </c>
      <c r="K20" s="5" t="s">
        <v>110</v>
      </c>
      <c r="L20" s="5" t="str">
        <f t="shared" si="2"/>
        <v>個</v>
      </c>
      <c r="M20" s="5" t="str">
        <f t="shared" si="3"/>
        <v/>
      </c>
      <c r="N20" s="5" t="str">
        <f t="shared" si="4"/>
        <v/>
      </c>
      <c r="O20" s="5" t="s">
        <v>133</v>
      </c>
      <c r="P20" s="5" t="s">
        <v>110</v>
      </c>
      <c r="Q20" s="5" t="s">
        <v>133</v>
      </c>
      <c r="R20" s="4" t="s">
        <v>184</v>
      </c>
      <c r="S20" s="7">
        <v>121.4</v>
      </c>
      <c r="T20" s="7"/>
      <c r="U20" s="4" t="s">
        <v>161</v>
      </c>
      <c r="V20" s="4"/>
      <c r="W20" s="4" t="s">
        <v>219</v>
      </c>
      <c r="X20" s="4"/>
      <c r="Y20" s="4" t="s">
        <v>163</v>
      </c>
      <c r="Z20" s="121">
        <v>43077</v>
      </c>
      <c r="AA20" s="121"/>
      <c r="AB20" s="4"/>
      <c r="AC20" s="4" t="s">
        <v>115</v>
      </c>
      <c r="AD20" s="4"/>
      <c r="AE20" s="4"/>
      <c r="AF20" s="4" t="s">
        <v>129</v>
      </c>
      <c r="AG20" s="4"/>
      <c r="AH20" s="4"/>
      <c r="AI20" s="4"/>
      <c r="AJ20" s="4" t="s">
        <v>208</v>
      </c>
      <c r="AK20" s="4" t="s">
        <v>117</v>
      </c>
      <c r="AL20" s="4" t="s">
        <v>167</v>
      </c>
      <c r="AM20" s="4" t="s">
        <v>168</v>
      </c>
      <c r="AN20" s="4"/>
      <c r="AO20" s="4"/>
    </row>
    <row r="21" spans="1:41" ht="18">
      <c r="A21" s="6"/>
      <c r="B21" s="4" t="s">
        <v>211</v>
      </c>
      <c r="C21" s="4" t="s">
        <v>192</v>
      </c>
      <c r="D21" s="4" t="s">
        <v>212</v>
      </c>
      <c r="E21" s="5">
        <f>IF(ISERROR(FIND(入力シート➁!$B$3,D21)),"",ROW())</f>
        <v>21</v>
      </c>
      <c r="F21" s="5" t="str">
        <f t="shared" si="0"/>
        <v>アンペック注10mg</v>
      </c>
      <c r="G21" s="4" t="s">
        <v>213</v>
      </c>
      <c r="H21" s="4" t="s">
        <v>214</v>
      </c>
      <c r="I21" s="5" t="s">
        <v>215</v>
      </c>
      <c r="J21" s="5" t="str">
        <f t="shared" si="1"/>
        <v>1mL</v>
      </c>
      <c r="K21" s="5" t="s">
        <v>216</v>
      </c>
      <c r="L21" s="5" t="str">
        <f t="shared" si="2"/>
        <v>%1mL1管</v>
      </c>
      <c r="M21" s="5" t="str">
        <f t="shared" si="3"/>
        <v>mL1管</v>
      </c>
      <c r="N21" s="5" t="str">
        <f t="shared" si="4"/>
        <v>管</v>
      </c>
      <c r="O21" s="5" t="s">
        <v>217</v>
      </c>
      <c r="P21" s="5" t="s">
        <v>218</v>
      </c>
      <c r="Q21" s="5" t="s">
        <v>150</v>
      </c>
      <c r="R21" s="4" t="s">
        <v>184</v>
      </c>
      <c r="S21" s="7">
        <v>220.7</v>
      </c>
      <c r="T21" s="7"/>
      <c r="U21" s="4" t="s">
        <v>161</v>
      </c>
      <c r="V21" s="4"/>
      <c r="W21" s="4" t="s">
        <v>219</v>
      </c>
      <c r="X21" s="4"/>
      <c r="Y21" s="4" t="s">
        <v>163</v>
      </c>
      <c r="Z21" s="121">
        <v>40445</v>
      </c>
      <c r="AA21" s="121"/>
      <c r="AB21" s="4"/>
      <c r="AC21" s="4" t="s">
        <v>115</v>
      </c>
      <c r="AD21" s="4"/>
      <c r="AE21" s="4"/>
      <c r="AF21" s="4" t="s">
        <v>129</v>
      </c>
      <c r="AG21" s="4"/>
      <c r="AH21" s="4"/>
      <c r="AI21" s="4"/>
      <c r="AJ21" s="4" t="s">
        <v>211</v>
      </c>
      <c r="AK21" s="4" t="s">
        <v>117</v>
      </c>
      <c r="AL21" s="4" t="s">
        <v>167</v>
      </c>
      <c r="AM21" s="4" t="s">
        <v>168</v>
      </c>
      <c r="AN21" s="4"/>
      <c r="AO21" s="4"/>
    </row>
    <row r="22" spans="1:41" ht="18">
      <c r="A22" s="6"/>
      <c r="B22" s="4" t="s">
        <v>221</v>
      </c>
      <c r="C22" s="4" t="s">
        <v>192</v>
      </c>
      <c r="D22" s="4" t="s">
        <v>222</v>
      </c>
      <c r="E22" s="5">
        <f>IF(ISERROR(FIND(入力シート➁!$B$3,D22)),"",ROW())</f>
        <v>22</v>
      </c>
      <c r="F22" s="5" t="str">
        <f t="shared" si="0"/>
        <v>アンペック注200mg</v>
      </c>
      <c r="G22" s="4" t="s">
        <v>213</v>
      </c>
      <c r="H22" s="4" t="s">
        <v>223</v>
      </c>
      <c r="I22" s="5" t="s">
        <v>224</v>
      </c>
      <c r="J22" s="5" t="str">
        <f t="shared" si="1"/>
        <v>5mL</v>
      </c>
      <c r="K22" s="5" t="s">
        <v>225</v>
      </c>
      <c r="L22" s="5" t="str">
        <f t="shared" si="2"/>
        <v>管</v>
      </c>
      <c r="M22" s="5" t="str">
        <f t="shared" si="3"/>
        <v/>
      </c>
      <c r="N22" s="5" t="str">
        <f t="shared" si="4"/>
        <v/>
      </c>
      <c r="O22" s="5" t="s">
        <v>217</v>
      </c>
      <c r="P22" s="5" t="s">
        <v>226</v>
      </c>
      <c r="Q22" s="5" t="s">
        <v>150</v>
      </c>
      <c r="R22" s="4" t="s">
        <v>184</v>
      </c>
      <c r="S22" s="7">
        <v>53.8</v>
      </c>
      <c r="T22" s="7"/>
      <c r="U22" s="4" t="s">
        <v>161</v>
      </c>
      <c r="V22" s="4"/>
      <c r="W22" s="4" t="s">
        <v>219</v>
      </c>
      <c r="X22" s="4"/>
      <c r="Y22" s="4" t="s">
        <v>163</v>
      </c>
      <c r="Z22" s="121">
        <v>40445</v>
      </c>
      <c r="AA22" s="121"/>
      <c r="AB22" s="4"/>
      <c r="AC22" s="4" t="s">
        <v>115</v>
      </c>
      <c r="AD22" s="4"/>
      <c r="AE22" s="4"/>
      <c r="AF22" s="4" t="s">
        <v>129</v>
      </c>
      <c r="AG22" s="4"/>
      <c r="AH22" s="4"/>
      <c r="AI22" s="4"/>
      <c r="AJ22" s="4" t="s">
        <v>221</v>
      </c>
      <c r="AK22" s="4" t="s">
        <v>117</v>
      </c>
      <c r="AL22" s="4" t="s">
        <v>167</v>
      </c>
      <c r="AM22" s="4" t="s">
        <v>168</v>
      </c>
      <c r="AN22" s="4"/>
      <c r="AO22" s="4"/>
    </row>
    <row r="23" spans="1:41" ht="18">
      <c r="A23" s="6"/>
      <c r="B23" s="4" t="s">
        <v>227</v>
      </c>
      <c r="C23" s="4" t="s">
        <v>192</v>
      </c>
      <c r="D23" s="4" t="s">
        <v>228</v>
      </c>
      <c r="E23" s="5">
        <f>IF(ISERROR(FIND(入力シート➁!$B$3,D23)),"",ROW())</f>
        <v>23</v>
      </c>
      <c r="F23" s="5" t="str">
        <f t="shared" si="0"/>
        <v>アンペック注50mg</v>
      </c>
      <c r="G23" s="4" t="s">
        <v>213</v>
      </c>
      <c r="H23" s="4" t="s">
        <v>229</v>
      </c>
      <c r="I23" s="5" t="s">
        <v>230</v>
      </c>
      <c r="J23" s="5" t="str">
        <f t="shared" si="1"/>
        <v>5mL</v>
      </c>
      <c r="K23" s="5" t="s">
        <v>225</v>
      </c>
      <c r="L23" s="5" t="str">
        <f t="shared" si="2"/>
        <v>%5mL1管</v>
      </c>
      <c r="M23" s="5" t="str">
        <f t="shared" si="3"/>
        <v>管</v>
      </c>
      <c r="N23" s="5" t="str">
        <f t="shared" si="4"/>
        <v/>
      </c>
      <c r="O23" s="5" t="s">
        <v>217</v>
      </c>
      <c r="P23" s="5" t="s">
        <v>226</v>
      </c>
      <c r="Q23" s="5" t="s">
        <v>150</v>
      </c>
      <c r="R23" s="4" t="s">
        <v>184</v>
      </c>
      <c r="S23" s="7">
        <v>457.5</v>
      </c>
      <c r="T23" s="7"/>
      <c r="U23" s="4" t="s">
        <v>161</v>
      </c>
      <c r="V23" s="4"/>
      <c r="W23" s="4" t="s">
        <v>219</v>
      </c>
      <c r="X23" s="4"/>
      <c r="Y23" s="4" t="s">
        <v>163</v>
      </c>
      <c r="Z23" s="121">
        <v>41621</v>
      </c>
      <c r="AA23" s="121"/>
      <c r="AB23" s="4"/>
      <c r="AC23" s="4" t="s">
        <v>115</v>
      </c>
      <c r="AD23" s="4"/>
      <c r="AE23" s="4"/>
      <c r="AF23" s="4" t="s">
        <v>129</v>
      </c>
      <c r="AG23" s="4"/>
      <c r="AH23" s="4"/>
      <c r="AI23" s="4"/>
      <c r="AJ23" s="4" t="s">
        <v>227</v>
      </c>
      <c r="AK23" s="4" t="s">
        <v>117</v>
      </c>
      <c r="AL23" s="4" t="s">
        <v>167</v>
      </c>
      <c r="AM23" s="4" t="s">
        <v>168</v>
      </c>
      <c r="AN23" s="4"/>
      <c r="AO23" s="4"/>
    </row>
    <row r="24" spans="1:41" ht="18">
      <c r="A24" s="6"/>
      <c r="B24" s="4" t="s">
        <v>231</v>
      </c>
      <c r="C24" s="4" t="s">
        <v>107</v>
      </c>
      <c r="D24" s="4" t="s">
        <v>232</v>
      </c>
      <c r="E24" s="5">
        <f>IF(ISERROR(FIND(入力シート➁!$B$3,D24)),"",ROW())</f>
        <v>24</v>
      </c>
      <c r="F24" s="5" t="str">
        <f t="shared" si="0"/>
        <v>イーフェンバッカル錠100μg</v>
      </c>
      <c r="G24" s="4" t="s">
        <v>233</v>
      </c>
      <c r="H24" s="4" t="s">
        <v>154</v>
      </c>
      <c r="I24" s="5" t="s">
        <v>110</v>
      </c>
      <c r="J24" s="5" t="str">
        <f t="shared" si="1"/>
        <v/>
      </c>
      <c r="K24" s="5" t="s">
        <v>110</v>
      </c>
      <c r="L24" s="5" t="str">
        <f t="shared" si="2"/>
        <v>00μg1錠</v>
      </c>
      <c r="M24" s="5" t="str">
        <f t="shared" si="3"/>
        <v>錠</v>
      </c>
      <c r="N24" s="5" t="str">
        <f t="shared" si="4"/>
        <v/>
      </c>
      <c r="O24" s="5" t="s">
        <v>111</v>
      </c>
      <c r="P24" s="5" t="s">
        <v>110</v>
      </c>
      <c r="Q24" s="5" t="s">
        <v>111</v>
      </c>
      <c r="R24" s="4" t="s">
        <v>184</v>
      </c>
      <c r="S24" s="7">
        <v>111.2</v>
      </c>
      <c r="T24" s="7"/>
      <c r="U24" s="4" t="s">
        <v>161</v>
      </c>
      <c r="V24" s="4"/>
      <c r="W24" s="4" t="s">
        <v>219</v>
      </c>
      <c r="X24" s="4"/>
      <c r="Y24" s="4" t="s">
        <v>163</v>
      </c>
      <c r="Z24" s="121">
        <v>40445</v>
      </c>
      <c r="AA24" s="121"/>
      <c r="AB24" s="4"/>
      <c r="AC24" s="4" t="s">
        <v>115</v>
      </c>
      <c r="AD24" s="4"/>
      <c r="AE24" s="4"/>
      <c r="AF24" s="4" t="s">
        <v>129</v>
      </c>
      <c r="AG24" s="4"/>
      <c r="AH24" s="4"/>
      <c r="AI24" s="4"/>
      <c r="AJ24" s="4" t="s">
        <v>231</v>
      </c>
      <c r="AK24" s="4" t="s">
        <v>117</v>
      </c>
      <c r="AL24" s="4" t="s">
        <v>167</v>
      </c>
      <c r="AM24" s="4" t="s">
        <v>168</v>
      </c>
      <c r="AN24" s="4"/>
      <c r="AO24" s="4"/>
    </row>
    <row r="25" spans="1:41" ht="18">
      <c r="A25" s="6"/>
      <c r="B25" s="4" t="s">
        <v>234</v>
      </c>
      <c r="C25" s="4" t="s">
        <v>107</v>
      </c>
      <c r="D25" s="4" t="s">
        <v>235</v>
      </c>
      <c r="E25" s="5">
        <f>IF(ISERROR(FIND(入力シート➁!$B$3,D25)),"",ROW())</f>
        <v>25</v>
      </c>
      <c r="F25" s="5" t="str">
        <f t="shared" si="0"/>
        <v>イーフェンバッカル錠200μg</v>
      </c>
      <c r="G25" s="4" t="s">
        <v>233</v>
      </c>
      <c r="H25" s="4" t="s">
        <v>159</v>
      </c>
      <c r="I25" s="5" t="s">
        <v>110</v>
      </c>
      <c r="J25" s="5" t="str">
        <f t="shared" si="1"/>
        <v/>
      </c>
      <c r="K25" s="5" t="s">
        <v>110</v>
      </c>
      <c r="L25" s="5" t="str">
        <f t="shared" si="2"/>
        <v>錠</v>
      </c>
      <c r="M25" s="5" t="str">
        <f t="shared" si="3"/>
        <v/>
      </c>
      <c r="N25" s="5" t="str">
        <f t="shared" si="4"/>
        <v/>
      </c>
      <c r="O25" s="5" t="s">
        <v>111</v>
      </c>
      <c r="P25" s="5" t="s">
        <v>110</v>
      </c>
      <c r="Q25" s="5" t="s">
        <v>111</v>
      </c>
      <c r="R25" s="4" t="s">
        <v>236</v>
      </c>
      <c r="S25" s="7">
        <v>290.10000000000002</v>
      </c>
      <c r="T25" s="7"/>
      <c r="U25" s="4" t="s">
        <v>161</v>
      </c>
      <c r="V25" s="4"/>
      <c r="W25" s="4" t="s">
        <v>162</v>
      </c>
      <c r="X25" s="4"/>
      <c r="Y25" s="4" t="s">
        <v>163</v>
      </c>
      <c r="Z25" s="121">
        <v>44176</v>
      </c>
      <c r="AA25" s="121"/>
      <c r="AB25" s="4" t="s">
        <v>164</v>
      </c>
      <c r="AC25" s="4" t="s">
        <v>165</v>
      </c>
      <c r="AD25" s="4" t="s">
        <v>237</v>
      </c>
      <c r="AE25" s="4" t="s">
        <v>166</v>
      </c>
      <c r="AF25" s="4"/>
      <c r="AG25" s="4"/>
      <c r="AH25" s="4"/>
      <c r="AI25" s="4"/>
      <c r="AJ25" s="4" t="s">
        <v>234</v>
      </c>
      <c r="AK25" s="4" t="s">
        <v>117</v>
      </c>
      <c r="AL25" s="4" t="s">
        <v>167</v>
      </c>
      <c r="AM25" s="4" t="s">
        <v>168</v>
      </c>
      <c r="AN25" s="4"/>
      <c r="AO25" s="4"/>
    </row>
    <row r="26" spans="1:41" ht="18">
      <c r="A26" s="6"/>
      <c r="B26" s="4" t="s">
        <v>238</v>
      </c>
      <c r="C26" s="4" t="s">
        <v>107</v>
      </c>
      <c r="D26" s="4" t="s">
        <v>239</v>
      </c>
      <c r="E26" s="5">
        <f>IF(ISERROR(FIND(入力シート➁!$B$3,D26)),"",ROW())</f>
        <v>26</v>
      </c>
      <c r="F26" s="5" t="str">
        <f t="shared" si="0"/>
        <v>イーフェンバッカル錠400μg</v>
      </c>
      <c r="G26" s="4" t="s">
        <v>233</v>
      </c>
      <c r="H26" s="4" t="s">
        <v>172</v>
      </c>
      <c r="I26" s="5" t="s">
        <v>110</v>
      </c>
      <c r="J26" s="5" t="str">
        <f t="shared" si="1"/>
        <v/>
      </c>
      <c r="K26" s="5" t="s">
        <v>110</v>
      </c>
      <c r="L26" s="5" t="str">
        <f t="shared" si="2"/>
        <v>錠</v>
      </c>
      <c r="M26" s="5" t="str">
        <f t="shared" si="3"/>
        <v/>
      </c>
      <c r="N26" s="5" t="str">
        <f t="shared" si="4"/>
        <v/>
      </c>
      <c r="O26" s="5" t="s">
        <v>111</v>
      </c>
      <c r="P26" s="5" t="s">
        <v>110</v>
      </c>
      <c r="Q26" s="5" t="s">
        <v>111</v>
      </c>
      <c r="R26" s="4" t="s">
        <v>236</v>
      </c>
      <c r="S26" s="7">
        <v>87.5</v>
      </c>
      <c r="T26" s="7"/>
      <c r="U26" s="4" t="s">
        <v>161</v>
      </c>
      <c r="V26" s="4"/>
      <c r="W26" s="4" t="s">
        <v>162</v>
      </c>
      <c r="X26" s="4"/>
      <c r="Y26" s="4" t="s">
        <v>163</v>
      </c>
      <c r="Z26" s="121">
        <v>44176</v>
      </c>
      <c r="AA26" s="121"/>
      <c r="AB26" s="4" t="s">
        <v>164</v>
      </c>
      <c r="AC26" s="4" t="s">
        <v>165</v>
      </c>
      <c r="AD26" s="4" t="s">
        <v>240</v>
      </c>
      <c r="AE26" s="4" t="s">
        <v>166</v>
      </c>
      <c r="AF26" s="4"/>
      <c r="AG26" s="4"/>
      <c r="AH26" s="4"/>
      <c r="AI26" s="4"/>
      <c r="AJ26" s="4" t="s">
        <v>238</v>
      </c>
      <c r="AK26" s="4" t="s">
        <v>117</v>
      </c>
      <c r="AL26" s="4" t="s">
        <v>167</v>
      </c>
      <c r="AM26" s="4" t="s">
        <v>168</v>
      </c>
      <c r="AN26" s="4"/>
      <c r="AO26" s="4"/>
    </row>
    <row r="27" spans="1:41" ht="18">
      <c r="A27" s="6"/>
      <c r="B27" s="4" t="s">
        <v>241</v>
      </c>
      <c r="C27" s="4" t="s">
        <v>107</v>
      </c>
      <c r="D27" s="4" t="s">
        <v>242</v>
      </c>
      <c r="E27" s="5">
        <f>IF(ISERROR(FIND(入力シート➁!$B$3,D27)),"",ROW())</f>
        <v>27</v>
      </c>
      <c r="F27" s="5" t="str">
        <f t="shared" si="0"/>
        <v>イーフェンバッカル錠50μg</v>
      </c>
      <c r="G27" s="4" t="s">
        <v>233</v>
      </c>
      <c r="H27" s="4" t="s">
        <v>243</v>
      </c>
      <c r="I27" s="5" t="s">
        <v>110</v>
      </c>
      <c r="J27" s="5" t="str">
        <f t="shared" si="1"/>
        <v/>
      </c>
      <c r="K27" s="5" t="s">
        <v>110</v>
      </c>
      <c r="L27" s="5" t="str">
        <f t="shared" si="2"/>
        <v>錠</v>
      </c>
      <c r="M27" s="5" t="str">
        <f t="shared" si="3"/>
        <v/>
      </c>
      <c r="N27" s="5" t="str">
        <f t="shared" si="4"/>
        <v/>
      </c>
      <c r="O27" s="5" t="s">
        <v>111</v>
      </c>
      <c r="P27" s="5" t="s">
        <v>110</v>
      </c>
      <c r="Q27" s="5" t="s">
        <v>111</v>
      </c>
      <c r="R27" s="4" t="s">
        <v>236</v>
      </c>
      <c r="S27" s="7">
        <v>541.70000000000005</v>
      </c>
      <c r="T27" s="7"/>
      <c r="U27" s="4" t="s">
        <v>161</v>
      </c>
      <c r="V27" s="4"/>
      <c r="W27" s="4" t="s">
        <v>162</v>
      </c>
      <c r="X27" s="4"/>
      <c r="Y27" s="4" t="s">
        <v>163</v>
      </c>
      <c r="Z27" s="121">
        <v>44176</v>
      </c>
      <c r="AA27" s="121"/>
      <c r="AB27" s="4" t="s">
        <v>164</v>
      </c>
      <c r="AC27" s="4" t="s">
        <v>165</v>
      </c>
      <c r="AD27" s="4" t="s">
        <v>244</v>
      </c>
      <c r="AE27" s="4" t="s">
        <v>166</v>
      </c>
      <c r="AF27" s="4"/>
      <c r="AG27" s="4"/>
      <c r="AH27" s="4"/>
      <c r="AI27" s="4"/>
      <c r="AJ27" s="4" t="s">
        <v>241</v>
      </c>
      <c r="AK27" s="4" t="s">
        <v>117</v>
      </c>
      <c r="AL27" s="4" t="s">
        <v>167</v>
      </c>
      <c r="AM27" s="4" t="s">
        <v>168</v>
      </c>
      <c r="AN27" s="4"/>
      <c r="AO27" s="4"/>
    </row>
    <row r="28" spans="1:41" ht="18">
      <c r="A28" s="6"/>
      <c r="B28" s="4" t="s">
        <v>245</v>
      </c>
      <c r="C28" s="4" t="s">
        <v>107</v>
      </c>
      <c r="D28" s="4" t="s">
        <v>246</v>
      </c>
      <c r="E28" s="5">
        <f>IF(ISERROR(FIND(入力シート➁!$B$3,D28)),"",ROW())</f>
        <v>28</v>
      </c>
      <c r="F28" s="5" t="str">
        <f t="shared" si="0"/>
        <v>イーフェンバッカル錠600μg</v>
      </c>
      <c r="G28" s="4" t="s">
        <v>233</v>
      </c>
      <c r="H28" s="4" t="s">
        <v>247</v>
      </c>
      <c r="I28" s="5" t="s">
        <v>110</v>
      </c>
      <c r="J28" s="5" t="str">
        <f t="shared" si="1"/>
        <v/>
      </c>
      <c r="K28" s="5" t="s">
        <v>110</v>
      </c>
      <c r="L28" s="5" t="str">
        <f t="shared" si="2"/>
        <v>錠</v>
      </c>
      <c r="M28" s="5" t="str">
        <f t="shared" si="3"/>
        <v/>
      </c>
      <c r="N28" s="5" t="str">
        <f t="shared" si="4"/>
        <v/>
      </c>
      <c r="O28" s="5" t="s">
        <v>111</v>
      </c>
      <c r="P28" s="5" t="s">
        <v>110</v>
      </c>
      <c r="Q28" s="5" t="s">
        <v>111</v>
      </c>
      <c r="R28" s="4" t="s">
        <v>236</v>
      </c>
      <c r="S28" s="7">
        <v>152.4</v>
      </c>
      <c r="T28" s="7"/>
      <c r="U28" s="4" t="s">
        <v>161</v>
      </c>
      <c r="V28" s="4"/>
      <c r="W28" s="4" t="s">
        <v>162</v>
      </c>
      <c r="X28" s="4"/>
      <c r="Y28" s="4" t="s">
        <v>163</v>
      </c>
      <c r="Z28" s="121">
        <v>44176</v>
      </c>
      <c r="AA28" s="121"/>
      <c r="AB28" s="4" t="s">
        <v>164</v>
      </c>
      <c r="AC28" s="4" t="s">
        <v>165</v>
      </c>
      <c r="AD28" s="4" t="s">
        <v>248</v>
      </c>
      <c r="AE28" s="4" t="s">
        <v>166</v>
      </c>
      <c r="AF28" s="4"/>
      <c r="AG28" s="4"/>
      <c r="AH28" s="4"/>
      <c r="AI28" s="4"/>
      <c r="AJ28" s="4" t="s">
        <v>245</v>
      </c>
      <c r="AK28" s="4" t="s">
        <v>117</v>
      </c>
      <c r="AL28" s="4" t="s">
        <v>167</v>
      </c>
      <c r="AM28" s="4" t="s">
        <v>168</v>
      </c>
      <c r="AN28" s="4"/>
      <c r="AO28" s="4"/>
    </row>
    <row r="29" spans="1:41" ht="18">
      <c r="A29" s="6"/>
      <c r="B29" s="4" t="s">
        <v>249</v>
      </c>
      <c r="C29" s="4" t="s">
        <v>107</v>
      </c>
      <c r="D29" s="4" t="s">
        <v>250</v>
      </c>
      <c r="E29" s="5">
        <f>IF(ISERROR(FIND(入力シート➁!$B$3,D29)),"",ROW())</f>
        <v>29</v>
      </c>
      <c r="F29" s="5" t="str">
        <f t="shared" si="0"/>
        <v>イーフェンバッカル錠800μg</v>
      </c>
      <c r="G29" s="4" t="s">
        <v>233</v>
      </c>
      <c r="H29" s="4" t="s">
        <v>251</v>
      </c>
      <c r="I29" s="5" t="s">
        <v>110</v>
      </c>
      <c r="J29" s="5" t="str">
        <f t="shared" si="1"/>
        <v/>
      </c>
      <c r="K29" s="5" t="s">
        <v>110</v>
      </c>
      <c r="L29" s="5" t="str">
        <f t="shared" si="2"/>
        <v>錠</v>
      </c>
      <c r="M29" s="5" t="str">
        <f t="shared" si="3"/>
        <v/>
      </c>
      <c r="N29" s="5" t="str">
        <f t="shared" si="4"/>
        <v/>
      </c>
      <c r="O29" s="5" t="s">
        <v>111</v>
      </c>
      <c r="P29" s="5" t="s">
        <v>110</v>
      </c>
      <c r="Q29" s="5" t="s">
        <v>111</v>
      </c>
      <c r="R29" s="4" t="s">
        <v>138</v>
      </c>
      <c r="S29" s="7">
        <v>156.6</v>
      </c>
      <c r="T29" s="7"/>
      <c r="U29" s="4" t="s">
        <v>161</v>
      </c>
      <c r="V29" s="4"/>
      <c r="W29" s="4" t="s">
        <v>162</v>
      </c>
      <c r="X29" s="4"/>
      <c r="Y29" s="4" t="s">
        <v>163</v>
      </c>
      <c r="Z29" s="121">
        <v>44001</v>
      </c>
      <c r="AA29" s="121"/>
      <c r="AB29" s="4" t="s">
        <v>164</v>
      </c>
      <c r="AC29" s="4" t="s">
        <v>165</v>
      </c>
      <c r="AD29" s="4" t="s">
        <v>252</v>
      </c>
      <c r="AE29" s="4" t="s">
        <v>166</v>
      </c>
      <c r="AF29" s="4"/>
      <c r="AG29" s="4"/>
      <c r="AH29" s="4"/>
      <c r="AI29" s="4"/>
      <c r="AJ29" s="4" t="s">
        <v>249</v>
      </c>
      <c r="AK29" s="4" t="s">
        <v>117</v>
      </c>
      <c r="AL29" s="4" t="s">
        <v>167</v>
      </c>
      <c r="AM29" s="4" t="s">
        <v>168</v>
      </c>
      <c r="AN29" s="4"/>
      <c r="AO29" s="4"/>
    </row>
    <row r="30" spans="1:41" ht="18">
      <c r="A30" s="6"/>
      <c r="B30" s="4" t="s">
        <v>253</v>
      </c>
      <c r="C30" s="4" t="s">
        <v>107</v>
      </c>
      <c r="D30" s="4" t="s">
        <v>254</v>
      </c>
      <c r="E30" s="5">
        <f>IF(ISERROR(FIND(入力シート➁!$B$3,D30)),"",ROW())</f>
        <v>30</v>
      </c>
      <c r="F30" s="5" t="str">
        <f t="shared" si="0"/>
        <v>オキシコドン徐放カプセル10mg「テルモ」</v>
      </c>
      <c r="G30" s="4" t="s">
        <v>255</v>
      </c>
      <c r="H30" s="4" t="s">
        <v>135</v>
      </c>
      <c r="I30" s="5" t="s">
        <v>110</v>
      </c>
      <c r="J30" s="5" t="str">
        <f t="shared" si="1"/>
        <v/>
      </c>
      <c r="K30" s="5" t="s">
        <v>110</v>
      </c>
      <c r="L30" s="5" t="str">
        <f t="shared" si="2"/>
        <v>0mg1カプセル</v>
      </c>
      <c r="M30" s="5" t="str">
        <f t="shared" si="3"/>
        <v>カプセル</v>
      </c>
      <c r="N30" s="5" t="str">
        <f t="shared" si="4"/>
        <v/>
      </c>
      <c r="O30" s="5" t="s">
        <v>136</v>
      </c>
      <c r="P30" s="5" t="s">
        <v>110</v>
      </c>
      <c r="Q30" s="5" t="s">
        <v>137</v>
      </c>
      <c r="R30" s="4" t="s">
        <v>138</v>
      </c>
      <c r="S30" s="7">
        <v>47.6</v>
      </c>
      <c r="T30" s="7"/>
      <c r="U30" s="4" t="s">
        <v>161</v>
      </c>
      <c r="V30" s="4"/>
      <c r="W30" s="4" t="s">
        <v>162</v>
      </c>
      <c r="X30" s="4"/>
      <c r="Y30" s="4" t="s">
        <v>163</v>
      </c>
      <c r="Z30" s="121">
        <v>44001</v>
      </c>
      <c r="AA30" s="121"/>
      <c r="AB30" s="4" t="s">
        <v>164</v>
      </c>
      <c r="AC30" s="4" t="s">
        <v>165</v>
      </c>
      <c r="AD30" s="4" t="s">
        <v>256</v>
      </c>
      <c r="AE30" s="4" t="s">
        <v>166</v>
      </c>
      <c r="AF30" s="4"/>
      <c r="AG30" s="4"/>
      <c r="AH30" s="4"/>
      <c r="AI30" s="4"/>
      <c r="AJ30" s="4" t="s">
        <v>253</v>
      </c>
      <c r="AK30" s="4" t="s">
        <v>117</v>
      </c>
      <c r="AL30" s="4" t="s">
        <v>167</v>
      </c>
      <c r="AM30" s="4" t="s">
        <v>168</v>
      </c>
      <c r="AN30" s="4"/>
      <c r="AO30" s="4"/>
    </row>
    <row r="31" spans="1:41" ht="18">
      <c r="A31" s="6"/>
      <c r="B31" s="4" t="s">
        <v>257</v>
      </c>
      <c r="C31" s="4" t="s">
        <v>107</v>
      </c>
      <c r="D31" s="4" t="s">
        <v>258</v>
      </c>
      <c r="E31" s="5">
        <f>IF(ISERROR(FIND(入力シート➁!$B$3,D31)),"",ROW())</f>
        <v>31</v>
      </c>
      <c r="F31" s="5" t="str">
        <f t="shared" si="0"/>
        <v>オキシコドン徐放カプセル20mg「テルモ」</v>
      </c>
      <c r="G31" s="4" t="s">
        <v>255</v>
      </c>
      <c r="H31" s="4" t="s">
        <v>259</v>
      </c>
      <c r="I31" s="5" t="s">
        <v>110</v>
      </c>
      <c r="J31" s="5" t="str">
        <f t="shared" si="1"/>
        <v/>
      </c>
      <c r="K31" s="5" t="s">
        <v>110</v>
      </c>
      <c r="L31" s="5" t="str">
        <f t="shared" si="2"/>
        <v>カプセル</v>
      </c>
      <c r="M31" s="5" t="str">
        <f t="shared" si="3"/>
        <v/>
      </c>
      <c r="N31" s="5" t="str">
        <f t="shared" si="4"/>
        <v/>
      </c>
      <c r="O31" s="5" t="s">
        <v>136</v>
      </c>
      <c r="P31" s="5" t="s">
        <v>110</v>
      </c>
      <c r="Q31" s="5" t="s">
        <v>137</v>
      </c>
      <c r="R31" s="4" t="s">
        <v>138</v>
      </c>
      <c r="S31" s="7">
        <v>308.60000000000002</v>
      </c>
      <c r="T31" s="7"/>
      <c r="U31" s="4" t="s">
        <v>161</v>
      </c>
      <c r="V31" s="4"/>
      <c r="W31" s="4" t="s">
        <v>162</v>
      </c>
      <c r="X31" s="4"/>
      <c r="Y31" s="4" t="s">
        <v>163</v>
      </c>
      <c r="Z31" s="121">
        <v>44001</v>
      </c>
      <c r="AA31" s="121"/>
      <c r="AB31" s="4" t="s">
        <v>164</v>
      </c>
      <c r="AC31" s="4" t="s">
        <v>165</v>
      </c>
      <c r="AD31" s="4" t="s">
        <v>260</v>
      </c>
      <c r="AE31" s="4" t="s">
        <v>166</v>
      </c>
      <c r="AF31" s="4"/>
      <c r="AG31" s="4"/>
      <c r="AH31" s="4"/>
      <c r="AI31" s="4"/>
      <c r="AJ31" s="4" t="s">
        <v>257</v>
      </c>
      <c r="AK31" s="4" t="s">
        <v>117</v>
      </c>
      <c r="AL31" s="4" t="s">
        <v>167</v>
      </c>
      <c r="AM31" s="4" t="s">
        <v>168</v>
      </c>
      <c r="AN31" s="4"/>
      <c r="AO31" s="4"/>
    </row>
    <row r="32" spans="1:41" ht="18">
      <c r="A32" s="6"/>
      <c r="B32" s="4" t="s">
        <v>261</v>
      </c>
      <c r="C32" s="4" t="s">
        <v>107</v>
      </c>
      <c r="D32" s="4" t="s">
        <v>262</v>
      </c>
      <c r="E32" s="5">
        <f>IF(ISERROR(FIND(入力シート➁!$B$3,D32)),"",ROW())</f>
        <v>32</v>
      </c>
      <c r="F32" s="5" t="str">
        <f t="shared" si="0"/>
        <v>オキシコドン徐放カプセル40mg「テルモ」</v>
      </c>
      <c r="G32" s="4" t="s">
        <v>255</v>
      </c>
      <c r="H32" s="4" t="s">
        <v>263</v>
      </c>
      <c r="I32" s="5" t="s">
        <v>110</v>
      </c>
      <c r="J32" s="5" t="str">
        <f t="shared" si="1"/>
        <v/>
      </c>
      <c r="K32" s="5" t="s">
        <v>110</v>
      </c>
      <c r="L32" s="5" t="str">
        <f t="shared" si="2"/>
        <v>カプセル</v>
      </c>
      <c r="M32" s="5" t="str">
        <f t="shared" si="3"/>
        <v/>
      </c>
      <c r="N32" s="5" t="str">
        <f t="shared" si="4"/>
        <v/>
      </c>
      <c r="O32" s="5" t="s">
        <v>136</v>
      </c>
      <c r="P32" s="5" t="s">
        <v>110</v>
      </c>
      <c r="Q32" s="5" t="s">
        <v>137</v>
      </c>
      <c r="R32" s="4" t="s">
        <v>138</v>
      </c>
      <c r="S32" s="7">
        <v>86.6</v>
      </c>
      <c r="T32" s="7"/>
      <c r="U32" s="4" t="s">
        <v>161</v>
      </c>
      <c r="V32" s="4"/>
      <c r="W32" s="4" t="s">
        <v>162</v>
      </c>
      <c r="X32" s="4"/>
      <c r="Y32" s="4" t="s">
        <v>163</v>
      </c>
      <c r="Z32" s="121">
        <v>44001</v>
      </c>
      <c r="AA32" s="121"/>
      <c r="AB32" s="4" t="s">
        <v>164</v>
      </c>
      <c r="AC32" s="4" t="s">
        <v>165</v>
      </c>
      <c r="AD32" s="4" t="s">
        <v>264</v>
      </c>
      <c r="AE32" s="4" t="s">
        <v>166</v>
      </c>
      <c r="AF32" s="4"/>
      <c r="AG32" s="4"/>
      <c r="AH32" s="4"/>
      <c r="AI32" s="4"/>
      <c r="AJ32" s="4" t="s">
        <v>261</v>
      </c>
      <c r="AK32" s="4" t="s">
        <v>117</v>
      </c>
      <c r="AL32" s="4" t="s">
        <v>167</v>
      </c>
      <c r="AM32" s="4" t="s">
        <v>168</v>
      </c>
      <c r="AN32" s="4"/>
      <c r="AO32" s="4"/>
    </row>
    <row r="33" spans="1:41" ht="18">
      <c r="A33" s="6"/>
      <c r="B33" s="4" t="s">
        <v>265</v>
      </c>
      <c r="C33" s="4" t="s">
        <v>107</v>
      </c>
      <c r="D33" s="4" t="s">
        <v>266</v>
      </c>
      <c r="E33" s="5">
        <f>IF(ISERROR(FIND(入力シート➁!$B$3,D33)),"",ROW())</f>
        <v>33</v>
      </c>
      <c r="F33" s="5" t="str">
        <f t="shared" si="0"/>
        <v>オキシコドン徐放カプセル5mg「テルモ」</v>
      </c>
      <c r="G33" s="4" t="s">
        <v>255</v>
      </c>
      <c r="H33" s="4" t="s">
        <v>267</v>
      </c>
      <c r="I33" s="5" t="s">
        <v>110</v>
      </c>
      <c r="J33" s="5" t="str">
        <f t="shared" si="1"/>
        <v/>
      </c>
      <c r="K33" s="5" t="s">
        <v>110</v>
      </c>
      <c r="L33" s="5" t="str">
        <f t="shared" si="2"/>
        <v>カプセル</v>
      </c>
      <c r="M33" s="5" t="str">
        <f t="shared" si="3"/>
        <v/>
      </c>
      <c r="N33" s="5" t="str">
        <f t="shared" si="4"/>
        <v/>
      </c>
      <c r="O33" s="5" t="s">
        <v>136</v>
      </c>
      <c r="P33" s="5" t="s">
        <v>110</v>
      </c>
      <c r="Q33" s="5" t="s">
        <v>137</v>
      </c>
      <c r="R33" s="4" t="s">
        <v>138</v>
      </c>
      <c r="S33" s="7">
        <v>91.9</v>
      </c>
      <c r="T33" s="7"/>
      <c r="U33" s="4" t="s">
        <v>161</v>
      </c>
      <c r="V33" s="4"/>
      <c r="W33" s="4" t="s">
        <v>219</v>
      </c>
      <c r="X33" s="4"/>
      <c r="Y33" s="4" t="s">
        <v>114</v>
      </c>
      <c r="Z33" s="121">
        <v>38877</v>
      </c>
      <c r="AA33" s="121"/>
      <c r="AB33" s="4" t="s">
        <v>220</v>
      </c>
      <c r="AC33" s="4" t="s">
        <v>115</v>
      </c>
      <c r="AD33" s="4"/>
      <c r="AE33" s="4"/>
      <c r="AF33" s="4"/>
      <c r="AG33" s="4"/>
      <c r="AH33" s="4"/>
      <c r="AI33" s="4"/>
      <c r="AJ33" s="4" t="s">
        <v>265</v>
      </c>
      <c r="AK33" s="4" t="s">
        <v>117</v>
      </c>
      <c r="AL33" s="4" t="s">
        <v>268</v>
      </c>
      <c r="AM33" s="4" t="s">
        <v>269</v>
      </c>
      <c r="AN33" s="4"/>
      <c r="AO33" s="4"/>
    </row>
    <row r="34" spans="1:41" ht="18">
      <c r="A34" s="6"/>
      <c r="B34" s="4" t="s">
        <v>270</v>
      </c>
      <c r="C34" s="4" t="s">
        <v>107</v>
      </c>
      <c r="D34" s="4" t="s">
        <v>274</v>
      </c>
      <c r="E34" s="5">
        <f>IF(ISERROR(FIND(入力シート➁!$B$3,D34)),"",ROW())</f>
        <v>34</v>
      </c>
      <c r="F34" s="5" t="str">
        <f t="shared" ref="F34:F65" si="5">INDEX(D:D,SMALL(E:E,ROW(D33)))</f>
        <v>オキシコドン徐放錠10mgNX「第一三共」</v>
      </c>
      <c r="G34" s="4" t="s">
        <v>275</v>
      </c>
      <c r="H34" s="4" t="s">
        <v>109</v>
      </c>
      <c r="I34" s="5" t="s">
        <v>110</v>
      </c>
      <c r="J34" s="5" t="str">
        <f t="shared" ref="J34:J65" si="6">IFERROR(RIGHT(I34,LEN(I34)-FIND("%",I34)),IFERROR((RIGHT(I34,LEN(I34)-FIND("g",I34))),""))</f>
        <v/>
      </c>
      <c r="K34" s="5" t="s">
        <v>110</v>
      </c>
      <c r="L34" s="5" t="str">
        <f t="shared" ref="L34:L65" si="7">RIGHT(H34,LEN(H34)-FIND("1",H34))</f>
        <v>0mg1錠</v>
      </c>
      <c r="M34" s="5" t="str">
        <f t="shared" ref="M34:M65" si="8">IFERROR(RIGHT(L34,LEN(L34)-FIND("1",L34)),"")</f>
        <v>錠</v>
      </c>
      <c r="N34" s="5" t="str">
        <f t="shared" ref="N34:N65" si="9" xml:space="preserve"> IFERROR(RIGHT(M34, LEN(M34) - FIND("1", M34)), "")</f>
        <v/>
      </c>
      <c r="O34" s="5" t="s">
        <v>111</v>
      </c>
      <c r="P34" s="5" t="s">
        <v>110</v>
      </c>
      <c r="Q34" s="5" t="s">
        <v>111</v>
      </c>
      <c r="R34" s="4" t="s">
        <v>112</v>
      </c>
      <c r="S34" s="7">
        <v>149.80000000000001</v>
      </c>
      <c r="T34" s="7"/>
      <c r="U34" s="4" t="s">
        <v>113</v>
      </c>
      <c r="V34" s="4"/>
      <c r="W34" s="4"/>
      <c r="X34" s="4"/>
      <c r="Y34" s="4" t="s">
        <v>163</v>
      </c>
      <c r="Z34" s="121"/>
      <c r="AA34" s="121"/>
      <c r="AB34" s="4"/>
      <c r="AC34" s="4" t="s">
        <v>115</v>
      </c>
      <c r="AD34" s="4"/>
      <c r="AE34" s="4"/>
      <c r="AF34" s="4" t="s">
        <v>129</v>
      </c>
      <c r="AG34" s="4"/>
      <c r="AH34" s="4"/>
      <c r="AI34" s="4"/>
      <c r="AJ34" s="4" t="s">
        <v>271</v>
      </c>
      <c r="AK34" s="4" t="s">
        <v>272</v>
      </c>
      <c r="AL34" s="4" t="s">
        <v>118</v>
      </c>
      <c r="AM34" s="4" t="s">
        <v>273</v>
      </c>
      <c r="AN34" s="4"/>
      <c r="AO34" s="4"/>
    </row>
    <row r="35" spans="1:41" ht="18">
      <c r="A35" s="6"/>
      <c r="B35" s="4" t="s">
        <v>270</v>
      </c>
      <c r="C35" s="4" t="s">
        <v>107</v>
      </c>
      <c r="D35" s="4" t="s">
        <v>280</v>
      </c>
      <c r="E35" s="5">
        <f>IF(ISERROR(FIND(入力シート➁!$B$3,D35)),"",ROW())</f>
        <v>35</v>
      </c>
      <c r="F35" s="5" t="str">
        <f t="shared" si="5"/>
        <v>オキシコドン徐放錠20mgNX「第一三共」</v>
      </c>
      <c r="G35" s="4" t="s">
        <v>275</v>
      </c>
      <c r="H35" s="4" t="s">
        <v>278</v>
      </c>
      <c r="I35" s="5" t="s">
        <v>110</v>
      </c>
      <c r="J35" s="5" t="str">
        <f t="shared" si="6"/>
        <v/>
      </c>
      <c r="K35" s="5" t="s">
        <v>110</v>
      </c>
      <c r="L35" s="5" t="str">
        <f t="shared" si="7"/>
        <v>錠</v>
      </c>
      <c r="M35" s="5" t="str">
        <f t="shared" si="8"/>
        <v/>
      </c>
      <c r="N35" s="5" t="str">
        <f t="shared" si="9"/>
        <v/>
      </c>
      <c r="O35" s="5" t="s">
        <v>111</v>
      </c>
      <c r="P35" s="5" t="s">
        <v>110</v>
      </c>
      <c r="Q35" s="5" t="s">
        <v>111</v>
      </c>
      <c r="R35" s="4" t="s">
        <v>138</v>
      </c>
      <c r="S35" s="7">
        <v>149.80000000000001</v>
      </c>
      <c r="T35" s="7"/>
      <c r="U35" s="4" t="s">
        <v>113</v>
      </c>
      <c r="V35" s="4"/>
      <c r="W35" s="4"/>
      <c r="X35" s="4"/>
      <c r="Y35" s="4" t="s">
        <v>163</v>
      </c>
      <c r="Z35" s="121"/>
      <c r="AA35" s="121"/>
      <c r="AB35" s="4"/>
      <c r="AC35" s="4" t="s">
        <v>115</v>
      </c>
      <c r="AD35" s="4"/>
      <c r="AE35" s="4"/>
      <c r="AF35" s="4" t="s">
        <v>129</v>
      </c>
      <c r="AG35" s="4"/>
      <c r="AH35" s="4"/>
      <c r="AI35" s="4"/>
      <c r="AJ35" s="4" t="s">
        <v>276</v>
      </c>
      <c r="AK35" s="4" t="s">
        <v>272</v>
      </c>
      <c r="AL35" s="4" t="s">
        <v>118</v>
      </c>
      <c r="AM35" s="4" t="s">
        <v>273</v>
      </c>
      <c r="AN35" s="4"/>
      <c r="AO35" s="4"/>
    </row>
    <row r="36" spans="1:41" ht="18">
      <c r="A36" s="6"/>
      <c r="B36" s="4" t="s">
        <v>277</v>
      </c>
      <c r="C36" s="4" t="s">
        <v>107</v>
      </c>
      <c r="D36" s="4" t="s">
        <v>285</v>
      </c>
      <c r="E36" s="5">
        <f>IF(ISERROR(FIND(入力シート➁!$B$3,D36)),"",ROW())</f>
        <v>36</v>
      </c>
      <c r="F36" s="5" t="str">
        <f t="shared" si="5"/>
        <v>オキシコドン徐放錠40mgNX「第一三共」</v>
      </c>
      <c r="G36" s="4" t="s">
        <v>275</v>
      </c>
      <c r="H36" s="4" t="s">
        <v>283</v>
      </c>
      <c r="I36" s="5" t="s">
        <v>110</v>
      </c>
      <c r="J36" s="5" t="str">
        <f t="shared" si="6"/>
        <v/>
      </c>
      <c r="K36" s="5" t="s">
        <v>110</v>
      </c>
      <c r="L36" s="5" t="str">
        <f t="shared" si="7"/>
        <v>錠</v>
      </c>
      <c r="M36" s="5" t="str">
        <f t="shared" si="8"/>
        <v/>
      </c>
      <c r="N36" s="5" t="str">
        <f t="shared" si="9"/>
        <v/>
      </c>
      <c r="O36" s="5" t="s">
        <v>111</v>
      </c>
      <c r="P36" s="5" t="s">
        <v>110</v>
      </c>
      <c r="Q36" s="5" t="s">
        <v>111</v>
      </c>
      <c r="R36" s="4" t="s">
        <v>112</v>
      </c>
      <c r="S36" s="7">
        <v>1243.5</v>
      </c>
      <c r="T36" s="7"/>
      <c r="U36" s="4" t="s">
        <v>113</v>
      </c>
      <c r="V36" s="4"/>
      <c r="W36" s="4"/>
      <c r="X36" s="4"/>
      <c r="Y36" s="4" t="s">
        <v>163</v>
      </c>
      <c r="Z36" s="121"/>
      <c r="AA36" s="121"/>
      <c r="AB36" s="4"/>
      <c r="AC36" s="4" t="s">
        <v>115</v>
      </c>
      <c r="AD36" s="4"/>
      <c r="AE36" s="4"/>
      <c r="AF36" s="4" t="s">
        <v>129</v>
      </c>
      <c r="AG36" s="4"/>
      <c r="AH36" s="4"/>
      <c r="AI36" s="4"/>
      <c r="AJ36" s="4" t="s">
        <v>279</v>
      </c>
      <c r="AK36" s="4" t="s">
        <v>272</v>
      </c>
      <c r="AL36" s="4" t="s">
        <v>118</v>
      </c>
      <c r="AM36" s="4" t="s">
        <v>273</v>
      </c>
      <c r="AN36" s="4"/>
      <c r="AO36" s="4"/>
    </row>
    <row r="37" spans="1:41" ht="18">
      <c r="A37" s="6"/>
      <c r="B37" s="4" t="s">
        <v>277</v>
      </c>
      <c r="C37" s="4" t="s">
        <v>107</v>
      </c>
      <c r="D37" s="4" t="s">
        <v>291</v>
      </c>
      <c r="E37" s="5">
        <f>IF(ISERROR(FIND(入力シート➁!$B$3,D37)),"",ROW())</f>
        <v>37</v>
      </c>
      <c r="F37" s="5" t="str">
        <f t="shared" si="5"/>
        <v>オキシコドン徐放錠5mgNX「第一三共」</v>
      </c>
      <c r="G37" s="4" t="s">
        <v>275</v>
      </c>
      <c r="H37" s="4" t="s">
        <v>288</v>
      </c>
      <c r="I37" s="5" t="s">
        <v>110</v>
      </c>
      <c r="J37" s="5" t="str">
        <f t="shared" si="6"/>
        <v/>
      </c>
      <c r="K37" s="5" t="s">
        <v>110</v>
      </c>
      <c r="L37" s="5" t="str">
        <f t="shared" si="7"/>
        <v>錠</v>
      </c>
      <c r="M37" s="5" t="str">
        <f t="shared" si="8"/>
        <v/>
      </c>
      <c r="N37" s="5" t="str">
        <f t="shared" si="9"/>
        <v/>
      </c>
      <c r="O37" s="5" t="s">
        <v>111</v>
      </c>
      <c r="P37" s="5" t="s">
        <v>110</v>
      </c>
      <c r="Q37" s="5" t="s">
        <v>111</v>
      </c>
      <c r="R37" s="4" t="s">
        <v>138</v>
      </c>
      <c r="S37" s="7">
        <v>1243.5</v>
      </c>
      <c r="T37" s="7"/>
      <c r="U37" s="4" t="s">
        <v>113</v>
      </c>
      <c r="V37" s="4"/>
      <c r="W37" s="4"/>
      <c r="X37" s="4"/>
      <c r="Y37" s="4" t="s">
        <v>163</v>
      </c>
      <c r="Z37" s="121"/>
      <c r="AA37" s="121"/>
      <c r="AB37" s="4"/>
      <c r="AC37" s="4" t="s">
        <v>115</v>
      </c>
      <c r="AD37" s="4"/>
      <c r="AE37" s="4"/>
      <c r="AF37" s="4" t="s">
        <v>129</v>
      </c>
      <c r="AG37" s="4"/>
      <c r="AH37" s="4"/>
      <c r="AI37" s="4"/>
      <c r="AJ37" s="4" t="s">
        <v>281</v>
      </c>
      <c r="AK37" s="4" t="s">
        <v>272</v>
      </c>
      <c r="AL37" s="4" t="s">
        <v>118</v>
      </c>
      <c r="AM37" s="4" t="s">
        <v>273</v>
      </c>
      <c r="AN37" s="4"/>
      <c r="AO37" s="4"/>
    </row>
    <row r="38" spans="1:41" ht="18">
      <c r="A38" s="6"/>
      <c r="B38" s="4" t="s">
        <v>284</v>
      </c>
      <c r="C38" s="5" t="s">
        <v>107</v>
      </c>
      <c r="D38" s="5" t="s">
        <v>294</v>
      </c>
      <c r="E38" s="5">
        <f>IF(ISERROR(FIND(入力シート➁!$B$3,D38)),"",ROW())</f>
        <v>38</v>
      </c>
      <c r="F38" s="5" t="str">
        <f t="shared" si="5"/>
        <v>オキシコドン錠10mg「第一三共」</v>
      </c>
      <c r="G38" s="5" t="s">
        <v>295</v>
      </c>
      <c r="H38" s="5" t="s">
        <v>109</v>
      </c>
      <c r="I38" s="5" t="s">
        <v>110</v>
      </c>
      <c r="J38" s="5" t="str">
        <f t="shared" si="6"/>
        <v/>
      </c>
      <c r="K38" s="5" t="s">
        <v>110</v>
      </c>
      <c r="L38" s="5" t="str">
        <f t="shared" si="7"/>
        <v>0mg1錠</v>
      </c>
      <c r="M38" s="5" t="str">
        <f t="shared" si="8"/>
        <v>錠</v>
      </c>
      <c r="N38" s="5" t="str">
        <f t="shared" si="9"/>
        <v/>
      </c>
      <c r="O38" s="5" t="s">
        <v>111</v>
      </c>
      <c r="P38" s="5" t="s">
        <v>110</v>
      </c>
      <c r="Q38" s="5" t="s">
        <v>111</v>
      </c>
      <c r="R38" s="4" t="s">
        <v>112</v>
      </c>
      <c r="S38" s="7">
        <v>79.5</v>
      </c>
      <c r="T38" s="7"/>
      <c r="U38" s="4" t="s">
        <v>113</v>
      </c>
      <c r="V38" s="4"/>
      <c r="W38" s="4"/>
      <c r="X38" s="4"/>
      <c r="Y38" s="4" t="s">
        <v>163</v>
      </c>
      <c r="Z38" s="121">
        <v>39989</v>
      </c>
      <c r="AA38" s="121"/>
      <c r="AB38" s="4"/>
      <c r="AC38" s="4" t="s">
        <v>115</v>
      </c>
      <c r="AD38" s="4"/>
      <c r="AE38" s="4"/>
      <c r="AF38" s="4" t="s">
        <v>129</v>
      </c>
      <c r="AG38" s="4"/>
      <c r="AH38" s="4"/>
      <c r="AI38" s="4"/>
      <c r="AJ38" s="4" t="s">
        <v>284</v>
      </c>
      <c r="AK38" s="4" t="s">
        <v>272</v>
      </c>
      <c r="AL38" s="4" t="s">
        <v>118</v>
      </c>
      <c r="AM38" s="4" t="s">
        <v>273</v>
      </c>
      <c r="AN38" s="4"/>
      <c r="AO38" s="4"/>
    </row>
    <row r="39" spans="1:41" ht="18">
      <c r="A39" s="6"/>
      <c r="B39" s="4" t="s">
        <v>282</v>
      </c>
      <c r="C39" s="4" t="s">
        <v>107</v>
      </c>
      <c r="D39" s="4" t="s">
        <v>297</v>
      </c>
      <c r="E39" s="5">
        <f>IF(ISERROR(FIND(入力シート➁!$B$3,D39)),"",ROW())</f>
        <v>39</v>
      </c>
      <c r="F39" s="5" t="str">
        <f t="shared" si="5"/>
        <v>オキシコドン錠10mgNX「第一三共」</v>
      </c>
      <c r="G39" s="4" t="s">
        <v>298</v>
      </c>
      <c r="H39" s="4" t="s">
        <v>109</v>
      </c>
      <c r="I39" s="5" t="s">
        <v>110</v>
      </c>
      <c r="J39" s="5" t="str">
        <f t="shared" si="6"/>
        <v/>
      </c>
      <c r="K39" s="5" t="s">
        <v>110</v>
      </c>
      <c r="L39" s="5" t="str">
        <f t="shared" si="7"/>
        <v>0mg1錠</v>
      </c>
      <c r="M39" s="5" t="str">
        <f t="shared" si="8"/>
        <v>錠</v>
      </c>
      <c r="N39" s="5" t="str">
        <f t="shared" si="9"/>
        <v/>
      </c>
      <c r="O39" s="5" t="s">
        <v>111</v>
      </c>
      <c r="P39" s="5" t="s">
        <v>110</v>
      </c>
      <c r="Q39" s="5" t="s">
        <v>111</v>
      </c>
      <c r="R39" s="4" t="s">
        <v>138</v>
      </c>
      <c r="S39" s="7">
        <v>77</v>
      </c>
      <c r="T39" s="7"/>
      <c r="U39" s="4" t="s">
        <v>113</v>
      </c>
      <c r="V39" s="4"/>
      <c r="W39" s="4"/>
      <c r="X39" s="4"/>
      <c r="Y39" s="4" t="s">
        <v>163</v>
      </c>
      <c r="Z39" s="121"/>
      <c r="AA39" s="121"/>
      <c r="AB39" s="4"/>
      <c r="AC39" s="4" t="s">
        <v>115</v>
      </c>
      <c r="AD39" s="4"/>
      <c r="AE39" s="4"/>
      <c r="AF39" s="4"/>
      <c r="AG39" s="4"/>
      <c r="AH39" s="4"/>
      <c r="AI39" s="4"/>
      <c r="AJ39" s="4" t="s">
        <v>286</v>
      </c>
      <c r="AK39" s="4" t="s">
        <v>272</v>
      </c>
      <c r="AL39" s="4" t="s">
        <v>118</v>
      </c>
      <c r="AM39" s="4" t="s">
        <v>273</v>
      </c>
      <c r="AN39" s="4"/>
      <c r="AO39" s="4"/>
    </row>
    <row r="40" spans="1:41" ht="18">
      <c r="A40" s="6"/>
      <c r="B40" s="4" t="s">
        <v>287</v>
      </c>
      <c r="C40" s="5" t="s">
        <v>107</v>
      </c>
      <c r="D40" s="5" t="s">
        <v>301</v>
      </c>
      <c r="E40" s="5">
        <f>IF(ISERROR(FIND(入力シート➁!$B$3,D40)),"",ROW())</f>
        <v>40</v>
      </c>
      <c r="F40" s="5" t="str">
        <f t="shared" si="5"/>
        <v>オキシコドン錠2.5mg「第一三共」</v>
      </c>
      <c r="G40" s="5" t="s">
        <v>295</v>
      </c>
      <c r="H40" s="5" t="s">
        <v>302</v>
      </c>
      <c r="I40" s="5" t="s">
        <v>110</v>
      </c>
      <c r="J40" s="5" t="str">
        <f t="shared" si="6"/>
        <v/>
      </c>
      <c r="K40" s="5" t="s">
        <v>110</v>
      </c>
      <c r="L40" s="5" t="str">
        <f t="shared" si="7"/>
        <v>錠</v>
      </c>
      <c r="M40" s="5" t="str">
        <f t="shared" si="8"/>
        <v/>
      </c>
      <c r="N40" s="5" t="str">
        <f t="shared" si="9"/>
        <v/>
      </c>
      <c r="O40" s="5" t="s">
        <v>111</v>
      </c>
      <c r="P40" s="5" t="s">
        <v>110</v>
      </c>
      <c r="Q40" s="5" t="s">
        <v>111</v>
      </c>
      <c r="R40" s="4" t="s">
        <v>112</v>
      </c>
      <c r="S40" s="7">
        <v>1133.2</v>
      </c>
      <c r="T40" s="7"/>
      <c r="U40" s="4" t="s">
        <v>113</v>
      </c>
      <c r="V40" s="4"/>
      <c r="W40" s="4"/>
      <c r="X40" s="4"/>
      <c r="Y40" s="4" t="s">
        <v>163</v>
      </c>
      <c r="Z40" s="121"/>
      <c r="AA40" s="121"/>
      <c r="AB40" s="4"/>
      <c r="AC40" s="4" t="s">
        <v>115</v>
      </c>
      <c r="AD40" s="4"/>
      <c r="AE40" s="4"/>
      <c r="AF40" s="4"/>
      <c r="AG40" s="4"/>
      <c r="AH40" s="4"/>
      <c r="AI40" s="4"/>
      <c r="AJ40" s="4" t="s">
        <v>289</v>
      </c>
      <c r="AK40" s="4" t="s">
        <v>272</v>
      </c>
      <c r="AL40" s="4" t="s">
        <v>118</v>
      </c>
      <c r="AM40" s="4" t="s">
        <v>290</v>
      </c>
      <c r="AN40" s="4"/>
      <c r="AO40" s="4"/>
    </row>
    <row r="41" spans="1:41" ht="18">
      <c r="A41" s="6"/>
      <c r="B41" s="4" t="s">
        <v>287</v>
      </c>
      <c r="C41" s="4" t="s">
        <v>107</v>
      </c>
      <c r="D41" s="4" t="s">
        <v>308</v>
      </c>
      <c r="E41" s="5">
        <f>IF(ISERROR(FIND(入力シート➁!$B$3,D41)),"",ROW())</f>
        <v>41</v>
      </c>
      <c r="F41" s="5" t="str">
        <f t="shared" si="5"/>
        <v>オキシコドン錠2.5mgNX「第一三共」</v>
      </c>
      <c r="G41" s="4" t="s">
        <v>298</v>
      </c>
      <c r="H41" s="4" t="s">
        <v>302</v>
      </c>
      <c r="I41" s="5" t="s">
        <v>110</v>
      </c>
      <c r="J41" s="5" t="str">
        <f t="shared" si="6"/>
        <v/>
      </c>
      <c r="K41" s="5" t="s">
        <v>110</v>
      </c>
      <c r="L41" s="5" t="str">
        <f t="shared" si="7"/>
        <v>錠</v>
      </c>
      <c r="M41" s="5" t="str">
        <f t="shared" si="8"/>
        <v/>
      </c>
      <c r="N41" s="5" t="str">
        <f t="shared" si="9"/>
        <v/>
      </c>
      <c r="O41" s="5" t="s">
        <v>111</v>
      </c>
      <c r="P41" s="5" t="s">
        <v>110</v>
      </c>
      <c r="Q41" s="5" t="s">
        <v>111</v>
      </c>
      <c r="R41" s="4" t="s">
        <v>138</v>
      </c>
      <c r="S41" s="7">
        <v>1133.2</v>
      </c>
      <c r="T41" s="7"/>
      <c r="U41" s="4" t="s">
        <v>113</v>
      </c>
      <c r="V41" s="4"/>
      <c r="W41" s="4"/>
      <c r="X41" s="4"/>
      <c r="Y41" s="4" t="s">
        <v>163</v>
      </c>
      <c r="Z41" s="121"/>
      <c r="AA41" s="121"/>
      <c r="AB41" s="4"/>
      <c r="AC41" s="4" t="s">
        <v>115</v>
      </c>
      <c r="AD41" s="4"/>
      <c r="AE41" s="4"/>
      <c r="AF41" s="4"/>
      <c r="AG41" s="4"/>
      <c r="AH41" s="4"/>
      <c r="AI41" s="4"/>
      <c r="AJ41" s="4" t="s">
        <v>292</v>
      </c>
      <c r="AK41" s="4" t="s">
        <v>272</v>
      </c>
      <c r="AL41" s="4" t="s">
        <v>118</v>
      </c>
      <c r="AM41" s="4" t="s">
        <v>290</v>
      </c>
      <c r="AN41" s="4"/>
      <c r="AO41" s="4"/>
    </row>
    <row r="42" spans="1:41" ht="18">
      <c r="A42" s="6"/>
      <c r="B42" s="4" t="s">
        <v>293</v>
      </c>
      <c r="C42" s="5" t="s">
        <v>107</v>
      </c>
      <c r="D42" s="5" t="s">
        <v>310</v>
      </c>
      <c r="E42" s="5">
        <f>IF(ISERROR(FIND(入力シート➁!$B$3,D42)),"",ROW())</f>
        <v>42</v>
      </c>
      <c r="F42" s="5" t="str">
        <f t="shared" si="5"/>
        <v>オキシコドン錠20mg「第一三共」</v>
      </c>
      <c r="G42" s="5" t="s">
        <v>295</v>
      </c>
      <c r="H42" s="5" t="s">
        <v>278</v>
      </c>
      <c r="I42" s="5" t="s">
        <v>110</v>
      </c>
      <c r="J42" s="5" t="str">
        <f t="shared" si="6"/>
        <v/>
      </c>
      <c r="K42" s="5" t="s">
        <v>110</v>
      </c>
      <c r="L42" s="5" t="str">
        <f t="shared" si="7"/>
        <v>錠</v>
      </c>
      <c r="M42" s="5" t="str">
        <f t="shared" si="8"/>
        <v/>
      </c>
      <c r="N42" s="5" t="str">
        <f t="shared" si="9"/>
        <v/>
      </c>
      <c r="O42" s="5" t="s">
        <v>111</v>
      </c>
      <c r="P42" s="5" t="s">
        <v>110</v>
      </c>
      <c r="Q42" s="5" t="s">
        <v>111</v>
      </c>
      <c r="R42" s="4" t="s">
        <v>112</v>
      </c>
      <c r="S42" s="7">
        <v>137.9</v>
      </c>
      <c r="T42" s="7"/>
      <c r="U42" s="4" t="s">
        <v>113</v>
      </c>
      <c r="V42" s="4"/>
      <c r="W42" s="4"/>
      <c r="X42" s="4"/>
      <c r="Y42" s="4" t="s">
        <v>163</v>
      </c>
      <c r="Z42" s="121"/>
      <c r="AA42" s="121"/>
      <c r="AB42" s="4"/>
      <c r="AC42" s="4" t="s">
        <v>115</v>
      </c>
      <c r="AD42" s="4"/>
      <c r="AE42" s="4"/>
      <c r="AF42" s="4"/>
      <c r="AG42" s="4"/>
      <c r="AH42" s="4"/>
      <c r="AI42" s="4"/>
      <c r="AJ42" s="4" t="s">
        <v>296</v>
      </c>
      <c r="AK42" s="4" t="s">
        <v>272</v>
      </c>
      <c r="AL42" s="4" t="s">
        <v>118</v>
      </c>
      <c r="AM42" s="4" t="s">
        <v>290</v>
      </c>
      <c r="AN42" s="4"/>
      <c r="AO42" s="4"/>
    </row>
    <row r="43" spans="1:41" ht="18">
      <c r="A43" s="6"/>
      <c r="B43" s="4" t="s">
        <v>293</v>
      </c>
      <c r="C43" s="4" t="s">
        <v>107</v>
      </c>
      <c r="D43" s="4" t="s">
        <v>312</v>
      </c>
      <c r="E43" s="5">
        <f>IF(ISERROR(FIND(入力シート➁!$B$3,D43)),"",ROW())</f>
        <v>43</v>
      </c>
      <c r="F43" s="5" t="str">
        <f t="shared" si="5"/>
        <v>オキシコドン錠20mgNX「第一三共」</v>
      </c>
      <c r="G43" s="4" t="s">
        <v>298</v>
      </c>
      <c r="H43" s="4" t="s">
        <v>278</v>
      </c>
      <c r="I43" s="5" t="s">
        <v>110</v>
      </c>
      <c r="J43" s="5" t="str">
        <f t="shared" si="6"/>
        <v/>
      </c>
      <c r="K43" s="5" t="s">
        <v>110</v>
      </c>
      <c r="L43" s="5" t="str">
        <f t="shared" si="7"/>
        <v>錠</v>
      </c>
      <c r="M43" s="5" t="str">
        <f t="shared" si="8"/>
        <v/>
      </c>
      <c r="N43" s="5" t="str">
        <f t="shared" si="9"/>
        <v/>
      </c>
      <c r="O43" s="5" t="s">
        <v>111</v>
      </c>
      <c r="P43" s="5" t="s">
        <v>110</v>
      </c>
      <c r="Q43" s="5" t="s">
        <v>111</v>
      </c>
      <c r="R43" s="4" t="s">
        <v>138</v>
      </c>
      <c r="S43" s="7">
        <v>137.9</v>
      </c>
      <c r="T43" s="7"/>
      <c r="U43" s="4" t="s">
        <v>113</v>
      </c>
      <c r="V43" s="4"/>
      <c r="W43" s="4"/>
      <c r="X43" s="4"/>
      <c r="Y43" s="4" t="s">
        <v>163</v>
      </c>
      <c r="Z43" s="121"/>
      <c r="AA43" s="121"/>
      <c r="AB43" s="4"/>
      <c r="AC43" s="4" t="s">
        <v>115</v>
      </c>
      <c r="AD43" s="4"/>
      <c r="AE43" s="4"/>
      <c r="AF43" s="4"/>
      <c r="AG43" s="4"/>
      <c r="AH43" s="4"/>
      <c r="AI43" s="4"/>
      <c r="AJ43" s="4" t="s">
        <v>299</v>
      </c>
      <c r="AK43" s="4" t="s">
        <v>272</v>
      </c>
      <c r="AL43" s="4" t="s">
        <v>118</v>
      </c>
      <c r="AM43" s="4" t="s">
        <v>290</v>
      </c>
      <c r="AN43" s="4"/>
      <c r="AO43" s="4"/>
    </row>
    <row r="44" spans="1:41" ht="18">
      <c r="A44" s="6"/>
      <c r="B44" s="4" t="s">
        <v>300</v>
      </c>
      <c r="C44" s="5" t="s">
        <v>107</v>
      </c>
      <c r="D44" s="5" t="s">
        <v>315</v>
      </c>
      <c r="E44" s="5">
        <f>IF(ISERROR(FIND(入力シート➁!$B$3,D44)),"",ROW())</f>
        <v>44</v>
      </c>
      <c r="F44" s="5" t="str">
        <f t="shared" si="5"/>
        <v>オキシコドン錠5mg「第一三共」</v>
      </c>
      <c r="G44" s="5" t="s">
        <v>295</v>
      </c>
      <c r="H44" s="5" t="s">
        <v>288</v>
      </c>
      <c r="I44" s="5" t="s">
        <v>110</v>
      </c>
      <c r="J44" s="5" t="str">
        <f t="shared" si="6"/>
        <v/>
      </c>
      <c r="K44" s="5" t="s">
        <v>110</v>
      </c>
      <c r="L44" s="5" t="str">
        <f t="shared" si="7"/>
        <v>錠</v>
      </c>
      <c r="M44" s="5" t="str">
        <f t="shared" si="8"/>
        <v/>
      </c>
      <c r="N44" s="5" t="str">
        <f t="shared" si="9"/>
        <v/>
      </c>
      <c r="O44" s="5" t="s">
        <v>111</v>
      </c>
      <c r="P44" s="5" t="s">
        <v>110</v>
      </c>
      <c r="Q44" s="5" t="s">
        <v>111</v>
      </c>
      <c r="R44" s="4" t="s">
        <v>303</v>
      </c>
      <c r="S44" s="7">
        <v>399</v>
      </c>
      <c r="T44" s="7"/>
      <c r="U44" s="4" t="s">
        <v>161</v>
      </c>
      <c r="V44" s="4"/>
      <c r="W44" s="4" t="s">
        <v>219</v>
      </c>
      <c r="X44" s="4"/>
      <c r="Y44" s="4" t="s">
        <v>163</v>
      </c>
      <c r="Z44" s="121">
        <v>41782</v>
      </c>
      <c r="AA44" s="121"/>
      <c r="AB44" s="4" t="s">
        <v>220</v>
      </c>
      <c r="AC44" s="4" t="s">
        <v>115</v>
      </c>
      <c r="AD44" s="4"/>
      <c r="AE44" s="4"/>
      <c r="AF44" s="4"/>
      <c r="AG44" s="4"/>
      <c r="AH44" s="4"/>
      <c r="AI44" s="4"/>
      <c r="AJ44" s="4" t="s">
        <v>300</v>
      </c>
      <c r="AK44" s="4" t="s">
        <v>304</v>
      </c>
      <c r="AL44" s="4" t="s">
        <v>305</v>
      </c>
      <c r="AM44" s="4" t="s">
        <v>306</v>
      </c>
      <c r="AN44" s="4"/>
      <c r="AO44" s="4"/>
    </row>
    <row r="45" spans="1:41" ht="18">
      <c r="A45" s="6"/>
      <c r="B45" s="4" t="s">
        <v>307</v>
      </c>
      <c r="C45" s="4" t="s">
        <v>107</v>
      </c>
      <c r="D45" s="4" t="s">
        <v>317</v>
      </c>
      <c r="E45" s="5">
        <f>IF(ISERROR(FIND(入力シート➁!$B$3,D45)),"",ROW())</f>
        <v>45</v>
      </c>
      <c r="F45" s="5" t="str">
        <f t="shared" si="5"/>
        <v>オキシコドン錠5mgNX「第一三共」</v>
      </c>
      <c r="G45" s="4" t="s">
        <v>298</v>
      </c>
      <c r="H45" s="4" t="s">
        <v>288</v>
      </c>
      <c r="I45" s="5" t="s">
        <v>110</v>
      </c>
      <c r="J45" s="5" t="str">
        <f t="shared" si="6"/>
        <v/>
      </c>
      <c r="K45" s="5" t="s">
        <v>110</v>
      </c>
      <c r="L45" s="5" t="str">
        <f t="shared" si="7"/>
        <v>錠</v>
      </c>
      <c r="M45" s="5" t="str">
        <f t="shared" si="8"/>
        <v/>
      </c>
      <c r="N45" s="5" t="str">
        <f t="shared" si="9"/>
        <v/>
      </c>
      <c r="O45" s="5" t="s">
        <v>111</v>
      </c>
      <c r="P45" s="5" t="s">
        <v>110</v>
      </c>
      <c r="Q45" s="5" t="s">
        <v>111</v>
      </c>
      <c r="R45" s="4" t="s">
        <v>303</v>
      </c>
      <c r="S45" s="7">
        <v>110.7</v>
      </c>
      <c r="T45" s="7"/>
      <c r="U45" s="4" t="s">
        <v>161</v>
      </c>
      <c r="V45" s="4"/>
      <c r="W45" s="4" t="s">
        <v>219</v>
      </c>
      <c r="X45" s="4"/>
      <c r="Y45" s="4" t="s">
        <v>163</v>
      </c>
      <c r="Z45" s="121">
        <v>41782</v>
      </c>
      <c r="AA45" s="121"/>
      <c r="AB45" s="4" t="s">
        <v>220</v>
      </c>
      <c r="AC45" s="4" t="s">
        <v>115</v>
      </c>
      <c r="AD45" s="4"/>
      <c r="AE45" s="4"/>
      <c r="AF45" s="4"/>
      <c r="AG45" s="4"/>
      <c r="AH45" s="4"/>
      <c r="AI45" s="4"/>
      <c r="AJ45" s="4" t="s">
        <v>307</v>
      </c>
      <c r="AK45" s="4" t="s">
        <v>304</v>
      </c>
      <c r="AL45" s="4" t="s">
        <v>305</v>
      </c>
      <c r="AM45" s="4" t="s">
        <v>306</v>
      </c>
      <c r="AN45" s="4"/>
      <c r="AO45" s="4"/>
    </row>
    <row r="46" spans="1:41" ht="18">
      <c r="A46" s="6"/>
      <c r="B46" s="4" t="s">
        <v>309</v>
      </c>
      <c r="C46" s="4" t="s">
        <v>192</v>
      </c>
      <c r="D46" s="4" t="s">
        <v>319</v>
      </c>
      <c r="E46" s="5">
        <f>IF(ISERROR(FIND(入力シート➁!$B$3,D46)),"",ROW())</f>
        <v>46</v>
      </c>
      <c r="F46" s="5" t="str">
        <f t="shared" si="5"/>
        <v>オキシコドン注射液10mg「第一三共」</v>
      </c>
      <c r="G46" s="4" t="s">
        <v>320</v>
      </c>
      <c r="H46" s="4" t="s">
        <v>214</v>
      </c>
      <c r="I46" s="5" t="s">
        <v>215</v>
      </c>
      <c r="J46" s="5" t="str">
        <f t="shared" si="6"/>
        <v>1mL</v>
      </c>
      <c r="K46" s="5" t="s">
        <v>216</v>
      </c>
      <c r="L46" s="5" t="str">
        <f t="shared" si="7"/>
        <v>%1mL1管</v>
      </c>
      <c r="M46" s="5" t="str">
        <f t="shared" si="8"/>
        <v>mL1管</v>
      </c>
      <c r="N46" s="5" t="str">
        <f t="shared" si="9"/>
        <v>管</v>
      </c>
      <c r="O46" s="5" t="s">
        <v>217</v>
      </c>
      <c r="P46" s="5" t="s">
        <v>218</v>
      </c>
      <c r="Q46" s="5" t="s">
        <v>150</v>
      </c>
      <c r="R46" s="4" t="s">
        <v>303</v>
      </c>
      <c r="S46" s="7">
        <v>210.1</v>
      </c>
      <c r="T46" s="7"/>
      <c r="U46" s="4" t="s">
        <v>161</v>
      </c>
      <c r="V46" s="4"/>
      <c r="W46" s="4" t="s">
        <v>219</v>
      </c>
      <c r="X46" s="4"/>
      <c r="Y46" s="4" t="s">
        <v>163</v>
      </c>
      <c r="Z46" s="121">
        <v>41782</v>
      </c>
      <c r="AA46" s="121"/>
      <c r="AB46" s="4" t="s">
        <v>220</v>
      </c>
      <c r="AC46" s="4" t="s">
        <v>115</v>
      </c>
      <c r="AD46" s="4"/>
      <c r="AE46" s="4"/>
      <c r="AF46" s="4"/>
      <c r="AG46" s="4"/>
      <c r="AH46" s="4"/>
      <c r="AI46" s="4"/>
      <c r="AJ46" s="4" t="s">
        <v>309</v>
      </c>
      <c r="AK46" s="4" t="s">
        <v>304</v>
      </c>
      <c r="AL46" s="4" t="s">
        <v>305</v>
      </c>
      <c r="AM46" s="4" t="s">
        <v>306</v>
      </c>
      <c r="AN46" s="4"/>
      <c r="AO46" s="4"/>
    </row>
    <row r="47" spans="1:41" ht="18">
      <c r="A47" s="6"/>
      <c r="B47" s="4" t="s">
        <v>311</v>
      </c>
      <c r="C47" s="4" t="s">
        <v>192</v>
      </c>
      <c r="D47" s="4" t="s">
        <v>322</v>
      </c>
      <c r="E47" s="5">
        <f>IF(ISERROR(FIND(入力シート➁!$B$3,D47)),"",ROW())</f>
        <v>47</v>
      </c>
      <c r="F47" s="5" t="str">
        <f t="shared" si="5"/>
        <v>オキシコドン注射液50mg「第一三共」</v>
      </c>
      <c r="G47" s="4" t="s">
        <v>320</v>
      </c>
      <c r="H47" s="4" t="s">
        <v>229</v>
      </c>
      <c r="I47" s="5" t="s">
        <v>230</v>
      </c>
      <c r="J47" s="5" t="str">
        <f t="shared" si="6"/>
        <v>5mL</v>
      </c>
      <c r="K47" s="5" t="s">
        <v>225</v>
      </c>
      <c r="L47" s="5" t="str">
        <f t="shared" si="7"/>
        <v>%5mL1管</v>
      </c>
      <c r="M47" s="5" t="str">
        <f t="shared" si="8"/>
        <v>管</v>
      </c>
      <c r="N47" s="5" t="str">
        <f t="shared" si="9"/>
        <v/>
      </c>
      <c r="O47" s="5" t="s">
        <v>217</v>
      </c>
      <c r="P47" s="5" t="s">
        <v>226</v>
      </c>
      <c r="Q47" s="5" t="s">
        <v>150</v>
      </c>
      <c r="R47" s="4" t="s">
        <v>138</v>
      </c>
      <c r="S47" s="7">
        <v>990.2</v>
      </c>
      <c r="T47" s="7"/>
      <c r="U47" s="4" t="s">
        <v>161</v>
      </c>
      <c r="V47" s="4"/>
      <c r="W47" s="4" t="s">
        <v>219</v>
      </c>
      <c r="X47" s="4"/>
      <c r="Y47" s="4" t="s">
        <v>163</v>
      </c>
      <c r="Z47" s="121">
        <v>42879</v>
      </c>
      <c r="AA47" s="121"/>
      <c r="AB47" s="4" t="s">
        <v>220</v>
      </c>
      <c r="AC47" s="4" t="s">
        <v>115</v>
      </c>
      <c r="AD47" s="4"/>
      <c r="AE47" s="4"/>
      <c r="AF47" s="4"/>
      <c r="AG47" s="4"/>
      <c r="AH47" s="4"/>
      <c r="AI47" s="4"/>
      <c r="AJ47" s="4" t="s">
        <v>311</v>
      </c>
      <c r="AK47" s="4" t="s">
        <v>117</v>
      </c>
      <c r="AL47" s="4" t="s">
        <v>167</v>
      </c>
      <c r="AM47" s="4" t="s">
        <v>313</v>
      </c>
      <c r="AN47" s="4"/>
      <c r="AO47" s="4"/>
    </row>
    <row r="48" spans="1:41" ht="18">
      <c r="A48" s="6"/>
      <c r="B48" s="4" t="s">
        <v>314</v>
      </c>
      <c r="C48" s="4" t="s">
        <v>107</v>
      </c>
      <c r="D48" s="4" t="s">
        <v>324</v>
      </c>
      <c r="E48" s="5">
        <f>IF(ISERROR(FIND(入力シート➁!$B$3,D48)),"",ROW())</f>
        <v>48</v>
      </c>
      <c r="F48" s="5" t="str">
        <f t="shared" si="5"/>
        <v>オキシコドン内服液10mg「日本臓器」</v>
      </c>
      <c r="G48" s="4" t="s">
        <v>325</v>
      </c>
      <c r="H48" s="4" t="s">
        <v>326</v>
      </c>
      <c r="I48" s="5" t="s">
        <v>110</v>
      </c>
      <c r="J48" s="5" t="str">
        <f t="shared" si="6"/>
        <v/>
      </c>
      <c r="K48" s="5" t="s">
        <v>110</v>
      </c>
      <c r="L48" s="5" t="str">
        <f t="shared" si="7"/>
        <v>0mg5mL1包</v>
      </c>
      <c r="M48" s="5" t="str">
        <f t="shared" si="8"/>
        <v>包</v>
      </c>
      <c r="N48" s="5" t="str">
        <f t="shared" si="9"/>
        <v/>
      </c>
      <c r="O48" s="5" t="s">
        <v>125</v>
      </c>
      <c r="P48" s="5" t="s">
        <v>110</v>
      </c>
      <c r="Q48" s="5" t="s">
        <v>125</v>
      </c>
      <c r="R48" s="4" t="s">
        <v>138</v>
      </c>
      <c r="S48" s="7">
        <v>1815.8</v>
      </c>
      <c r="T48" s="7"/>
      <c r="U48" s="4" t="s">
        <v>161</v>
      </c>
      <c r="V48" s="4"/>
      <c r="W48" s="4" t="s">
        <v>219</v>
      </c>
      <c r="X48" s="4"/>
      <c r="Y48" s="4" t="s">
        <v>163</v>
      </c>
      <c r="Z48" s="121">
        <v>42879</v>
      </c>
      <c r="AA48" s="121"/>
      <c r="AB48" s="4" t="s">
        <v>220</v>
      </c>
      <c r="AC48" s="4" t="s">
        <v>115</v>
      </c>
      <c r="AD48" s="4"/>
      <c r="AE48" s="4"/>
      <c r="AF48" s="4"/>
      <c r="AG48" s="4"/>
      <c r="AH48" s="4"/>
      <c r="AI48" s="4"/>
      <c r="AJ48" s="4" t="s">
        <v>314</v>
      </c>
      <c r="AK48" s="4" t="s">
        <v>117</v>
      </c>
      <c r="AL48" s="4" t="s">
        <v>167</v>
      </c>
      <c r="AM48" s="4" t="s">
        <v>313</v>
      </c>
      <c r="AN48" s="4"/>
      <c r="AO48" s="4"/>
    </row>
    <row r="49" spans="1:41" ht="18">
      <c r="A49" s="6"/>
      <c r="B49" s="4" t="s">
        <v>316</v>
      </c>
      <c r="C49" s="4" t="s">
        <v>107</v>
      </c>
      <c r="D49" s="4" t="s">
        <v>328</v>
      </c>
      <c r="E49" s="5">
        <f>IF(ISERROR(FIND(入力シート➁!$B$3,D49)),"",ROW())</f>
        <v>49</v>
      </c>
      <c r="F49" s="5" t="str">
        <f t="shared" si="5"/>
        <v>オキシコドン内服液2.5mg「日本臓器」</v>
      </c>
      <c r="G49" s="4" t="s">
        <v>325</v>
      </c>
      <c r="H49" s="4" t="s">
        <v>329</v>
      </c>
      <c r="I49" s="5" t="s">
        <v>110</v>
      </c>
      <c r="J49" s="5" t="str">
        <f t="shared" si="6"/>
        <v/>
      </c>
      <c r="K49" s="5" t="s">
        <v>110</v>
      </c>
      <c r="L49" s="5" t="str">
        <f t="shared" si="7"/>
        <v>包</v>
      </c>
      <c r="M49" s="5" t="str">
        <f t="shared" si="8"/>
        <v/>
      </c>
      <c r="N49" s="5" t="str">
        <f t="shared" si="9"/>
        <v/>
      </c>
      <c r="O49" s="5" t="s">
        <v>125</v>
      </c>
      <c r="P49" s="5" t="s">
        <v>110</v>
      </c>
      <c r="Q49" s="5" t="s">
        <v>125</v>
      </c>
      <c r="R49" s="4" t="s">
        <v>138</v>
      </c>
      <c r="S49" s="7">
        <v>206.6</v>
      </c>
      <c r="T49" s="7"/>
      <c r="U49" s="4" t="s">
        <v>161</v>
      </c>
      <c r="V49" s="4"/>
      <c r="W49" s="4" t="s">
        <v>219</v>
      </c>
      <c r="X49" s="4"/>
      <c r="Y49" s="4" t="s">
        <v>163</v>
      </c>
      <c r="Z49" s="121">
        <v>42879</v>
      </c>
      <c r="AA49" s="121"/>
      <c r="AB49" s="4" t="s">
        <v>220</v>
      </c>
      <c r="AC49" s="4" t="s">
        <v>115</v>
      </c>
      <c r="AD49" s="4"/>
      <c r="AE49" s="4"/>
      <c r="AF49" s="4"/>
      <c r="AG49" s="4"/>
      <c r="AH49" s="4"/>
      <c r="AI49" s="4"/>
      <c r="AJ49" s="4" t="s">
        <v>316</v>
      </c>
      <c r="AK49" s="4" t="s">
        <v>117</v>
      </c>
      <c r="AL49" s="4" t="s">
        <v>167</v>
      </c>
      <c r="AM49" s="4" t="s">
        <v>313</v>
      </c>
      <c r="AN49" s="4"/>
      <c r="AO49" s="4"/>
    </row>
    <row r="50" spans="1:41" ht="18">
      <c r="A50" s="6"/>
      <c r="B50" s="4" t="s">
        <v>318</v>
      </c>
      <c r="C50" s="4" t="s">
        <v>107</v>
      </c>
      <c r="D50" s="4" t="s">
        <v>331</v>
      </c>
      <c r="E50" s="5">
        <f>IF(ISERROR(FIND(入力シート➁!$B$3,D50)),"",ROW())</f>
        <v>50</v>
      </c>
      <c r="F50" s="5" t="str">
        <f t="shared" si="5"/>
        <v>オキシコドン内服液20mg「日本臓器」</v>
      </c>
      <c r="G50" s="4" t="s">
        <v>325</v>
      </c>
      <c r="H50" s="4" t="s">
        <v>332</v>
      </c>
      <c r="I50" s="5" t="s">
        <v>110</v>
      </c>
      <c r="J50" s="5" t="str">
        <f t="shared" si="6"/>
        <v/>
      </c>
      <c r="K50" s="5" t="s">
        <v>110</v>
      </c>
      <c r="L50" s="5" t="str">
        <f t="shared" si="7"/>
        <v>包</v>
      </c>
      <c r="M50" s="5" t="str">
        <f t="shared" si="8"/>
        <v/>
      </c>
      <c r="N50" s="5" t="str">
        <f t="shared" si="9"/>
        <v/>
      </c>
      <c r="O50" s="5" t="s">
        <v>125</v>
      </c>
      <c r="P50" s="5" t="s">
        <v>110</v>
      </c>
      <c r="Q50" s="5" t="s">
        <v>125</v>
      </c>
      <c r="R50" s="4" t="s">
        <v>138</v>
      </c>
      <c r="S50" s="7">
        <v>540</v>
      </c>
      <c r="T50" s="7"/>
      <c r="U50" s="4" t="s">
        <v>161</v>
      </c>
      <c r="V50" s="4"/>
      <c r="W50" s="4" t="s">
        <v>219</v>
      </c>
      <c r="X50" s="4"/>
      <c r="Y50" s="4" t="s">
        <v>163</v>
      </c>
      <c r="Z50" s="121">
        <v>42879</v>
      </c>
      <c r="AA50" s="121"/>
      <c r="AB50" s="4" t="s">
        <v>220</v>
      </c>
      <c r="AC50" s="4" t="s">
        <v>115</v>
      </c>
      <c r="AD50" s="4"/>
      <c r="AE50" s="4"/>
      <c r="AF50" s="4"/>
      <c r="AG50" s="4"/>
      <c r="AH50" s="4"/>
      <c r="AI50" s="4"/>
      <c r="AJ50" s="4" t="s">
        <v>318</v>
      </c>
      <c r="AK50" s="4" t="s">
        <v>117</v>
      </c>
      <c r="AL50" s="4" t="s">
        <v>167</v>
      </c>
      <c r="AM50" s="4" t="s">
        <v>313</v>
      </c>
      <c r="AN50" s="4"/>
      <c r="AO50" s="4"/>
    </row>
    <row r="51" spans="1:41" ht="18">
      <c r="A51" s="6"/>
      <c r="B51" s="4" t="s">
        <v>321</v>
      </c>
      <c r="C51" s="4" t="s">
        <v>107</v>
      </c>
      <c r="D51" s="4" t="s">
        <v>336</v>
      </c>
      <c r="E51" s="5">
        <f>IF(ISERROR(FIND(入力シート➁!$B$3,D51)),"",ROW())</f>
        <v>51</v>
      </c>
      <c r="F51" s="5" t="str">
        <f t="shared" si="5"/>
        <v>オキシコドン内服液5mg「日本臓器」</v>
      </c>
      <c r="G51" s="4" t="s">
        <v>325</v>
      </c>
      <c r="H51" s="4" t="s">
        <v>337</v>
      </c>
      <c r="I51" s="5" t="s">
        <v>110</v>
      </c>
      <c r="J51" s="5" t="str">
        <f t="shared" si="6"/>
        <v/>
      </c>
      <c r="K51" s="5" t="s">
        <v>110</v>
      </c>
      <c r="L51" s="5" t="str">
        <f t="shared" si="7"/>
        <v>包</v>
      </c>
      <c r="M51" s="5" t="str">
        <f t="shared" si="8"/>
        <v/>
      </c>
      <c r="N51" s="5" t="str">
        <f t="shared" si="9"/>
        <v/>
      </c>
      <c r="O51" s="5" t="s">
        <v>125</v>
      </c>
      <c r="P51" s="5" t="s">
        <v>110</v>
      </c>
      <c r="Q51" s="5" t="s">
        <v>125</v>
      </c>
      <c r="R51" s="4" t="s">
        <v>138</v>
      </c>
      <c r="S51" s="7">
        <v>112.6</v>
      </c>
      <c r="T51" s="7"/>
      <c r="U51" s="4" t="s">
        <v>161</v>
      </c>
      <c r="V51" s="4"/>
      <c r="W51" s="4" t="s">
        <v>219</v>
      </c>
      <c r="X51" s="4"/>
      <c r="Y51" s="4" t="s">
        <v>163</v>
      </c>
      <c r="Z51" s="121">
        <v>42879</v>
      </c>
      <c r="AA51" s="121"/>
      <c r="AB51" s="4" t="s">
        <v>220</v>
      </c>
      <c r="AC51" s="4" t="s">
        <v>115</v>
      </c>
      <c r="AD51" s="4"/>
      <c r="AE51" s="4"/>
      <c r="AF51" s="4"/>
      <c r="AG51" s="4"/>
      <c r="AH51" s="4"/>
      <c r="AI51" s="4"/>
      <c r="AJ51" s="4" t="s">
        <v>321</v>
      </c>
      <c r="AK51" s="4" t="s">
        <v>117</v>
      </c>
      <c r="AL51" s="4" t="s">
        <v>167</v>
      </c>
      <c r="AM51" s="4" t="s">
        <v>313</v>
      </c>
      <c r="AN51" s="4"/>
      <c r="AO51" s="4"/>
    </row>
    <row r="52" spans="1:41" ht="18">
      <c r="A52" s="6"/>
      <c r="B52" s="4" t="s">
        <v>323</v>
      </c>
      <c r="C52" s="4" t="s">
        <v>107</v>
      </c>
      <c r="D52" s="4" t="s">
        <v>339</v>
      </c>
      <c r="E52" s="5">
        <f>IF(ISERROR(FIND(入力シート➁!$B$3,D52)),"",ROW())</f>
        <v>52</v>
      </c>
      <c r="F52" s="5" t="str">
        <f t="shared" si="5"/>
        <v>オキシコンチンTR錠10mg</v>
      </c>
      <c r="G52" s="4" t="s">
        <v>275</v>
      </c>
      <c r="H52" s="4" t="s">
        <v>109</v>
      </c>
      <c r="I52" s="5" t="s">
        <v>110</v>
      </c>
      <c r="J52" s="5" t="str">
        <f t="shared" si="6"/>
        <v/>
      </c>
      <c r="K52" s="5" t="s">
        <v>110</v>
      </c>
      <c r="L52" s="5" t="str">
        <f t="shared" si="7"/>
        <v>0mg1錠</v>
      </c>
      <c r="M52" s="5" t="str">
        <f t="shared" si="8"/>
        <v>錠</v>
      </c>
      <c r="N52" s="5" t="str">
        <f t="shared" si="9"/>
        <v/>
      </c>
      <c r="O52" s="5" t="s">
        <v>111</v>
      </c>
      <c r="P52" s="5" t="s">
        <v>110</v>
      </c>
      <c r="Q52" s="5" t="s">
        <v>111</v>
      </c>
      <c r="R52" s="4" t="s">
        <v>138</v>
      </c>
      <c r="S52" s="7">
        <v>206.6</v>
      </c>
      <c r="T52" s="7"/>
      <c r="U52" s="4" t="s">
        <v>161</v>
      </c>
      <c r="V52" s="4"/>
      <c r="W52" s="4" t="s">
        <v>219</v>
      </c>
      <c r="X52" s="4"/>
      <c r="Y52" s="4" t="s">
        <v>163</v>
      </c>
      <c r="Z52" s="121">
        <v>42879</v>
      </c>
      <c r="AA52" s="121"/>
      <c r="AB52" s="4" t="s">
        <v>220</v>
      </c>
      <c r="AC52" s="4" t="s">
        <v>115</v>
      </c>
      <c r="AD52" s="4"/>
      <c r="AE52" s="4"/>
      <c r="AF52" s="4"/>
      <c r="AG52" s="4"/>
      <c r="AH52" s="4"/>
      <c r="AI52" s="4"/>
      <c r="AJ52" s="4" t="s">
        <v>323</v>
      </c>
      <c r="AK52" s="4" t="s">
        <v>117</v>
      </c>
      <c r="AL52" s="4" t="s">
        <v>167</v>
      </c>
      <c r="AM52" s="4" t="s">
        <v>313</v>
      </c>
      <c r="AN52" s="4"/>
      <c r="AO52" s="4"/>
    </row>
    <row r="53" spans="1:41" ht="18">
      <c r="A53" s="6"/>
      <c r="B53" s="4" t="s">
        <v>327</v>
      </c>
      <c r="C53" s="4" t="s">
        <v>107</v>
      </c>
      <c r="D53" s="4" t="s">
        <v>341</v>
      </c>
      <c r="E53" s="5">
        <f>IF(ISERROR(FIND(入力シート➁!$B$3,D53)),"",ROW())</f>
        <v>53</v>
      </c>
      <c r="F53" s="5" t="str">
        <f t="shared" si="5"/>
        <v>オキシコンチンTR錠20mg</v>
      </c>
      <c r="G53" s="4" t="s">
        <v>275</v>
      </c>
      <c r="H53" s="4" t="s">
        <v>278</v>
      </c>
      <c r="I53" s="5" t="s">
        <v>110</v>
      </c>
      <c r="J53" s="5" t="str">
        <f t="shared" si="6"/>
        <v/>
      </c>
      <c r="K53" s="5" t="s">
        <v>110</v>
      </c>
      <c r="L53" s="5" t="str">
        <f t="shared" si="7"/>
        <v>錠</v>
      </c>
      <c r="M53" s="5" t="str">
        <f t="shared" si="8"/>
        <v/>
      </c>
      <c r="N53" s="5" t="str">
        <f t="shared" si="9"/>
        <v/>
      </c>
      <c r="O53" s="5" t="s">
        <v>111</v>
      </c>
      <c r="P53" s="5" t="s">
        <v>110</v>
      </c>
      <c r="Q53" s="5" t="s">
        <v>111</v>
      </c>
      <c r="R53" s="4" t="s">
        <v>138</v>
      </c>
      <c r="S53" s="7">
        <v>378.8</v>
      </c>
      <c r="T53" s="7"/>
      <c r="U53" s="4" t="s">
        <v>161</v>
      </c>
      <c r="V53" s="4"/>
      <c r="W53" s="4" t="s">
        <v>219</v>
      </c>
      <c r="X53" s="4"/>
      <c r="Y53" s="4" t="s">
        <v>163</v>
      </c>
      <c r="Z53" s="121">
        <v>42879</v>
      </c>
      <c r="AA53" s="121"/>
      <c r="AB53" s="4" t="s">
        <v>220</v>
      </c>
      <c r="AC53" s="4" t="s">
        <v>115</v>
      </c>
      <c r="AD53" s="4"/>
      <c r="AE53" s="4"/>
      <c r="AF53" s="4"/>
      <c r="AG53" s="4"/>
      <c r="AH53" s="4"/>
      <c r="AI53" s="4"/>
      <c r="AJ53" s="4" t="s">
        <v>327</v>
      </c>
      <c r="AK53" s="4" t="s">
        <v>117</v>
      </c>
      <c r="AL53" s="4" t="s">
        <v>167</v>
      </c>
      <c r="AM53" s="4" t="s">
        <v>313</v>
      </c>
      <c r="AN53" s="4"/>
      <c r="AO53" s="4"/>
    </row>
    <row r="54" spans="1:41" ht="18">
      <c r="A54" s="6"/>
      <c r="B54" s="4" t="s">
        <v>330</v>
      </c>
      <c r="C54" s="4" t="s">
        <v>107</v>
      </c>
      <c r="D54" s="4" t="s">
        <v>343</v>
      </c>
      <c r="E54" s="5">
        <f>IF(ISERROR(FIND(入力シート➁!$B$3,D54)),"",ROW())</f>
        <v>54</v>
      </c>
      <c r="F54" s="5" t="str">
        <f t="shared" si="5"/>
        <v>オキシコンチンTR錠40mg</v>
      </c>
      <c r="G54" s="4" t="s">
        <v>275</v>
      </c>
      <c r="H54" s="4" t="s">
        <v>283</v>
      </c>
      <c r="I54" s="5" t="s">
        <v>110</v>
      </c>
      <c r="J54" s="5" t="str">
        <f t="shared" si="6"/>
        <v/>
      </c>
      <c r="K54" s="5" t="s">
        <v>110</v>
      </c>
      <c r="L54" s="5" t="str">
        <f t="shared" si="7"/>
        <v>錠</v>
      </c>
      <c r="M54" s="5" t="str">
        <f t="shared" si="8"/>
        <v/>
      </c>
      <c r="N54" s="5" t="str">
        <f t="shared" si="9"/>
        <v/>
      </c>
      <c r="O54" s="5" t="s">
        <v>111</v>
      </c>
      <c r="P54" s="5" t="s">
        <v>110</v>
      </c>
      <c r="Q54" s="5" t="s">
        <v>111</v>
      </c>
      <c r="R54" s="4" t="s">
        <v>333</v>
      </c>
      <c r="S54" s="7">
        <v>669.1</v>
      </c>
      <c r="T54" s="7"/>
      <c r="U54" s="4" t="s">
        <v>161</v>
      </c>
      <c r="V54" s="4"/>
      <c r="W54" s="4" t="s">
        <v>219</v>
      </c>
      <c r="X54" s="4"/>
      <c r="Y54" s="4" t="s">
        <v>114</v>
      </c>
      <c r="Z54" s="121">
        <v>41513</v>
      </c>
      <c r="AA54" s="121"/>
      <c r="AB54" s="4" t="s">
        <v>220</v>
      </c>
      <c r="AC54" s="4" t="s">
        <v>115</v>
      </c>
      <c r="AD54" s="4"/>
      <c r="AE54" s="4"/>
      <c r="AF54" s="4"/>
      <c r="AG54" s="4"/>
      <c r="AH54" s="4"/>
      <c r="AI54" s="4"/>
      <c r="AJ54" s="4" t="s">
        <v>330</v>
      </c>
      <c r="AK54" s="4" t="s">
        <v>304</v>
      </c>
      <c r="AL54" s="4" t="s">
        <v>305</v>
      </c>
      <c r="AM54" s="4" t="s">
        <v>334</v>
      </c>
      <c r="AN54" s="4"/>
      <c r="AO54" s="4"/>
    </row>
    <row r="55" spans="1:41" ht="18">
      <c r="A55" s="6"/>
      <c r="B55" s="4" t="s">
        <v>335</v>
      </c>
      <c r="C55" s="4" t="s">
        <v>107</v>
      </c>
      <c r="D55" s="4" t="s">
        <v>345</v>
      </c>
      <c r="E55" s="5">
        <f>IF(ISERROR(FIND(入力シート➁!$B$3,D55)),"",ROW())</f>
        <v>55</v>
      </c>
      <c r="F55" s="5" t="str">
        <f t="shared" si="5"/>
        <v>オキシコンチンTR錠5mg</v>
      </c>
      <c r="G55" s="4" t="s">
        <v>275</v>
      </c>
      <c r="H55" s="4" t="s">
        <v>288</v>
      </c>
      <c r="I55" s="5" t="s">
        <v>110</v>
      </c>
      <c r="J55" s="5" t="str">
        <f t="shared" si="6"/>
        <v/>
      </c>
      <c r="K55" s="5" t="s">
        <v>110</v>
      </c>
      <c r="L55" s="5" t="str">
        <f t="shared" si="7"/>
        <v>錠</v>
      </c>
      <c r="M55" s="5" t="str">
        <f t="shared" si="8"/>
        <v/>
      </c>
      <c r="N55" s="5" t="str">
        <f t="shared" si="9"/>
        <v/>
      </c>
      <c r="O55" s="5" t="s">
        <v>111</v>
      </c>
      <c r="P55" s="5" t="s">
        <v>110</v>
      </c>
      <c r="Q55" s="5" t="s">
        <v>111</v>
      </c>
      <c r="R55" s="4" t="s">
        <v>333</v>
      </c>
      <c r="S55" s="7">
        <v>863.2</v>
      </c>
      <c r="T55" s="7"/>
      <c r="U55" s="4" t="s">
        <v>161</v>
      </c>
      <c r="V55" s="4"/>
      <c r="W55" s="4" t="s">
        <v>219</v>
      </c>
      <c r="X55" s="4"/>
      <c r="Y55" s="4" t="s">
        <v>114</v>
      </c>
      <c r="Z55" s="121">
        <v>41513</v>
      </c>
      <c r="AA55" s="121"/>
      <c r="AB55" s="4" t="s">
        <v>220</v>
      </c>
      <c r="AC55" s="4" t="s">
        <v>115</v>
      </c>
      <c r="AD55" s="4"/>
      <c r="AE55" s="4"/>
      <c r="AF55" s="4"/>
      <c r="AG55" s="4"/>
      <c r="AH55" s="4"/>
      <c r="AI55" s="4"/>
      <c r="AJ55" s="4" t="s">
        <v>335</v>
      </c>
      <c r="AK55" s="4" t="s">
        <v>304</v>
      </c>
      <c r="AL55" s="4" t="s">
        <v>305</v>
      </c>
      <c r="AM55" s="4" t="s">
        <v>334</v>
      </c>
      <c r="AN55" s="4"/>
      <c r="AO55" s="4"/>
    </row>
    <row r="56" spans="1:41" ht="18">
      <c r="A56" s="6"/>
      <c r="B56" s="4" t="s">
        <v>338</v>
      </c>
      <c r="C56" s="4" t="s">
        <v>107</v>
      </c>
      <c r="D56" s="4" t="s">
        <v>347</v>
      </c>
      <c r="E56" s="5">
        <f>IF(ISERROR(FIND(入力シート➁!$B$3,D56)),"",ROW())</f>
        <v>56</v>
      </c>
      <c r="F56" s="5" t="str">
        <f t="shared" si="5"/>
        <v>オキノーム散10mg</v>
      </c>
      <c r="G56" s="4" t="s">
        <v>348</v>
      </c>
      <c r="H56" s="4" t="s">
        <v>349</v>
      </c>
      <c r="I56" s="5" t="s">
        <v>110</v>
      </c>
      <c r="J56" s="5" t="str">
        <f t="shared" si="6"/>
        <v/>
      </c>
      <c r="K56" s="5" t="s">
        <v>110</v>
      </c>
      <c r="L56" s="5" t="str">
        <f t="shared" si="7"/>
        <v>0mg1包</v>
      </c>
      <c r="M56" s="5" t="str">
        <f t="shared" si="8"/>
        <v>包</v>
      </c>
      <c r="N56" s="5" t="str">
        <f t="shared" si="9"/>
        <v/>
      </c>
      <c r="O56" s="5" t="s">
        <v>125</v>
      </c>
      <c r="P56" s="5" t="s">
        <v>110</v>
      </c>
      <c r="Q56" s="5" t="s">
        <v>125</v>
      </c>
      <c r="R56" s="4" t="s">
        <v>333</v>
      </c>
      <c r="S56" s="7">
        <v>1361.5</v>
      </c>
      <c r="T56" s="7"/>
      <c r="U56" s="4" t="s">
        <v>161</v>
      </c>
      <c r="V56" s="4"/>
      <c r="W56" s="4" t="s">
        <v>219</v>
      </c>
      <c r="X56" s="4"/>
      <c r="Y56" s="4" t="s">
        <v>114</v>
      </c>
      <c r="Z56" s="121">
        <v>41513</v>
      </c>
      <c r="AA56" s="121"/>
      <c r="AB56" s="4" t="s">
        <v>220</v>
      </c>
      <c r="AC56" s="4" t="s">
        <v>115</v>
      </c>
      <c r="AD56" s="4"/>
      <c r="AE56" s="4"/>
      <c r="AF56" s="4"/>
      <c r="AG56" s="4"/>
      <c r="AH56" s="4"/>
      <c r="AI56" s="4"/>
      <c r="AJ56" s="4" t="s">
        <v>338</v>
      </c>
      <c r="AK56" s="4" t="s">
        <v>304</v>
      </c>
      <c r="AL56" s="4" t="s">
        <v>305</v>
      </c>
      <c r="AM56" s="4" t="s">
        <v>334</v>
      </c>
      <c r="AN56" s="4"/>
      <c r="AO56" s="4"/>
    </row>
    <row r="57" spans="1:41" ht="18">
      <c r="A57" s="6"/>
      <c r="B57" s="4" t="s">
        <v>340</v>
      </c>
      <c r="C57" s="4" t="s">
        <v>107</v>
      </c>
      <c r="D57" s="4" t="s">
        <v>352</v>
      </c>
      <c r="E57" s="5">
        <f>IF(ISERROR(FIND(入力シート➁!$B$3,D57)),"",ROW())</f>
        <v>57</v>
      </c>
      <c r="F57" s="5" t="str">
        <f t="shared" si="5"/>
        <v>オキノーム散2.5mg</v>
      </c>
      <c r="G57" s="4" t="s">
        <v>348</v>
      </c>
      <c r="H57" s="4" t="s">
        <v>353</v>
      </c>
      <c r="I57" s="5" t="s">
        <v>110</v>
      </c>
      <c r="J57" s="5" t="str">
        <f t="shared" si="6"/>
        <v/>
      </c>
      <c r="K57" s="5" t="s">
        <v>110</v>
      </c>
      <c r="L57" s="5" t="str">
        <f t="shared" si="7"/>
        <v>包</v>
      </c>
      <c r="M57" s="5" t="str">
        <f t="shared" si="8"/>
        <v/>
      </c>
      <c r="N57" s="5" t="str">
        <f t="shared" si="9"/>
        <v/>
      </c>
      <c r="O57" s="5" t="s">
        <v>125</v>
      </c>
      <c r="P57" s="5" t="s">
        <v>110</v>
      </c>
      <c r="Q57" s="5" t="s">
        <v>125</v>
      </c>
      <c r="R57" s="4" t="s">
        <v>333</v>
      </c>
      <c r="S57" s="7">
        <v>485</v>
      </c>
      <c r="T57" s="7"/>
      <c r="U57" s="4" t="s">
        <v>161</v>
      </c>
      <c r="V57" s="4"/>
      <c r="W57" s="4" t="s">
        <v>219</v>
      </c>
      <c r="X57" s="4"/>
      <c r="Y57" s="4" t="s">
        <v>114</v>
      </c>
      <c r="Z57" s="121">
        <v>41513</v>
      </c>
      <c r="AA57" s="121"/>
      <c r="AB57" s="4" t="s">
        <v>220</v>
      </c>
      <c r="AC57" s="4" t="s">
        <v>115</v>
      </c>
      <c r="AD57" s="4"/>
      <c r="AE57" s="4"/>
      <c r="AF57" s="4"/>
      <c r="AG57" s="4"/>
      <c r="AH57" s="4"/>
      <c r="AI57" s="4"/>
      <c r="AJ57" s="4" t="s">
        <v>340</v>
      </c>
      <c r="AK57" s="4" t="s">
        <v>304</v>
      </c>
      <c r="AL57" s="4" t="s">
        <v>305</v>
      </c>
      <c r="AM57" s="4" t="s">
        <v>334</v>
      </c>
      <c r="AN57" s="4"/>
      <c r="AO57" s="4"/>
    </row>
    <row r="58" spans="1:41" ht="18">
      <c r="A58" s="6"/>
      <c r="B58" s="4" t="s">
        <v>342</v>
      </c>
      <c r="C58" s="4" t="s">
        <v>107</v>
      </c>
      <c r="D58" s="4" t="s">
        <v>355</v>
      </c>
      <c r="E58" s="5">
        <f>IF(ISERROR(FIND(入力シート➁!$B$3,D58)),"",ROW())</f>
        <v>58</v>
      </c>
      <c r="F58" s="5" t="str">
        <f t="shared" si="5"/>
        <v>オキノーム散20mg</v>
      </c>
      <c r="G58" s="4" t="s">
        <v>348</v>
      </c>
      <c r="H58" s="4" t="s">
        <v>356</v>
      </c>
      <c r="I58" s="5" t="s">
        <v>110</v>
      </c>
      <c r="J58" s="5" t="str">
        <f t="shared" si="6"/>
        <v/>
      </c>
      <c r="K58" s="5" t="s">
        <v>110</v>
      </c>
      <c r="L58" s="5" t="str">
        <f t="shared" si="7"/>
        <v>包</v>
      </c>
      <c r="M58" s="5" t="str">
        <f t="shared" si="8"/>
        <v/>
      </c>
      <c r="N58" s="5" t="str">
        <f t="shared" si="9"/>
        <v/>
      </c>
      <c r="O58" s="5" t="s">
        <v>125</v>
      </c>
      <c r="P58" s="5" t="s">
        <v>110</v>
      </c>
      <c r="Q58" s="5" t="s">
        <v>125</v>
      </c>
      <c r="R58" s="4" t="s">
        <v>333</v>
      </c>
      <c r="S58" s="7">
        <v>1547.9</v>
      </c>
      <c r="T58" s="7"/>
      <c r="U58" s="4" t="s">
        <v>161</v>
      </c>
      <c r="V58" s="4"/>
      <c r="W58" s="4" t="s">
        <v>219</v>
      </c>
      <c r="X58" s="4"/>
      <c r="Y58" s="4" t="s">
        <v>114</v>
      </c>
      <c r="Z58" s="121">
        <v>41513</v>
      </c>
      <c r="AA58" s="121"/>
      <c r="AB58" s="4" t="s">
        <v>220</v>
      </c>
      <c r="AC58" s="4" t="s">
        <v>115</v>
      </c>
      <c r="AD58" s="4"/>
      <c r="AE58" s="4"/>
      <c r="AF58" s="4"/>
      <c r="AG58" s="4"/>
      <c r="AH58" s="4"/>
      <c r="AI58" s="4"/>
      <c r="AJ58" s="4" t="s">
        <v>342</v>
      </c>
      <c r="AK58" s="4" t="s">
        <v>304</v>
      </c>
      <c r="AL58" s="4" t="s">
        <v>305</v>
      </c>
      <c r="AM58" s="4" t="s">
        <v>334</v>
      </c>
      <c r="AN58" s="4"/>
      <c r="AO58" s="4"/>
    </row>
    <row r="59" spans="1:41" ht="18">
      <c r="A59" s="6"/>
      <c r="B59" s="4" t="s">
        <v>344</v>
      </c>
      <c r="C59" s="4" t="s">
        <v>107</v>
      </c>
      <c r="D59" s="4" t="s">
        <v>358</v>
      </c>
      <c r="E59" s="5">
        <f>IF(ISERROR(FIND(入力シート➁!$B$3,D59)),"",ROW())</f>
        <v>59</v>
      </c>
      <c r="F59" s="5" t="str">
        <f t="shared" si="5"/>
        <v>オキノーム散5mg</v>
      </c>
      <c r="G59" s="4" t="s">
        <v>348</v>
      </c>
      <c r="H59" s="4" t="s">
        <v>359</v>
      </c>
      <c r="I59" s="5" t="s">
        <v>110</v>
      </c>
      <c r="J59" s="5" t="str">
        <f t="shared" si="6"/>
        <v/>
      </c>
      <c r="K59" s="5" t="s">
        <v>110</v>
      </c>
      <c r="L59" s="5" t="str">
        <f t="shared" si="7"/>
        <v>包</v>
      </c>
      <c r="M59" s="5" t="str">
        <f t="shared" si="8"/>
        <v/>
      </c>
      <c r="N59" s="5" t="str">
        <f t="shared" si="9"/>
        <v/>
      </c>
      <c r="O59" s="5" t="s">
        <v>125</v>
      </c>
      <c r="P59" s="5" t="s">
        <v>110</v>
      </c>
      <c r="Q59" s="5" t="s">
        <v>125</v>
      </c>
      <c r="R59" s="4" t="s">
        <v>333</v>
      </c>
      <c r="S59" s="7">
        <v>1812.6</v>
      </c>
      <c r="T59" s="7"/>
      <c r="U59" s="4" t="s">
        <v>161</v>
      </c>
      <c r="V59" s="4"/>
      <c r="W59" s="4" t="s">
        <v>219</v>
      </c>
      <c r="X59" s="4"/>
      <c r="Y59" s="4" t="s">
        <v>114</v>
      </c>
      <c r="Z59" s="121">
        <v>41513</v>
      </c>
      <c r="AA59" s="121"/>
      <c r="AB59" s="4" t="s">
        <v>220</v>
      </c>
      <c r="AC59" s="4" t="s">
        <v>115</v>
      </c>
      <c r="AD59" s="4"/>
      <c r="AE59" s="4"/>
      <c r="AF59" s="4"/>
      <c r="AG59" s="4"/>
      <c r="AH59" s="4"/>
      <c r="AI59" s="4"/>
      <c r="AJ59" s="4" t="s">
        <v>344</v>
      </c>
      <c r="AK59" s="4" t="s">
        <v>304</v>
      </c>
      <c r="AL59" s="4" t="s">
        <v>305</v>
      </c>
      <c r="AM59" s="4" t="s">
        <v>334</v>
      </c>
      <c r="AN59" s="4"/>
      <c r="AO59" s="4"/>
    </row>
    <row r="60" spans="1:41" ht="18">
      <c r="A60" s="6"/>
      <c r="B60" s="4" t="s">
        <v>346</v>
      </c>
      <c r="C60" s="4" t="s">
        <v>192</v>
      </c>
      <c r="D60" s="4" t="s">
        <v>363</v>
      </c>
      <c r="E60" s="5">
        <f>IF(ISERROR(FIND(入力シート➁!$B$3,D60)),"",ROW())</f>
        <v>60</v>
      </c>
      <c r="F60" s="5" t="str">
        <f t="shared" si="5"/>
        <v>オキファスト注10mg</v>
      </c>
      <c r="G60" s="4" t="s">
        <v>320</v>
      </c>
      <c r="H60" s="4" t="s">
        <v>214</v>
      </c>
      <c r="I60" s="5" t="s">
        <v>215</v>
      </c>
      <c r="J60" s="5" t="str">
        <f t="shared" si="6"/>
        <v>1mL</v>
      </c>
      <c r="K60" s="5" t="s">
        <v>216</v>
      </c>
      <c r="L60" s="5" t="str">
        <f t="shared" si="7"/>
        <v>%1mL1管</v>
      </c>
      <c r="M60" s="5" t="str">
        <f t="shared" si="8"/>
        <v>mL1管</v>
      </c>
      <c r="N60" s="5" t="str">
        <f t="shared" si="9"/>
        <v>管</v>
      </c>
      <c r="O60" s="5" t="s">
        <v>217</v>
      </c>
      <c r="P60" s="5" t="s">
        <v>218</v>
      </c>
      <c r="Q60" s="5" t="s">
        <v>150</v>
      </c>
      <c r="R60" s="4" t="s">
        <v>350</v>
      </c>
      <c r="S60" s="7">
        <v>536.1</v>
      </c>
      <c r="T60" s="7"/>
      <c r="U60" s="4" t="s">
        <v>161</v>
      </c>
      <c r="V60" s="4"/>
      <c r="W60" s="4" t="s">
        <v>219</v>
      </c>
      <c r="X60" s="4"/>
      <c r="Y60" s="4" t="s">
        <v>114</v>
      </c>
      <c r="Z60" s="121">
        <v>41597</v>
      </c>
      <c r="AA60" s="121"/>
      <c r="AB60" s="4" t="s">
        <v>220</v>
      </c>
      <c r="AC60" s="4" t="s">
        <v>115</v>
      </c>
      <c r="AD60" s="4"/>
      <c r="AE60" s="4"/>
      <c r="AF60" s="4"/>
      <c r="AG60" s="4"/>
      <c r="AH60" s="4"/>
      <c r="AI60" s="4"/>
      <c r="AJ60" s="4" t="s">
        <v>346</v>
      </c>
      <c r="AK60" s="4" t="s">
        <v>304</v>
      </c>
      <c r="AL60" s="4" t="s">
        <v>305</v>
      </c>
      <c r="AM60" s="4" t="s">
        <v>334</v>
      </c>
      <c r="AN60" s="4"/>
      <c r="AO60" s="4"/>
    </row>
    <row r="61" spans="1:41" ht="18">
      <c r="A61" s="6"/>
      <c r="B61" s="4" t="s">
        <v>351</v>
      </c>
      <c r="C61" s="4" t="s">
        <v>192</v>
      </c>
      <c r="D61" s="4" t="s">
        <v>365</v>
      </c>
      <c r="E61" s="5">
        <f>IF(ISERROR(FIND(入力シート➁!$B$3,D61)),"",ROW())</f>
        <v>61</v>
      </c>
      <c r="F61" s="5" t="str">
        <f t="shared" si="5"/>
        <v>オキファスト注50mg</v>
      </c>
      <c r="G61" s="4" t="s">
        <v>320</v>
      </c>
      <c r="H61" s="4" t="s">
        <v>229</v>
      </c>
      <c r="I61" s="5" t="s">
        <v>230</v>
      </c>
      <c r="J61" s="5" t="str">
        <f t="shared" si="6"/>
        <v>5mL</v>
      </c>
      <c r="K61" s="5" t="s">
        <v>225</v>
      </c>
      <c r="L61" s="5" t="str">
        <f t="shared" si="7"/>
        <v>%5mL1管</v>
      </c>
      <c r="M61" s="5" t="str">
        <f t="shared" si="8"/>
        <v>管</v>
      </c>
      <c r="N61" s="5" t="str">
        <f t="shared" si="9"/>
        <v/>
      </c>
      <c r="O61" s="5" t="s">
        <v>217</v>
      </c>
      <c r="P61" s="5" t="s">
        <v>226</v>
      </c>
      <c r="Q61" s="5" t="s">
        <v>150</v>
      </c>
      <c r="R61" s="4" t="s">
        <v>350</v>
      </c>
      <c r="S61" s="7">
        <v>759.9</v>
      </c>
      <c r="T61" s="7"/>
      <c r="U61" s="4" t="s">
        <v>161</v>
      </c>
      <c r="V61" s="4"/>
      <c r="W61" s="4" t="s">
        <v>219</v>
      </c>
      <c r="X61" s="4"/>
      <c r="Y61" s="4" t="s">
        <v>114</v>
      </c>
      <c r="Z61" s="121">
        <v>41597</v>
      </c>
      <c r="AA61" s="121"/>
      <c r="AB61" s="4" t="s">
        <v>220</v>
      </c>
      <c r="AC61" s="4" t="s">
        <v>115</v>
      </c>
      <c r="AD61" s="4"/>
      <c r="AE61" s="4"/>
      <c r="AF61" s="4"/>
      <c r="AG61" s="4"/>
      <c r="AH61" s="4"/>
      <c r="AI61" s="4"/>
      <c r="AJ61" s="4" t="s">
        <v>351</v>
      </c>
      <c r="AK61" s="4" t="s">
        <v>304</v>
      </c>
      <c r="AL61" s="4" t="s">
        <v>305</v>
      </c>
      <c r="AM61" s="4" t="s">
        <v>334</v>
      </c>
      <c r="AN61" s="4"/>
      <c r="AO61" s="4"/>
    </row>
    <row r="62" spans="1:41" ht="18">
      <c r="A62" s="6"/>
      <c r="B62" s="4" t="s">
        <v>354</v>
      </c>
      <c r="C62" s="4" t="s">
        <v>107</v>
      </c>
      <c r="D62" s="4" t="s">
        <v>369</v>
      </c>
      <c r="E62" s="5">
        <f>IF(ISERROR(FIND(入力シート➁!$B$3,D62)),"",ROW())</f>
        <v>62</v>
      </c>
      <c r="F62" s="5" t="str">
        <f t="shared" si="5"/>
        <v>オプソ内服液10mg</v>
      </c>
      <c r="G62" s="4" t="s">
        <v>370</v>
      </c>
      <c r="H62" s="4" t="s">
        <v>326</v>
      </c>
      <c r="I62" s="5" t="s">
        <v>110</v>
      </c>
      <c r="J62" s="5" t="str">
        <f t="shared" si="6"/>
        <v/>
      </c>
      <c r="K62" s="5" t="s">
        <v>110</v>
      </c>
      <c r="L62" s="5" t="str">
        <f t="shared" si="7"/>
        <v>0mg5mL1包</v>
      </c>
      <c r="M62" s="5" t="str">
        <f t="shared" si="8"/>
        <v>包</v>
      </c>
      <c r="N62" s="5" t="str">
        <f t="shared" si="9"/>
        <v/>
      </c>
      <c r="O62" s="5" t="s">
        <v>125</v>
      </c>
      <c r="P62" s="5" t="s">
        <v>110</v>
      </c>
      <c r="Q62" s="5" t="s">
        <v>125</v>
      </c>
      <c r="R62" s="4" t="s">
        <v>350</v>
      </c>
      <c r="S62" s="7">
        <v>940.7</v>
      </c>
      <c r="T62" s="7"/>
      <c r="U62" s="4" t="s">
        <v>161</v>
      </c>
      <c r="V62" s="4"/>
      <c r="W62" s="4" t="s">
        <v>219</v>
      </c>
      <c r="X62" s="4"/>
      <c r="Y62" s="4" t="s">
        <v>114</v>
      </c>
      <c r="Z62" s="121">
        <v>41597</v>
      </c>
      <c r="AA62" s="121"/>
      <c r="AB62" s="4" t="s">
        <v>220</v>
      </c>
      <c r="AC62" s="4" t="s">
        <v>115</v>
      </c>
      <c r="AD62" s="4"/>
      <c r="AE62" s="4"/>
      <c r="AF62" s="4"/>
      <c r="AG62" s="4"/>
      <c r="AH62" s="4"/>
      <c r="AI62" s="4"/>
      <c r="AJ62" s="4" t="s">
        <v>354</v>
      </c>
      <c r="AK62" s="4" t="s">
        <v>304</v>
      </c>
      <c r="AL62" s="4" t="s">
        <v>305</v>
      </c>
      <c r="AM62" s="4" t="s">
        <v>334</v>
      </c>
      <c r="AN62" s="4"/>
      <c r="AO62" s="4"/>
    </row>
    <row r="63" spans="1:41" ht="18">
      <c r="A63" s="6"/>
      <c r="B63" s="4" t="s">
        <v>357</v>
      </c>
      <c r="C63" s="4" t="s">
        <v>107</v>
      </c>
      <c r="D63" s="4" t="s">
        <v>373</v>
      </c>
      <c r="E63" s="5">
        <f>IF(ISERROR(FIND(入力シート➁!$B$3,D63)),"",ROW())</f>
        <v>63</v>
      </c>
      <c r="F63" s="5" t="str">
        <f t="shared" si="5"/>
        <v>オプソ内服液5mg</v>
      </c>
      <c r="G63" s="4" t="s">
        <v>370</v>
      </c>
      <c r="H63" s="4" t="s">
        <v>337</v>
      </c>
      <c r="I63" s="5" t="s">
        <v>110</v>
      </c>
      <c r="J63" s="5" t="str">
        <f t="shared" si="6"/>
        <v/>
      </c>
      <c r="K63" s="5" t="s">
        <v>110</v>
      </c>
      <c r="L63" s="5" t="str">
        <f t="shared" si="7"/>
        <v>包</v>
      </c>
      <c r="M63" s="5" t="str">
        <f t="shared" si="8"/>
        <v/>
      </c>
      <c r="N63" s="5" t="str">
        <f t="shared" si="9"/>
        <v/>
      </c>
      <c r="O63" s="5" t="s">
        <v>125</v>
      </c>
      <c r="P63" s="5" t="s">
        <v>110</v>
      </c>
      <c r="Q63" s="5" t="s">
        <v>125</v>
      </c>
      <c r="R63" s="4" t="s">
        <v>360</v>
      </c>
      <c r="S63" s="7">
        <v>351.2</v>
      </c>
      <c r="T63" s="7"/>
      <c r="U63" s="4" t="s">
        <v>161</v>
      </c>
      <c r="V63" s="4"/>
      <c r="W63" s="4" t="s">
        <v>219</v>
      </c>
      <c r="X63" s="4"/>
      <c r="Y63" s="4" t="s">
        <v>114</v>
      </c>
      <c r="Z63" s="121">
        <v>41235</v>
      </c>
      <c r="AA63" s="121"/>
      <c r="AB63" s="4" t="s">
        <v>220</v>
      </c>
      <c r="AC63" s="4" t="s">
        <v>115</v>
      </c>
      <c r="AD63" s="4"/>
      <c r="AE63" s="4"/>
      <c r="AF63" s="4"/>
      <c r="AG63" s="4"/>
      <c r="AH63" s="4"/>
      <c r="AI63" s="4"/>
      <c r="AJ63" s="4" t="s">
        <v>357</v>
      </c>
      <c r="AK63" s="4" t="s">
        <v>304</v>
      </c>
      <c r="AL63" s="4" t="s">
        <v>305</v>
      </c>
      <c r="AM63" s="4" t="s">
        <v>361</v>
      </c>
      <c r="AN63" s="4"/>
      <c r="AO63" s="4"/>
    </row>
    <row r="64" spans="1:41" ht="18">
      <c r="A64" s="6"/>
      <c r="B64" s="4" t="s">
        <v>362</v>
      </c>
      <c r="C64" s="4" t="s">
        <v>192</v>
      </c>
      <c r="D64" s="4" t="s">
        <v>53</v>
      </c>
      <c r="E64" s="5">
        <f>IF(ISERROR(FIND(入力シート➁!$B$3,D64)),"",ROW())</f>
        <v>64</v>
      </c>
      <c r="F64" s="5" t="str">
        <f t="shared" si="5"/>
        <v>ケタラール筋注用500mg</v>
      </c>
      <c r="G64" s="4" t="s">
        <v>375</v>
      </c>
      <c r="H64" s="4" t="s">
        <v>376</v>
      </c>
      <c r="I64" s="5" t="s">
        <v>377</v>
      </c>
      <c r="J64" s="5" t="str">
        <f t="shared" si="6"/>
        <v>10mL</v>
      </c>
      <c r="K64" s="5" t="s">
        <v>378</v>
      </c>
      <c r="L64" s="5" t="str">
        <f t="shared" si="7"/>
        <v>0mL1瓶</v>
      </c>
      <c r="M64" s="5" t="str">
        <f t="shared" si="8"/>
        <v>瓶</v>
      </c>
      <c r="N64" s="5" t="str">
        <f t="shared" si="9"/>
        <v/>
      </c>
      <c r="O64" s="5" t="s">
        <v>196</v>
      </c>
      <c r="P64" s="5" t="s">
        <v>379</v>
      </c>
      <c r="Q64" s="5" t="s">
        <v>156</v>
      </c>
      <c r="R64" s="4" t="s">
        <v>360</v>
      </c>
      <c r="S64" s="7">
        <v>184.8</v>
      </c>
      <c r="T64" s="7"/>
      <c r="U64" s="4" t="s">
        <v>161</v>
      </c>
      <c r="V64" s="4"/>
      <c r="W64" s="4" t="s">
        <v>219</v>
      </c>
      <c r="X64" s="4"/>
      <c r="Y64" s="4" t="s">
        <v>114</v>
      </c>
      <c r="Z64" s="121">
        <v>41235</v>
      </c>
      <c r="AA64" s="121"/>
      <c r="AB64" s="4" t="s">
        <v>220</v>
      </c>
      <c r="AC64" s="4" t="s">
        <v>115</v>
      </c>
      <c r="AD64" s="4"/>
      <c r="AE64" s="4"/>
      <c r="AF64" s="4"/>
      <c r="AG64" s="4"/>
      <c r="AH64" s="4"/>
      <c r="AI64" s="4"/>
      <c r="AJ64" s="4" t="s">
        <v>362</v>
      </c>
      <c r="AK64" s="4" t="s">
        <v>304</v>
      </c>
      <c r="AL64" s="4" t="s">
        <v>305</v>
      </c>
      <c r="AM64" s="4" t="s">
        <v>361</v>
      </c>
      <c r="AN64" s="4"/>
      <c r="AO64" s="4"/>
    </row>
    <row r="65" spans="1:41" ht="18">
      <c r="A65" s="6"/>
      <c r="B65" s="4" t="s">
        <v>364</v>
      </c>
      <c r="C65" s="4" t="s">
        <v>192</v>
      </c>
      <c r="D65" s="4" t="s">
        <v>381</v>
      </c>
      <c r="E65" s="5">
        <f>IF(ISERROR(FIND(入力シート➁!$B$3,D65)),"",ROW())</f>
        <v>65</v>
      </c>
      <c r="F65" s="5" t="str">
        <f t="shared" si="5"/>
        <v>ケタラール静注用200mg</v>
      </c>
      <c r="G65" s="4" t="s">
        <v>375</v>
      </c>
      <c r="H65" s="4" t="s">
        <v>382</v>
      </c>
      <c r="I65" s="5" t="s">
        <v>383</v>
      </c>
      <c r="J65" s="5" t="str">
        <f t="shared" si="6"/>
        <v>20mL</v>
      </c>
      <c r="K65" s="5" t="s">
        <v>384</v>
      </c>
      <c r="L65" s="5" t="str">
        <f t="shared" si="7"/>
        <v>瓶</v>
      </c>
      <c r="M65" s="5" t="str">
        <f t="shared" si="8"/>
        <v/>
      </c>
      <c r="N65" s="5" t="str">
        <f t="shared" si="9"/>
        <v/>
      </c>
      <c r="O65" s="5" t="s">
        <v>196</v>
      </c>
      <c r="P65" s="5" t="s">
        <v>385</v>
      </c>
      <c r="Q65" s="5" t="s">
        <v>156</v>
      </c>
      <c r="R65" s="4" t="s">
        <v>112</v>
      </c>
      <c r="S65" s="7">
        <v>2243.8000000000002</v>
      </c>
      <c r="T65" s="7"/>
      <c r="U65" s="4" t="s">
        <v>366</v>
      </c>
      <c r="V65" s="4"/>
      <c r="W65" s="4"/>
      <c r="X65" s="4"/>
      <c r="Y65" s="4" t="s">
        <v>163</v>
      </c>
      <c r="Z65" s="121"/>
      <c r="AA65" s="121"/>
      <c r="AB65" s="4"/>
      <c r="AC65" s="4" t="s">
        <v>115</v>
      </c>
      <c r="AD65" s="4"/>
      <c r="AE65" s="4"/>
      <c r="AF65" s="4" t="s">
        <v>129</v>
      </c>
      <c r="AG65" s="4"/>
      <c r="AH65" s="4"/>
      <c r="AI65" s="4"/>
      <c r="AJ65" s="4" t="s">
        <v>367</v>
      </c>
      <c r="AK65" s="4" t="s">
        <v>123</v>
      </c>
      <c r="AL65" s="4" t="s">
        <v>118</v>
      </c>
      <c r="AM65" s="4" t="s">
        <v>368</v>
      </c>
      <c r="AN65" s="4"/>
      <c r="AO65" s="4"/>
    </row>
    <row r="66" spans="1:41" ht="18">
      <c r="A66" s="6"/>
      <c r="B66" s="4" t="s">
        <v>364</v>
      </c>
      <c r="C66" s="4" t="s">
        <v>192</v>
      </c>
      <c r="D66" s="4" t="s">
        <v>387</v>
      </c>
      <c r="E66" s="5">
        <f>IF(ISERROR(FIND(入力シート➁!$B$3,D66)),"",ROW())</f>
        <v>66</v>
      </c>
      <c r="F66" s="5" t="str">
        <f t="shared" ref="F66:F75" si="10">INDEX(D:D,SMALL(E:E,ROW(D65)))</f>
        <v>ケタラール静注用50mg</v>
      </c>
      <c r="G66" s="4" t="s">
        <v>375</v>
      </c>
      <c r="H66" s="4" t="s">
        <v>388</v>
      </c>
      <c r="I66" s="5" t="s">
        <v>389</v>
      </c>
      <c r="J66" s="5" t="str">
        <f t="shared" ref="J66:J105" si="11">IFERROR(RIGHT(I66,LEN(I66)-FIND("%",I66)),IFERROR((RIGHT(I66,LEN(I66)-FIND("g",I66))),""))</f>
        <v>5mL</v>
      </c>
      <c r="K66" s="5" t="s">
        <v>225</v>
      </c>
      <c r="L66" s="5" t="str">
        <f t="shared" ref="L66:L105" si="12">RIGHT(H66,LEN(H66)-FIND("1",H66))</f>
        <v>管</v>
      </c>
      <c r="M66" s="5" t="str">
        <f t="shared" ref="M66:M105" si="13">IFERROR(RIGHT(L66,LEN(L66)-FIND("1",L66)),"")</f>
        <v/>
      </c>
      <c r="N66" s="5" t="str">
        <f t="shared" ref="N66:N105" si="14" xml:space="preserve"> IFERROR(RIGHT(M66, LEN(M66) - FIND("1", M66)), "")</f>
        <v/>
      </c>
      <c r="O66" s="5" t="s">
        <v>217</v>
      </c>
      <c r="P66" s="5" t="s">
        <v>226</v>
      </c>
      <c r="Q66" s="5" t="s">
        <v>150</v>
      </c>
      <c r="R66" s="4" t="s">
        <v>138</v>
      </c>
      <c r="S66" s="7">
        <v>2243.8000000000002</v>
      </c>
      <c r="T66" s="7"/>
      <c r="U66" s="4" t="s">
        <v>366</v>
      </c>
      <c r="V66" s="4"/>
      <c r="W66" s="4"/>
      <c r="X66" s="4"/>
      <c r="Y66" s="4" t="s">
        <v>163</v>
      </c>
      <c r="Z66" s="121"/>
      <c r="AA66" s="121"/>
      <c r="AB66" s="4"/>
      <c r="AC66" s="4" t="s">
        <v>115</v>
      </c>
      <c r="AD66" s="4"/>
      <c r="AE66" s="4"/>
      <c r="AF66" s="4" t="s">
        <v>129</v>
      </c>
      <c r="AG66" s="4"/>
      <c r="AH66" s="4"/>
      <c r="AI66" s="4"/>
      <c r="AJ66" s="4" t="s">
        <v>371</v>
      </c>
      <c r="AK66" s="4" t="s">
        <v>123</v>
      </c>
      <c r="AL66" s="4" t="s">
        <v>118</v>
      </c>
      <c r="AM66" s="4" t="s">
        <v>368</v>
      </c>
      <c r="AN66" s="4"/>
      <c r="AO66" s="4"/>
    </row>
    <row r="67" spans="1:41" ht="18">
      <c r="A67" s="6"/>
      <c r="B67" s="4" t="s">
        <v>372</v>
      </c>
      <c r="C67" s="5"/>
      <c r="D67" s="5" t="s">
        <v>392</v>
      </c>
      <c r="E67" s="5">
        <f>IF(ISERROR(FIND(入力シート➁!$B$3,D67)),"",ROW())</f>
        <v>67</v>
      </c>
      <c r="F67" s="5" t="str">
        <f t="shared" si="10"/>
        <v>コデインリン酸塩　10倍散（自家製剤）</v>
      </c>
      <c r="G67" s="5"/>
      <c r="H67" s="5" t="s">
        <v>190</v>
      </c>
      <c r="I67" s="11" t="s">
        <v>110</v>
      </c>
      <c r="J67" s="11" t="str">
        <f t="shared" si="11"/>
        <v/>
      </c>
      <c r="K67" s="11" t="s">
        <v>110</v>
      </c>
      <c r="L67" s="11" t="str">
        <f t="shared" si="12"/>
        <v>g</v>
      </c>
      <c r="M67" s="11" t="str">
        <f t="shared" si="13"/>
        <v/>
      </c>
      <c r="N67" s="11" t="str">
        <f t="shared" si="14"/>
        <v/>
      </c>
      <c r="O67" s="11" t="s">
        <v>169</v>
      </c>
      <c r="P67" s="11" t="s">
        <v>110</v>
      </c>
      <c r="Q67" s="11" t="s">
        <v>169</v>
      </c>
      <c r="R67" s="4" t="s">
        <v>112</v>
      </c>
      <c r="S67" s="7">
        <v>2562.6</v>
      </c>
      <c r="T67" s="7"/>
      <c r="U67" s="4" t="s">
        <v>161</v>
      </c>
      <c r="V67" s="4"/>
      <c r="W67" s="4" t="s">
        <v>219</v>
      </c>
      <c r="X67" s="4"/>
      <c r="Y67" s="4" t="s">
        <v>163</v>
      </c>
      <c r="Z67" s="121">
        <v>38702</v>
      </c>
      <c r="AA67" s="121"/>
      <c r="AB67" s="4" t="s">
        <v>220</v>
      </c>
      <c r="AC67" s="4" t="s">
        <v>115</v>
      </c>
      <c r="AD67" s="4"/>
      <c r="AE67" s="4"/>
      <c r="AF67" s="4"/>
      <c r="AG67" s="4"/>
      <c r="AH67" s="4"/>
      <c r="AI67" s="4"/>
      <c r="AJ67" s="4" t="s">
        <v>372</v>
      </c>
      <c r="AK67" s="4" t="s">
        <v>123</v>
      </c>
      <c r="AL67" s="4" t="s">
        <v>167</v>
      </c>
      <c r="AM67" s="4" t="s">
        <v>368</v>
      </c>
      <c r="AN67" s="4"/>
      <c r="AO67" s="4"/>
    </row>
    <row r="68" spans="1:41" ht="18">
      <c r="A68" s="6"/>
      <c r="B68" s="4" t="s">
        <v>374</v>
      </c>
      <c r="C68" s="5"/>
      <c r="D68" s="5" t="s">
        <v>766</v>
      </c>
      <c r="E68" s="5">
        <f>IF(ISERROR(FIND(入力シート➁!$B$3,D68)),"",ROW())</f>
        <v>68</v>
      </c>
      <c r="F68" s="5" t="str">
        <f t="shared" si="10"/>
        <v>コデインリン酸塩散　1.2%（自家製剤）</v>
      </c>
      <c r="G68" s="5"/>
      <c r="H68" s="5" t="s">
        <v>190</v>
      </c>
      <c r="I68" s="11" t="s">
        <v>110</v>
      </c>
      <c r="J68" s="11" t="str">
        <f t="shared" si="11"/>
        <v/>
      </c>
      <c r="K68" s="11" t="s">
        <v>110</v>
      </c>
      <c r="L68" s="11" t="str">
        <f t="shared" si="12"/>
        <v>g</v>
      </c>
      <c r="M68" s="11" t="str">
        <f t="shared" si="13"/>
        <v/>
      </c>
      <c r="N68" s="11" t="str">
        <f t="shared" si="14"/>
        <v/>
      </c>
      <c r="O68" s="11" t="s">
        <v>169</v>
      </c>
      <c r="P68" s="11" t="s">
        <v>110</v>
      </c>
      <c r="Q68" s="11" t="s">
        <v>169</v>
      </c>
      <c r="R68" s="4" t="s">
        <v>112</v>
      </c>
      <c r="S68" s="7">
        <v>745.8</v>
      </c>
      <c r="T68" s="7"/>
      <c r="U68" s="4" t="s">
        <v>161</v>
      </c>
      <c r="V68" s="4"/>
      <c r="W68" s="4" t="s">
        <v>219</v>
      </c>
      <c r="X68" s="4"/>
      <c r="Y68" s="4" t="s">
        <v>163</v>
      </c>
      <c r="Z68" s="121">
        <v>38702</v>
      </c>
      <c r="AA68" s="121"/>
      <c r="AB68" s="4" t="s">
        <v>220</v>
      </c>
      <c r="AC68" s="4" t="s">
        <v>115</v>
      </c>
      <c r="AD68" s="4"/>
      <c r="AE68" s="4"/>
      <c r="AF68" s="4"/>
      <c r="AG68" s="4"/>
      <c r="AH68" s="4"/>
      <c r="AI68" s="4"/>
      <c r="AJ68" s="4" t="s">
        <v>374</v>
      </c>
      <c r="AK68" s="4" t="s">
        <v>123</v>
      </c>
      <c r="AL68" s="4" t="s">
        <v>167</v>
      </c>
      <c r="AM68" s="4" t="s">
        <v>368</v>
      </c>
      <c r="AN68" s="4"/>
      <c r="AO68" s="4"/>
    </row>
    <row r="69" spans="1:41" ht="18">
      <c r="A69" s="6"/>
      <c r="B69" s="4" t="s">
        <v>380</v>
      </c>
      <c r="C69" s="4" t="s">
        <v>107</v>
      </c>
      <c r="D69" s="4" t="s">
        <v>394</v>
      </c>
      <c r="E69" s="5">
        <f>IF(ISERROR(FIND(入力シート➁!$B$3,D69)),"",ROW())</f>
        <v>69</v>
      </c>
      <c r="F69" s="5" t="str">
        <f t="shared" si="10"/>
        <v>コデインリン酸塩散10%「タケダ」</v>
      </c>
      <c r="G69" s="4" t="s">
        <v>395</v>
      </c>
      <c r="H69" s="4" t="s">
        <v>180</v>
      </c>
      <c r="I69" s="5" t="s">
        <v>110</v>
      </c>
      <c r="J69" s="5" t="str">
        <f t="shared" si="11"/>
        <v/>
      </c>
      <c r="K69" s="5" t="s">
        <v>110</v>
      </c>
      <c r="L69" s="5" t="str">
        <f t="shared" si="12"/>
        <v>0%1g</v>
      </c>
      <c r="M69" s="5" t="str">
        <f t="shared" si="13"/>
        <v>g</v>
      </c>
      <c r="N69" s="5" t="str">
        <f t="shared" si="14"/>
        <v/>
      </c>
      <c r="O69" s="5" t="s">
        <v>169</v>
      </c>
      <c r="P69" s="5" t="s">
        <v>110</v>
      </c>
      <c r="Q69" s="5" t="s">
        <v>169</v>
      </c>
      <c r="R69" s="4" t="s">
        <v>112</v>
      </c>
      <c r="S69" s="7">
        <v>1328.5</v>
      </c>
      <c r="T69" s="7"/>
      <c r="U69" s="4" t="s">
        <v>161</v>
      </c>
      <c r="V69" s="4"/>
      <c r="W69" s="4" t="s">
        <v>219</v>
      </c>
      <c r="X69" s="4"/>
      <c r="Y69" s="4" t="s">
        <v>163</v>
      </c>
      <c r="Z69" s="121">
        <v>38702</v>
      </c>
      <c r="AA69" s="121"/>
      <c r="AB69" s="4" t="s">
        <v>220</v>
      </c>
      <c r="AC69" s="4" t="s">
        <v>115</v>
      </c>
      <c r="AD69" s="4"/>
      <c r="AE69" s="4"/>
      <c r="AF69" s="4"/>
      <c r="AG69" s="4"/>
      <c r="AH69" s="4"/>
      <c r="AI69" s="4"/>
      <c r="AJ69" s="4" t="s">
        <v>380</v>
      </c>
      <c r="AK69" s="4" t="s">
        <v>123</v>
      </c>
      <c r="AL69" s="4" t="s">
        <v>167</v>
      </c>
      <c r="AM69" s="4" t="s">
        <v>368</v>
      </c>
      <c r="AN69" s="4"/>
      <c r="AO69" s="4"/>
    </row>
    <row r="70" spans="1:41" ht="18">
      <c r="A70" s="6"/>
      <c r="B70" s="4" t="s">
        <v>386</v>
      </c>
      <c r="C70" s="4" t="s">
        <v>107</v>
      </c>
      <c r="D70" s="4" t="s">
        <v>397</v>
      </c>
      <c r="E70" s="5">
        <f>IF(ISERROR(FIND(入力シート➁!$B$3,D70)),"",ROW())</f>
        <v>70</v>
      </c>
      <c r="F70" s="5" t="str">
        <f t="shared" si="10"/>
        <v>コデインリン酸塩散10%「第一三共」</v>
      </c>
      <c r="G70" s="4" t="s">
        <v>395</v>
      </c>
      <c r="H70" s="4" t="s">
        <v>180</v>
      </c>
      <c r="I70" s="5" t="s">
        <v>110</v>
      </c>
      <c r="J70" s="5" t="str">
        <f t="shared" si="11"/>
        <v/>
      </c>
      <c r="K70" s="5" t="s">
        <v>110</v>
      </c>
      <c r="L70" s="5" t="str">
        <f t="shared" si="12"/>
        <v>0%1g</v>
      </c>
      <c r="M70" s="5" t="str">
        <f t="shared" si="13"/>
        <v>g</v>
      </c>
      <c r="N70" s="5" t="str">
        <f t="shared" si="14"/>
        <v/>
      </c>
      <c r="O70" s="5" t="s">
        <v>169</v>
      </c>
      <c r="P70" s="5" t="s">
        <v>110</v>
      </c>
      <c r="Q70" s="5" t="s">
        <v>169</v>
      </c>
      <c r="R70" s="4" t="s">
        <v>390</v>
      </c>
      <c r="S70" s="7">
        <v>211.9</v>
      </c>
      <c r="T70" s="7"/>
      <c r="U70" s="4" t="s">
        <v>161</v>
      </c>
      <c r="V70" s="4"/>
      <c r="W70" s="4" t="s">
        <v>219</v>
      </c>
      <c r="X70" s="4"/>
      <c r="Y70" s="4" t="s">
        <v>163</v>
      </c>
      <c r="Z70" s="121">
        <v>37785</v>
      </c>
      <c r="AA70" s="121"/>
      <c r="AB70" s="4"/>
      <c r="AC70" s="4" t="s">
        <v>115</v>
      </c>
      <c r="AD70" s="4"/>
      <c r="AE70" s="4"/>
      <c r="AF70" s="4" t="s">
        <v>129</v>
      </c>
      <c r="AG70" s="4"/>
      <c r="AH70" s="4"/>
      <c r="AI70" s="4"/>
      <c r="AJ70" s="4" t="s">
        <v>386</v>
      </c>
      <c r="AK70" s="4" t="s">
        <v>123</v>
      </c>
      <c r="AL70" s="4" t="s">
        <v>167</v>
      </c>
      <c r="AM70" s="4" t="s">
        <v>368</v>
      </c>
      <c r="AN70" s="4"/>
      <c r="AO70" s="4"/>
    </row>
    <row r="71" spans="1:41" ht="18">
      <c r="A71" s="6"/>
      <c r="B71" s="4" t="s">
        <v>391</v>
      </c>
      <c r="C71" s="4" t="s">
        <v>107</v>
      </c>
      <c r="D71" s="4" t="s">
        <v>401</v>
      </c>
      <c r="E71" s="5">
        <f>IF(ISERROR(FIND(入力シート➁!$B$3,D71)),"",ROW())</f>
        <v>71</v>
      </c>
      <c r="F71" s="5" t="str">
        <f t="shared" si="10"/>
        <v>コデインリン酸塩錠20mg「タケダ」</v>
      </c>
      <c r="G71" s="4" t="s">
        <v>767</v>
      </c>
      <c r="H71" s="4" t="s">
        <v>278</v>
      </c>
      <c r="I71" s="5" t="s">
        <v>110</v>
      </c>
      <c r="J71" s="5" t="str">
        <f t="shared" si="11"/>
        <v/>
      </c>
      <c r="K71" s="5" t="s">
        <v>110</v>
      </c>
      <c r="L71" s="5" t="str">
        <f t="shared" si="12"/>
        <v>錠</v>
      </c>
      <c r="M71" s="5" t="str">
        <f t="shared" si="13"/>
        <v/>
      </c>
      <c r="N71" s="5" t="str">
        <f t="shared" si="14"/>
        <v/>
      </c>
      <c r="O71" s="5" t="s">
        <v>111</v>
      </c>
      <c r="P71" s="5" t="s">
        <v>110</v>
      </c>
      <c r="Q71" s="5" t="s">
        <v>111</v>
      </c>
      <c r="R71" s="4" t="s">
        <v>390</v>
      </c>
      <c r="S71" s="7">
        <v>171.8</v>
      </c>
      <c r="T71" s="7"/>
      <c r="U71" s="4" t="s">
        <v>161</v>
      </c>
      <c r="V71" s="4"/>
      <c r="W71" s="4" t="s">
        <v>219</v>
      </c>
      <c r="X71" s="4"/>
      <c r="Y71" s="4" t="s">
        <v>163</v>
      </c>
      <c r="Z71" s="121">
        <v>37785</v>
      </c>
      <c r="AA71" s="121"/>
      <c r="AB71" s="4"/>
      <c r="AC71" s="4" t="s">
        <v>115</v>
      </c>
      <c r="AD71" s="4"/>
      <c r="AE71" s="4"/>
      <c r="AF71" s="4" t="s">
        <v>129</v>
      </c>
      <c r="AG71" s="4"/>
      <c r="AH71" s="4"/>
      <c r="AI71" s="4"/>
      <c r="AJ71" s="4" t="s">
        <v>391</v>
      </c>
      <c r="AK71" s="4" t="s">
        <v>123</v>
      </c>
      <c r="AL71" s="4" t="s">
        <v>167</v>
      </c>
      <c r="AM71" s="4" t="s">
        <v>368</v>
      </c>
      <c r="AN71" s="4"/>
      <c r="AO71" s="4"/>
    </row>
    <row r="72" spans="1:41" ht="18">
      <c r="A72" s="6"/>
      <c r="B72" s="4" t="s">
        <v>393</v>
      </c>
      <c r="C72" s="4" t="s">
        <v>107</v>
      </c>
      <c r="D72" s="4" t="s">
        <v>404</v>
      </c>
      <c r="E72" s="5">
        <f>IF(ISERROR(FIND(入力シート➁!$B$3,D72)),"",ROW())</f>
        <v>72</v>
      </c>
      <c r="F72" s="5" t="str">
        <f t="shared" si="10"/>
        <v>コデインリン酸塩錠20mg「第一三共」</v>
      </c>
      <c r="G72" s="4" t="s">
        <v>402</v>
      </c>
      <c r="H72" s="4" t="s">
        <v>278</v>
      </c>
      <c r="I72" s="5" t="s">
        <v>110</v>
      </c>
      <c r="J72" s="5" t="str">
        <f t="shared" si="11"/>
        <v/>
      </c>
      <c r="K72" s="5" t="s">
        <v>110</v>
      </c>
      <c r="L72" s="5" t="str">
        <f t="shared" si="12"/>
        <v>錠</v>
      </c>
      <c r="M72" s="5" t="str">
        <f t="shared" si="13"/>
        <v/>
      </c>
      <c r="N72" s="5" t="str">
        <f t="shared" si="14"/>
        <v/>
      </c>
      <c r="O72" s="5" t="s">
        <v>111</v>
      </c>
      <c r="P72" s="5" t="s">
        <v>110</v>
      </c>
      <c r="Q72" s="5" t="s">
        <v>111</v>
      </c>
      <c r="R72" s="4" t="s">
        <v>390</v>
      </c>
      <c r="S72" s="7">
        <v>128.1</v>
      </c>
      <c r="T72" s="7"/>
      <c r="U72" s="4" t="s">
        <v>113</v>
      </c>
      <c r="V72" s="4"/>
      <c r="W72" s="4"/>
      <c r="X72" s="4"/>
      <c r="Y72" s="4" t="s">
        <v>163</v>
      </c>
      <c r="Z72" s="121"/>
      <c r="AA72" s="121"/>
      <c r="AB72" s="4"/>
      <c r="AC72" s="4" t="s">
        <v>115</v>
      </c>
      <c r="AD72" s="4"/>
      <c r="AE72" s="4"/>
      <c r="AF72" s="4" t="s">
        <v>129</v>
      </c>
      <c r="AG72" s="4"/>
      <c r="AH72" s="4"/>
      <c r="AI72" s="4"/>
      <c r="AJ72" s="4" t="s">
        <v>396</v>
      </c>
      <c r="AK72" s="4" t="s">
        <v>123</v>
      </c>
      <c r="AL72" s="4" t="s">
        <v>118</v>
      </c>
      <c r="AM72" s="4" t="s">
        <v>368</v>
      </c>
      <c r="AN72" s="4"/>
      <c r="AO72" s="4"/>
    </row>
    <row r="73" spans="1:41" ht="18">
      <c r="A73" s="6"/>
      <c r="B73" s="4" t="s">
        <v>399</v>
      </c>
      <c r="C73" s="4" t="s">
        <v>107</v>
      </c>
      <c r="D73" s="4" t="s">
        <v>407</v>
      </c>
      <c r="E73" s="5">
        <f>IF(ISERROR(FIND(入力シート➁!$B$3,D73)),"",ROW())</f>
        <v>73</v>
      </c>
      <c r="F73" s="5" t="str">
        <f t="shared" si="10"/>
        <v>コデインリン酸塩水和物「タケダ」原末</v>
      </c>
      <c r="G73" s="4" t="s">
        <v>273</v>
      </c>
      <c r="H73" s="4" t="s">
        <v>190</v>
      </c>
      <c r="I73" s="5" t="s">
        <v>110</v>
      </c>
      <c r="J73" s="5" t="str">
        <f t="shared" si="11"/>
        <v/>
      </c>
      <c r="K73" s="5" t="s">
        <v>110</v>
      </c>
      <c r="L73" s="5" t="str">
        <f>RIGHT(H73,LEN(H73)-FIND("1",H73))</f>
        <v>g</v>
      </c>
      <c r="M73" s="5" t="str">
        <f t="shared" si="13"/>
        <v/>
      </c>
      <c r="N73" s="5" t="str">
        <f t="shared" si="14"/>
        <v/>
      </c>
      <c r="O73" s="5" t="s">
        <v>169</v>
      </c>
      <c r="P73" s="5" t="s">
        <v>110</v>
      </c>
      <c r="Q73" s="5" t="s">
        <v>169</v>
      </c>
      <c r="R73" s="4" t="s">
        <v>398</v>
      </c>
      <c r="S73" s="7">
        <v>236.1</v>
      </c>
      <c r="T73" s="7"/>
      <c r="U73" s="4" t="s">
        <v>161</v>
      </c>
      <c r="V73" s="4"/>
      <c r="W73" s="4"/>
      <c r="X73" s="4"/>
      <c r="Y73" s="4" t="s">
        <v>163</v>
      </c>
      <c r="Z73" s="121">
        <v>37078</v>
      </c>
      <c r="AA73" s="121"/>
      <c r="AB73" s="4"/>
      <c r="AC73" s="4" t="s">
        <v>115</v>
      </c>
      <c r="AD73" s="4"/>
      <c r="AE73" s="4"/>
      <c r="AF73" s="4" t="s">
        <v>129</v>
      </c>
      <c r="AG73" s="4"/>
      <c r="AH73" s="4"/>
      <c r="AI73" s="4"/>
      <c r="AJ73" s="4" t="s">
        <v>399</v>
      </c>
      <c r="AK73" s="4" t="s">
        <v>123</v>
      </c>
      <c r="AL73" s="4" t="s">
        <v>167</v>
      </c>
      <c r="AM73" s="4" t="s">
        <v>400</v>
      </c>
      <c r="AN73" s="4"/>
      <c r="AO73" s="4"/>
    </row>
    <row r="74" spans="1:41" ht="18">
      <c r="A74" s="6"/>
      <c r="B74" s="4"/>
      <c r="C74" s="4" t="s">
        <v>107</v>
      </c>
      <c r="D74" s="136" t="s">
        <v>826</v>
      </c>
      <c r="E74" s="11">
        <f>IF(ISERROR(FIND(入力シート➁!$B$3,D74)),"",ROW())</f>
        <v>74</v>
      </c>
      <c r="F74" s="11" t="str">
        <f t="shared" si="10"/>
        <v>コデインリン酸塩水和物「タケダ」原末　10倍散（自家製剤）</v>
      </c>
      <c r="G74" s="4" t="s">
        <v>273</v>
      </c>
      <c r="H74" s="123"/>
      <c r="I74" s="11"/>
      <c r="J74" s="11" t="str">
        <f>IFERROR(RIGHT(I74,LEN(I74)-FIND("%",I74)),IFERROR((RIGHT(I74,LEN(I74)-FIND("g",I74))),""))</f>
        <v/>
      </c>
      <c r="K74" s="11"/>
      <c r="L74" s="11" t="e">
        <f>RIGHT(H74,LEN(H74)-FIND("1",H74))</f>
        <v>#VALUE!</v>
      </c>
      <c r="M74" s="11" t="str">
        <f>IFERROR(RIGHT(L74,LEN(L74)-FIND("1",L74)),"")</f>
        <v/>
      </c>
      <c r="N74" s="11" t="str">
        <f xml:space="preserve"> IFERROR(RIGHT(M74, LEN(M74) - FIND("1", M74)), "")</f>
        <v/>
      </c>
      <c r="O74" s="5" t="s">
        <v>169</v>
      </c>
      <c r="P74" s="11"/>
      <c r="Q74" s="5" t="s">
        <v>169</v>
      </c>
      <c r="R74" s="4"/>
      <c r="S74" s="7"/>
      <c r="T74" s="7"/>
      <c r="U74" s="4"/>
      <c r="V74" s="4"/>
      <c r="W74" s="4"/>
      <c r="X74" s="4"/>
      <c r="Y74" s="4"/>
      <c r="Z74" s="121"/>
      <c r="AA74" s="121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ht="18">
      <c r="A75" s="6"/>
      <c r="B75" s="4"/>
      <c r="C75" s="4" t="s">
        <v>107</v>
      </c>
      <c r="D75" s="136" t="s">
        <v>827</v>
      </c>
      <c r="E75" s="11">
        <f>IF(ISERROR(FIND(入力シート➁!$B$3,D75)),"",ROW())</f>
        <v>75</v>
      </c>
      <c r="F75" s="11" t="str">
        <f t="shared" si="10"/>
        <v>コデインリン酸塩水和物「タケダ」原末　100倍散（自家製剤）</v>
      </c>
      <c r="G75" s="4" t="s">
        <v>273</v>
      </c>
      <c r="H75" s="123"/>
      <c r="I75" s="11"/>
      <c r="J75" s="11" t="str">
        <f>IFERROR(RIGHT(I75,LEN(I75)-FIND("%",I75)),IFERROR((RIGHT(I75,LEN(I75)-FIND("g",I75))),""))</f>
        <v/>
      </c>
      <c r="K75" s="11"/>
      <c r="L75" s="11" t="e">
        <f>RIGHT(H75,LEN(H75)-FIND("1",H75))</f>
        <v>#VALUE!</v>
      </c>
      <c r="M75" s="11" t="str">
        <f>IFERROR(RIGHT(L75,LEN(L75)-FIND("1",L75)),"")</f>
        <v/>
      </c>
      <c r="N75" s="11" t="str">
        <f xml:space="preserve"> IFERROR(RIGHT(M75, LEN(M75) - FIND("1", M75)), "")</f>
        <v/>
      </c>
      <c r="O75" s="5" t="s">
        <v>169</v>
      </c>
      <c r="P75" s="11"/>
      <c r="Q75" s="5" t="s">
        <v>169</v>
      </c>
      <c r="R75" s="4"/>
      <c r="S75" s="7"/>
      <c r="T75" s="7"/>
      <c r="U75" s="4"/>
      <c r="V75" s="4"/>
      <c r="W75" s="4"/>
      <c r="X75" s="4"/>
      <c r="Y75" s="4"/>
      <c r="Z75" s="121"/>
      <c r="AA75" s="121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 ht="18">
      <c r="A76" s="6"/>
      <c r="B76" s="4" t="s">
        <v>403</v>
      </c>
      <c r="C76" s="4" t="s">
        <v>107</v>
      </c>
      <c r="D76" s="136" t="s">
        <v>829</v>
      </c>
      <c r="E76" s="5">
        <f>IF(ISERROR(FIND(入力シート➁!$B$3,D76)),"",ROW())</f>
        <v>76</v>
      </c>
      <c r="F76" s="5" t="str">
        <f>INDEX(D:D,SMALL(E:E,ROW(D73)))</f>
        <v>コデインリン酸塩水和物「タケダ」原末　10倍散（自家製剤）</v>
      </c>
      <c r="G76" s="4" t="s">
        <v>273</v>
      </c>
      <c r="H76" s="4" t="s">
        <v>190</v>
      </c>
      <c r="I76" s="5" t="s">
        <v>110</v>
      </c>
      <c r="J76" s="5" t="str">
        <f t="shared" si="11"/>
        <v/>
      </c>
      <c r="K76" s="5" t="s">
        <v>110</v>
      </c>
      <c r="L76" s="5" t="str">
        <f t="shared" si="12"/>
        <v>g</v>
      </c>
      <c r="M76" s="5" t="str">
        <f t="shared" si="13"/>
        <v/>
      </c>
      <c r="N76" s="5" t="str">
        <f t="shared" si="14"/>
        <v/>
      </c>
      <c r="O76" s="5" t="s">
        <v>169</v>
      </c>
      <c r="P76" s="5" t="s">
        <v>110</v>
      </c>
      <c r="Q76" s="5" t="s">
        <v>169</v>
      </c>
      <c r="R76" s="4" t="s">
        <v>398</v>
      </c>
      <c r="S76" s="7">
        <v>632.4</v>
      </c>
      <c r="T76" s="7"/>
      <c r="U76" s="4" t="s">
        <v>161</v>
      </c>
      <c r="V76" s="4"/>
      <c r="W76" s="4"/>
      <c r="X76" s="4"/>
      <c r="Y76" s="4" t="s">
        <v>163</v>
      </c>
      <c r="Z76" s="121">
        <v>37078</v>
      </c>
      <c r="AA76" s="121"/>
      <c r="AB76" s="4"/>
      <c r="AC76" s="4" t="s">
        <v>115</v>
      </c>
      <c r="AD76" s="4"/>
      <c r="AE76" s="4"/>
      <c r="AF76" s="4" t="s">
        <v>129</v>
      </c>
      <c r="AG76" s="4"/>
      <c r="AH76" s="4"/>
      <c r="AI76" s="4"/>
      <c r="AJ76" s="4" t="s">
        <v>403</v>
      </c>
      <c r="AK76" s="4" t="s">
        <v>123</v>
      </c>
      <c r="AL76" s="4" t="s">
        <v>167</v>
      </c>
      <c r="AM76" s="4" t="s">
        <v>400</v>
      </c>
      <c r="AN76" s="4"/>
      <c r="AO76" s="4"/>
    </row>
    <row r="77" spans="1:41" ht="18">
      <c r="A77" s="6"/>
      <c r="B77" s="4"/>
      <c r="C77" s="4" t="s">
        <v>107</v>
      </c>
      <c r="D77" s="136" t="s">
        <v>828</v>
      </c>
      <c r="E77" s="11">
        <f>IF(ISERROR(FIND(入力シート➁!$B$3,D77)),"",ROW())</f>
        <v>77</v>
      </c>
      <c r="F77" s="11" t="str">
        <f>INDEX(D:D,SMALL(E:E,ROW(D76)))</f>
        <v>コデインリン酸塩水和物「第一三共」原末　10倍散（自家製剤）</v>
      </c>
      <c r="G77" s="4" t="s">
        <v>273</v>
      </c>
      <c r="H77" s="5"/>
      <c r="I77" s="11"/>
      <c r="J77" s="11" t="str">
        <f>IFERROR(RIGHT(I77,LEN(I77)-FIND("%",I77)),IFERROR((RIGHT(I77,LEN(I77)-FIND("g",I77))),""))</f>
        <v/>
      </c>
      <c r="K77" s="11"/>
      <c r="L77" s="11" t="e">
        <f>RIGHT(H77,LEN(H77)-FIND("1",H77))</f>
        <v>#VALUE!</v>
      </c>
      <c r="M77" s="11" t="str">
        <f>IFERROR(RIGHT(L77,LEN(L77)-FIND("1",L77)),"")</f>
        <v/>
      </c>
      <c r="N77" s="11" t="str">
        <f xml:space="preserve"> IFERROR(RIGHT(M77, LEN(M77) - FIND("1", M77)), "")</f>
        <v/>
      </c>
      <c r="O77" s="5" t="s">
        <v>169</v>
      </c>
      <c r="P77" s="11"/>
      <c r="Q77" s="5" t="s">
        <v>169</v>
      </c>
      <c r="R77" s="4"/>
      <c r="S77" s="7"/>
      <c r="T77" s="7"/>
      <c r="U77" s="4"/>
      <c r="V77" s="4"/>
      <c r="W77" s="4"/>
      <c r="X77" s="4"/>
      <c r="Y77" s="4"/>
      <c r="Z77" s="121"/>
      <c r="AA77" s="121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:41" ht="18">
      <c r="A78" s="6"/>
      <c r="B78" s="4"/>
      <c r="C78" s="4" t="s">
        <v>107</v>
      </c>
      <c r="D78" s="136" t="s">
        <v>830</v>
      </c>
      <c r="E78" s="11">
        <f>IF(ISERROR(FIND(入力シート➁!$B$3,D78)),"",ROW())</f>
        <v>78</v>
      </c>
      <c r="F78" s="11" t="str">
        <f>INDEX(D:D,SMALL(E:E,ROW(D76)))</f>
        <v>コデインリン酸塩水和物「第一三共」原末　10倍散（自家製剤）</v>
      </c>
      <c r="G78" s="4" t="s">
        <v>273</v>
      </c>
      <c r="H78" s="5"/>
      <c r="I78" s="11"/>
      <c r="J78" s="11" t="str">
        <f>IFERROR(RIGHT(I78,LEN(I78)-FIND("%",I78)),IFERROR((RIGHT(I78,LEN(I78)-FIND("g",I78))),""))</f>
        <v/>
      </c>
      <c r="K78" s="11"/>
      <c r="L78" s="11" t="e">
        <f>RIGHT(H78,LEN(H78)-FIND("1",H78))</f>
        <v>#VALUE!</v>
      </c>
      <c r="M78" s="11" t="str">
        <f>IFERROR(RIGHT(L78,LEN(L78)-FIND("1",L78)),"")</f>
        <v/>
      </c>
      <c r="N78" s="11" t="str">
        <f xml:space="preserve"> IFERROR(RIGHT(M78, LEN(M78) - FIND("1", M78)), "")</f>
        <v/>
      </c>
      <c r="O78" s="5" t="s">
        <v>169</v>
      </c>
      <c r="P78" s="11"/>
      <c r="Q78" s="5" t="s">
        <v>169</v>
      </c>
      <c r="R78" s="4"/>
      <c r="S78" s="7"/>
      <c r="T78" s="7"/>
      <c r="U78" s="4"/>
      <c r="V78" s="4"/>
      <c r="W78" s="4"/>
      <c r="X78" s="4"/>
      <c r="Y78" s="4"/>
      <c r="Z78" s="121"/>
      <c r="AA78" s="121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 ht="18">
      <c r="A79" s="6"/>
      <c r="B79" s="4" t="s">
        <v>405</v>
      </c>
      <c r="C79" s="4" t="s">
        <v>107</v>
      </c>
      <c r="D79" s="4" t="s">
        <v>413</v>
      </c>
      <c r="E79" s="5">
        <f>IF(ISERROR(FIND(入力シート➁!$B$3,D79)),"",ROW())</f>
        <v>79</v>
      </c>
      <c r="F79" s="5" t="str">
        <f>INDEX(D:D,SMALL(E:E,ROW(D76)))</f>
        <v>コデインリン酸塩水和物「第一三共」原末　10倍散（自家製剤）</v>
      </c>
      <c r="G79" s="4" t="s">
        <v>290</v>
      </c>
      <c r="H79" s="4" t="s">
        <v>190</v>
      </c>
      <c r="I79" s="5" t="s">
        <v>110</v>
      </c>
      <c r="J79" s="5" t="str">
        <f t="shared" si="11"/>
        <v/>
      </c>
      <c r="K79" s="5" t="s">
        <v>110</v>
      </c>
      <c r="L79" s="5" t="str">
        <f t="shared" si="12"/>
        <v>g</v>
      </c>
      <c r="M79" s="5" t="str">
        <f t="shared" si="13"/>
        <v/>
      </c>
      <c r="N79" s="5" t="str">
        <f t="shared" si="14"/>
        <v/>
      </c>
      <c r="O79" s="5" t="s">
        <v>169</v>
      </c>
      <c r="P79" s="5" t="s">
        <v>110</v>
      </c>
      <c r="Q79" s="5" t="s">
        <v>169</v>
      </c>
      <c r="R79" s="4" t="s">
        <v>398</v>
      </c>
      <c r="S79" s="7">
        <v>1173.5999999999999</v>
      </c>
      <c r="T79" s="7"/>
      <c r="U79" s="4" t="s">
        <v>161</v>
      </c>
      <c r="V79" s="4"/>
      <c r="W79" s="4"/>
      <c r="X79" s="4"/>
      <c r="Y79" s="4" t="s">
        <v>163</v>
      </c>
      <c r="Z79" s="121">
        <v>37078</v>
      </c>
      <c r="AA79" s="121"/>
      <c r="AB79" s="4"/>
      <c r="AC79" s="4" t="s">
        <v>115</v>
      </c>
      <c r="AD79" s="4"/>
      <c r="AE79" s="4"/>
      <c r="AF79" s="4" t="s">
        <v>129</v>
      </c>
      <c r="AG79" s="4"/>
      <c r="AH79" s="4"/>
      <c r="AI79" s="4"/>
      <c r="AJ79" s="4" t="s">
        <v>405</v>
      </c>
      <c r="AK79" s="4" t="s">
        <v>123</v>
      </c>
      <c r="AL79" s="4" t="s">
        <v>167</v>
      </c>
      <c r="AM79" s="4" t="s">
        <v>400</v>
      </c>
      <c r="AN79" s="4"/>
      <c r="AO79" s="4"/>
    </row>
    <row r="80" spans="1:41" ht="18">
      <c r="A80" s="6"/>
      <c r="B80" s="4"/>
      <c r="C80" s="4" t="s">
        <v>107</v>
      </c>
      <c r="D80" s="136" t="s">
        <v>831</v>
      </c>
      <c r="E80" s="11">
        <f>IF(ISERROR(FIND(入力シート➁!$B$3,D80)),"",ROW())</f>
        <v>80</v>
      </c>
      <c r="F80" s="11" t="str">
        <f>INDEX(D:D,SMALL(E:E,ROW(D79)))</f>
        <v>ジヒドロコデインリン酸塩「タケダ」原末　10倍散（自家製剤）</v>
      </c>
      <c r="G80" s="4" t="s">
        <v>290</v>
      </c>
      <c r="H80" s="5"/>
      <c r="I80" s="11"/>
      <c r="J80" s="11" t="str">
        <f>IFERROR(RIGHT(I80,LEN(I80)-FIND("%",I80)),IFERROR((RIGHT(I80,LEN(I80)-FIND("g",I80))),""))</f>
        <v/>
      </c>
      <c r="K80" s="11"/>
      <c r="L80" s="11" t="e">
        <f>RIGHT(H80,LEN(H80)-FIND("1",H80))</f>
        <v>#VALUE!</v>
      </c>
      <c r="M80" s="11" t="str">
        <f>IFERROR(RIGHT(L80,LEN(L80)-FIND("1",L80)),"")</f>
        <v/>
      </c>
      <c r="N80" s="11" t="str">
        <f xml:space="preserve"> IFERROR(RIGHT(M80, LEN(M80) - FIND("1", M80)), "")</f>
        <v/>
      </c>
      <c r="O80" s="5" t="s">
        <v>169</v>
      </c>
      <c r="P80" s="11"/>
      <c r="Q80" s="5" t="s">
        <v>169</v>
      </c>
      <c r="R80" s="4"/>
      <c r="S80" s="7"/>
      <c r="T80" s="7"/>
      <c r="U80" s="4"/>
      <c r="V80" s="4"/>
      <c r="W80" s="4"/>
      <c r="X80" s="4"/>
      <c r="Y80" s="4"/>
      <c r="Z80" s="121"/>
      <c r="AA80" s="121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1:41" ht="18">
      <c r="A81" s="6"/>
      <c r="B81" s="4"/>
      <c r="C81" s="4" t="s">
        <v>107</v>
      </c>
      <c r="D81" s="136" t="s">
        <v>833</v>
      </c>
      <c r="E81" s="11">
        <f>IF(ISERROR(FIND(入力シート➁!$B$3,D81)),"",ROW())</f>
        <v>81</v>
      </c>
      <c r="F81" s="11" t="str">
        <f>INDEX(D:D,SMALL(E:E,ROW(D79)))</f>
        <v>ジヒドロコデインリン酸塩「タケダ」原末　10倍散（自家製剤）</v>
      </c>
      <c r="G81" s="4" t="s">
        <v>290</v>
      </c>
      <c r="H81" s="5"/>
      <c r="I81" s="11"/>
      <c r="J81" s="11" t="str">
        <f>IFERROR(RIGHT(I81,LEN(I81)-FIND("%",I81)),IFERROR((RIGHT(I81,LEN(I81)-FIND("g",I81))),""))</f>
        <v/>
      </c>
      <c r="K81" s="11"/>
      <c r="L81" s="11" t="e">
        <f>RIGHT(H81,LEN(H81)-FIND("1",H81))</f>
        <v>#VALUE!</v>
      </c>
      <c r="M81" s="11" t="str">
        <f>IFERROR(RIGHT(L81,LEN(L81)-FIND("1",L81)),"")</f>
        <v/>
      </c>
      <c r="N81" s="11" t="str">
        <f xml:space="preserve"> IFERROR(RIGHT(M81, LEN(M81) - FIND("1", M81)), "")</f>
        <v/>
      </c>
      <c r="O81" s="5" t="s">
        <v>169</v>
      </c>
      <c r="P81" s="11"/>
      <c r="Q81" s="5" t="s">
        <v>169</v>
      </c>
      <c r="R81" s="4"/>
      <c r="S81" s="7"/>
      <c r="T81" s="7"/>
      <c r="U81" s="4"/>
      <c r="V81" s="4"/>
      <c r="W81" s="4"/>
      <c r="X81" s="4"/>
      <c r="Y81" s="4"/>
      <c r="Z81" s="121"/>
      <c r="AA81" s="121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1:41" ht="18">
      <c r="A82" s="6"/>
      <c r="B82" s="4" t="s">
        <v>406</v>
      </c>
      <c r="C82" s="4" t="s">
        <v>107</v>
      </c>
      <c r="D82" s="4" t="s">
        <v>416</v>
      </c>
      <c r="E82" s="5">
        <f>IF(ISERROR(FIND(入力シート➁!$B$3,D82)),"",ROW())</f>
        <v>82</v>
      </c>
      <c r="F82" s="5" t="str">
        <f>INDEX(D:D,SMALL(E:E,ROW(D79)))</f>
        <v>ジヒドロコデインリン酸塩「タケダ」原末　10倍散（自家製剤）</v>
      </c>
      <c r="G82" s="4" t="s">
        <v>290</v>
      </c>
      <c r="H82" s="4" t="s">
        <v>190</v>
      </c>
      <c r="I82" s="5" t="s">
        <v>110</v>
      </c>
      <c r="J82" s="5" t="str">
        <f t="shared" si="11"/>
        <v/>
      </c>
      <c r="K82" s="5" t="s">
        <v>110</v>
      </c>
      <c r="L82" s="5" t="str">
        <f t="shared" si="12"/>
        <v>g</v>
      </c>
      <c r="M82" s="5" t="str">
        <f t="shared" si="13"/>
        <v/>
      </c>
      <c r="N82" s="5" t="str">
        <f t="shared" si="14"/>
        <v/>
      </c>
      <c r="O82" s="5" t="s">
        <v>169</v>
      </c>
      <c r="P82" s="5" t="s">
        <v>110</v>
      </c>
      <c r="Q82" s="5" t="s">
        <v>169</v>
      </c>
      <c r="R82" s="4" t="s">
        <v>408</v>
      </c>
      <c r="S82" s="7">
        <v>198.4</v>
      </c>
      <c r="T82" s="7"/>
      <c r="U82" s="4" t="s">
        <v>161</v>
      </c>
      <c r="V82" s="4"/>
      <c r="W82" s="4" t="s">
        <v>162</v>
      </c>
      <c r="X82" s="4"/>
      <c r="Y82" s="4" t="s">
        <v>163</v>
      </c>
      <c r="Z82" s="121">
        <v>44176</v>
      </c>
      <c r="AA82" s="121"/>
      <c r="AB82" s="4" t="s">
        <v>164</v>
      </c>
      <c r="AC82" s="4" t="s">
        <v>165</v>
      </c>
      <c r="AD82" s="4" t="s">
        <v>409</v>
      </c>
      <c r="AE82" s="4" t="s">
        <v>166</v>
      </c>
      <c r="AF82" s="4"/>
      <c r="AG82" s="4"/>
      <c r="AH82" s="4"/>
      <c r="AI82" s="4"/>
      <c r="AJ82" s="4" t="s">
        <v>406</v>
      </c>
      <c r="AK82" s="4" t="s">
        <v>123</v>
      </c>
      <c r="AL82" s="4" t="s">
        <v>167</v>
      </c>
      <c r="AM82" s="4" t="s">
        <v>400</v>
      </c>
      <c r="AN82" s="4"/>
      <c r="AO82" s="4"/>
    </row>
    <row r="83" spans="1:41" ht="18">
      <c r="A83" s="6"/>
      <c r="B83" s="4"/>
      <c r="C83" s="4" t="s">
        <v>107</v>
      </c>
      <c r="D83" s="136" t="s">
        <v>832</v>
      </c>
      <c r="E83" s="11">
        <f>IF(ISERROR(FIND(入力シート➁!$B$3,D83)),"",ROW())</f>
        <v>83</v>
      </c>
      <c r="F83" s="11" t="str">
        <f>INDEX(D:D,SMALL(E:E,ROW(D82)))</f>
        <v>ジヒドロコデインリン酸塩「第一三共」原末　10倍散（自家製剤）</v>
      </c>
      <c r="G83" s="4" t="s">
        <v>290</v>
      </c>
      <c r="H83" s="5"/>
      <c r="I83" s="11"/>
      <c r="J83" s="11" t="str">
        <f>IFERROR(RIGHT(I83,LEN(I83)-FIND("%",I83)),IFERROR((RIGHT(I83,LEN(I83)-FIND("g",I83))),""))</f>
        <v/>
      </c>
      <c r="K83" s="11"/>
      <c r="L83" s="11" t="e">
        <f>RIGHT(H83,LEN(H83)-FIND("1",H83))</f>
        <v>#VALUE!</v>
      </c>
      <c r="M83" s="11" t="str">
        <f>IFERROR(RIGHT(L83,LEN(L83)-FIND("1",L83)),"")</f>
        <v/>
      </c>
      <c r="N83" s="11" t="str">
        <f xml:space="preserve"> IFERROR(RIGHT(M83, LEN(M83) - FIND("1", M83)), "")</f>
        <v/>
      </c>
      <c r="O83" s="5" t="s">
        <v>169</v>
      </c>
      <c r="P83" s="11"/>
      <c r="Q83" s="5" t="s">
        <v>169</v>
      </c>
      <c r="R83" s="4"/>
      <c r="S83" s="7"/>
      <c r="T83" s="7"/>
      <c r="U83" s="4"/>
      <c r="V83" s="4"/>
      <c r="W83" s="4"/>
      <c r="X83" s="4"/>
      <c r="Y83" s="4"/>
      <c r="Z83" s="121"/>
      <c r="AA83" s="121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1:41" ht="18">
      <c r="A84" s="6"/>
      <c r="B84" s="4"/>
      <c r="C84" s="4" t="s">
        <v>107</v>
      </c>
      <c r="D84" s="136" t="s">
        <v>834</v>
      </c>
      <c r="E84" s="11">
        <f>IF(ISERROR(FIND(入力シート➁!$B$3,D84)),"",ROW())</f>
        <v>84</v>
      </c>
      <c r="F84" s="11" t="str">
        <f>INDEX(D:D,SMALL(E:E,ROW(D82)))</f>
        <v>ジヒドロコデインリン酸塩「第一三共」原末　10倍散（自家製剤）</v>
      </c>
      <c r="G84" s="4" t="s">
        <v>290</v>
      </c>
      <c r="H84" s="5"/>
      <c r="I84" s="11"/>
      <c r="J84" s="11" t="str">
        <f>IFERROR(RIGHT(I84,LEN(I84)-FIND("%",I84)),IFERROR((RIGHT(I84,LEN(I84)-FIND("g",I84))),""))</f>
        <v/>
      </c>
      <c r="K84" s="11"/>
      <c r="L84" s="11" t="e">
        <f>RIGHT(H84,LEN(H84)-FIND("1",H84))</f>
        <v>#VALUE!</v>
      </c>
      <c r="M84" s="11" t="str">
        <f>IFERROR(RIGHT(L84,LEN(L84)-FIND("1",L84)),"")</f>
        <v/>
      </c>
      <c r="N84" s="11" t="str">
        <f xml:space="preserve"> IFERROR(RIGHT(M84, LEN(M84) - FIND("1", M84)), "")</f>
        <v/>
      </c>
      <c r="O84" s="5" t="s">
        <v>169</v>
      </c>
      <c r="P84" s="11"/>
      <c r="Q84" s="5" t="s">
        <v>169</v>
      </c>
      <c r="R84" s="4"/>
      <c r="S84" s="7"/>
      <c r="T84" s="7"/>
      <c r="U84" s="4"/>
      <c r="V84" s="4"/>
      <c r="W84" s="4"/>
      <c r="X84" s="4"/>
      <c r="Y84" s="4"/>
      <c r="Z84" s="121"/>
      <c r="AA84" s="121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:41" ht="18">
      <c r="A85" s="6"/>
      <c r="B85" s="4" t="s">
        <v>410</v>
      </c>
      <c r="C85" s="4" t="s">
        <v>107</v>
      </c>
      <c r="D85" s="4" t="s">
        <v>419</v>
      </c>
      <c r="E85" s="5">
        <f>IF(ISERROR(FIND(入力シート➁!$B$3,D85)),"",ROW())</f>
        <v>85</v>
      </c>
      <c r="F85" s="5" t="str">
        <f>INDEX(D:D,SMALL(E:E,ROW(D82)))</f>
        <v>ジヒドロコデインリン酸塩「第一三共」原末　10倍散（自家製剤）</v>
      </c>
      <c r="G85" s="4" t="s">
        <v>420</v>
      </c>
      <c r="H85" s="4" t="s">
        <v>180</v>
      </c>
      <c r="I85" s="5" t="s">
        <v>110</v>
      </c>
      <c r="J85" s="5" t="str">
        <f t="shared" si="11"/>
        <v/>
      </c>
      <c r="K85" s="5" t="s">
        <v>110</v>
      </c>
      <c r="L85" s="5" t="str">
        <f t="shared" si="12"/>
        <v>0%1g</v>
      </c>
      <c r="M85" s="5" t="str">
        <f t="shared" si="13"/>
        <v>g</v>
      </c>
      <c r="N85" s="5" t="str">
        <f t="shared" si="14"/>
        <v/>
      </c>
      <c r="O85" s="5" t="s">
        <v>169</v>
      </c>
      <c r="P85" s="5" t="s">
        <v>110</v>
      </c>
      <c r="Q85" s="5" t="s">
        <v>169</v>
      </c>
      <c r="R85" s="4" t="s">
        <v>408</v>
      </c>
      <c r="S85" s="7">
        <v>397.9</v>
      </c>
      <c r="T85" s="7"/>
      <c r="U85" s="4" t="s">
        <v>161</v>
      </c>
      <c r="V85" s="4"/>
      <c r="W85" s="4" t="s">
        <v>162</v>
      </c>
      <c r="X85" s="4"/>
      <c r="Y85" s="4" t="s">
        <v>163</v>
      </c>
      <c r="Z85" s="121">
        <v>37078</v>
      </c>
      <c r="AA85" s="121">
        <v>45747</v>
      </c>
      <c r="AB85" s="4" t="s">
        <v>164</v>
      </c>
      <c r="AC85" s="4" t="s">
        <v>165</v>
      </c>
      <c r="AD85" s="4" t="s">
        <v>411</v>
      </c>
      <c r="AE85" s="4" t="s">
        <v>166</v>
      </c>
      <c r="AF85" s="4"/>
      <c r="AG85" s="4"/>
      <c r="AH85" s="4"/>
      <c r="AI85" s="4"/>
      <c r="AJ85" s="4" t="s">
        <v>410</v>
      </c>
      <c r="AK85" s="4" t="s">
        <v>123</v>
      </c>
      <c r="AL85" s="4" t="s">
        <v>167</v>
      </c>
      <c r="AM85" s="4" t="s">
        <v>400</v>
      </c>
      <c r="AN85" s="4" t="s">
        <v>768</v>
      </c>
      <c r="AO85" s="4"/>
    </row>
    <row r="86" spans="1:41" ht="18">
      <c r="A86" s="6"/>
      <c r="B86" s="4" t="s">
        <v>412</v>
      </c>
      <c r="C86" s="4" t="s">
        <v>107</v>
      </c>
      <c r="D86" s="4" t="s">
        <v>422</v>
      </c>
      <c r="E86" s="5">
        <f>IF(ISERROR(FIND(入力シート➁!$B$3,D86)),"",ROW())</f>
        <v>86</v>
      </c>
      <c r="F86" s="5" t="str">
        <f t="shared" ref="F86:F117" si="15">INDEX(D:D,SMALL(E:E,ROW(D85)))</f>
        <v>ジヒドロコデインリン酸塩散10%「第一三共」</v>
      </c>
      <c r="G86" s="4" t="s">
        <v>420</v>
      </c>
      <c r="H86" s="4" t="s">
        <v>180</v>
      </c>
      <c r="I86" s="5" t="s">
        <v>110</v>
      </c>
      <c r="J86" s="5" t="str">
        <f t="shared" si="11"/>
        <v/>
      </c>
      <c r="K86" s="5" t="s">
        <v>110</v>
      </c>
      <c r="L86" s="5" t="str">
        <f t="shared" si="12"/>
        <v>0%1g</v>
      </c>
      <c r="M86" s="5" t="str">
        <f t="shared" si="13"/>
        <v>g</v>
      </c>
      <c r="N86" s="5" t="str">
        <f t="shared" si="14"/>
        <v/>
      </c>
      <c r="O86" s="5" t="s">
        <v>169</v>
      </c>
      <c r="P86" s="5" t="s">
        <v>110</v>
      </c>
      <c r="Q86" s="5" t="s">
        <v>169</v>
      </c>
      <c r="R86" s="4" t="s">
        <v>408</v>
      </c>
      <c r="S86" s="7">
        <v>528.29999999999995</v>
      </c>
      <c r="T86" s="7"/>
      <c r="U86" s="4" t="s">
        <v>161</v>
      </c>
      <c r="V86" s="4"/>
      <c r="W86" s="4" t="s">
        <v>162</v>
      </c>
      <c r="X86" s="4"/>
      <c r="Y86" s="4" t="s">
        <v>163</v>
      </c>
      <c r="Z86" s="121">
        <v>44176</v>
      </c>
      <c r="AA86" s="121"/>
      <c r="AB86" s="4" t="s">
        <v>164</v>
      </c>
      <c r="AC86" s="4" t="s">
        <v>165</v>
      </c>
      <c r="AD86" s="4" t="s">
        <v>414</v>
      </c>
      <c r="AE86" s="4" t="s">
        <v>166</v>
      </c>
      <c r="AF86" s="4"/>
      <c r="AG86" s="4"/>
      <c r="AH86" s="4"/>
      <c r="AI86" s="4"/>
      <c r="AJ86" s="4" t="s">
        <v>412</v>
      </c>
      <c r="AK86" s="4" t="s">
        <v>123</v>
      </c>
      <c r="AL86" s="4" t="s">
        <v>167</v>
      </c>
      <c r="AM86" s="4" t="s">
        <v>400</v>
      </c>
      <c r="AN86" s="4"/>
      <c r="AO86" s="4"/>
    </row>
    <row r="87" spans="1:41" ht="18">
      <c r="A87" s="6"/>
      <c r="B87" s="4" t="s">
        <v>415</v>
      </c>
      <c r="C87" s="4" t="s">
        <v>107</v>
      </c>
      <c r="D87" s="4" t="s">
        <v>424</v>
      </c>
      <c r="E87" s="5">
        <f>IF(ISERROR(FIND(入力シート➁!$B$3,D87)),"",ROW())</f>
        <v>87</v>
      </c>
      <c r="F87" s="5" t="str">
        <f t="shared" si="15"/>
        <v>タペンタ錠100mg</v>
      </c>
      <c r="G87" s="4" t="s">
        <v>425</v>
      </c>
      <c r="H87" s="4" t="s">
        <v>426</v>
      </c>
      <c r="I87" s="5" t="s">
        <v>110</v>
      </c>
      <c r="J87" s="5" t="str">
        <f t="shared" si="11"/>
        <v/>
      </c>
      <c r="K87" s="5" t="s">
        <v>110</v>
      </c>
      <c r="L87" s="5" t="str">
        <f t="shared" si="12"/>
        <v>00mg1錠</v>
      </c>
      <c r="M87" s="5" t="str">
        <f t="shared" si="13"/>
        <v>錠</v>
      </c>
      <c r="N87" s="5" t="str">
        <f t="shared" si="14"/>
        <v/>
      </c>
      <c r="O87" s="5" t="s">
        <v>111</v>
      </c>
      <c r="P87" s="5" t="s">
        <v>110</v>
      </c>
      <c r="Q87" s="5" t="s">
        <v>111</v>
      </c>
      <c r="R87" s="4" t="s">
        <v>408</v>
      </c>
      <c r="S87" s="7">
        <v>1046.5</v>
      </c>
      <c r="T87" s="7"/>
      <c r="U87" s="4" t="s">
        <v>161</v>
      </c>
      <c r="V87" s="4"/>
      <c r="W87" s="4" t="s">
        <v>162</v>
      </c>
      <c r="X87" s="4"/>
      <c r="Y87" s="4" t="s">
        <v>163</v>
      </c>
      <c r="Z87" s="121">
        <v>37078</v>
      </c>
      <c r="AA87" s="121">
        <v>45747</v>
      </c>
      <c r="AB87" s="4" t="s">
        <v>164</v>
      </c>
      <c r="AC87" s="4" t="s">
        <v>165</v>
      </c>
      <c r="AD87" s="4" t="s">
        <v>417</v>
      </c>
      <c r="AE87" s="4" t="s">
        <v>166</v>
      </c>
      <c r="AF87" s="4"/>
      <c r="AG87" s="4"/>
      <c r="AH87" s="4"/>
      <c r="AI87" s="4"/>
      <c r="AJ87" s="4" t="s">
        <v>415</v>
      </c>
      <c r="AK87" s="4" t="s">
        <v>123</v>
      </c>
      <c r="AL87" s="4" t="s">
        <v>167</v>
      </c>
      <c r="AM87" s="4" t="s">
        <v>400</v>
      </c>
      <c r="AN87" s="4" t="s">
        <v>769</v>
      </c>
      <c r="AO87" s="4"/>
    </row>
    <row r="88" spans="1:41" ht="18">
      <c r="A88" s="6"/>
      <c r="B88" s="4" t="s">
        <v>418</v>
      </c>
      <c r="C88" s="4" t="s">
        <v>107</v>
      </c>
      <c r="D88" s="4" t="s">
        <v>428</v>
      </c>
      <c r="E88" s="5">
        <f>IF(ISERROR(FIND(入力シート➁!$B$3,D88)),"",ROW())</f>
        <v>88</v>
      </c>
      <c r="F88" s="5" t="str">
        <f t="shared" si="15"/>
        <v>タペンタ錠25mg</v>
      </c>
      <c r="G88" s="4" t="s">
        <v>425</v>
      </c>
      <c r="H88" s="4" t="s">
        <v>429</v>
      </c>
      <c r="I88" s="5" t="s">
        <v>110</v>
      </c>
      <c r="J88" s="5" t="str">
        <f t="shared" si="11"/>
        <v/>
      </c>
      <c r="K88" s="5" t="s">
        <v>110</v>
      </c>
      <c r="L88" s="5" t="str">
        <f t="shared" si="12"/>
        <v>錠</v>
      </c>
      <c r="M88" s="5" t="str">
        <f t="shared" si="13"/>
        <v/>
      </c>
      <c r="N88" s="5" t="str">
        <f t="shared" si="14"/>
        <v/>
      </c>
      <c r="O88" s="5" t="s">
        <v>111</v>
      </c>
      <c r="P88" s="5" t="s">
        <v>110</v>
      </c>
      <c r="Q88" s="5" t="s">
        <v>111</v>
      </c>
      <c r="R88" s="4" t="s">
        <v>184</v>
      </c>
      <c r="S88" s="7">
        <v>245.6</v>
      </c>
      <c r="T88" s="7"/>
      <c r="U88" s="4" t="s">
        <v>161</v>
      </c>
      <c r="V88" s="4"/>
      <c r="W88" s="4" t="s">
        <v>219</v>
      </c>
      <c r="X88" s="4"/>
      <c r="Y88" s="4" t="s">
        <v>163</v>
      </c>
      <c r="Z88" s="121">
        <v>32463</v>
      </c>
      <c r="AA88" s="121"/>
      <c r="AB88" s="4"/>
      <c r="AC88" s="4" t="s">
        <v>115</v>
      </c>
      <c r="AD88" s="4"/>
      <c r="AE88" s="4"/>
      <c r="AF88" s="4" t="s">
        <v>129</v>
      </c>
      <c r="AG88" s="4"/>
      <c r="AH88" s="4"/>
      <c r="AI88" s="4"/>
      <c r="AJ88" s="4" t="s">
        <v>418</v>
      </c>
      <c r="AK88" s="4" t="s">
        <v>123</v>
      </c>
      <c r="AL88" s="4" t="s">
        <v>167</v>
      </c>
      <c r="AM88" s="4" t="s">
        <v>400</v>
      </c>
      <c r="AN88" s="4"/>
      <c r="AO88" s="4"/>
    </row>
    <row r="89" spans="1:41" ht="18">
      <c r="A89" s="6"/>
      <c r="B89" s="4" t="s">
        <v>421</v>
      </c>
      <c r="C89" s="4" t="s">
        <v>107</v>
      </c>
      <c r="D89" s="4" t="s">
        <v>433</v>
      </c>
      <c r="E89" s="5">
        <f>IF(ISERROR(FIND(入力シート➁!$B$3,D89)),"",ROW())</f>
        <v>89</v>
      </c>
      <c r="F89" s="5" t="str">
        <f t="shared" si="15"/>
        <v>タペンタ錠50mg</v>
      </c>
      <c r="G89" s="4" t="s">
        <v>425</v>
      </c>
      <c r="H89" s="4" t="s">
        <v>434</v>
      </c>
      <c r="I89" s="5" t="s">
        <v>110</v>
      </c>
      <c r="J89" s="5" t="str">
        <f t="shared" si="11"/>
        <v/>
      </c>
      <c r="K89" s="5" t="s">
        <v>110</v>
      </c>
      <c r="L89" s="5" t="str">
        <f t="shared" si="12"/>
        <v>錠</v>
      </c>
      <c r="M89" s="5" t="str">
        <f t="shared" si="13"/>
        <v/>
      </c>
      <c r="N89" s="5" t="str">
        <f t="shared" si="14"/>
        <v/>
      </c>
      <c r="O89" s="5" t="s">
        <v>111</v>
      </c>
      <c r="P89" s="5" t="s">
        <v>110</v>
      </c>
      <c r="Q89" s="5" t="s">
        <v>111</v>
      </c>
      <c r="R89" s="4" t="s">
        <v>184</v>
      </c>
      <c r="S89" s="7">
        <v>713.5</v>
      </c>
      <c r="T89" s="7"/>
      <c r="U89" s="4" t="s">
        <v>161</v>
      </c>
      <c r="V89" s="4"/>
      <c r="W89" s="4" t="s">
        <v>219</v>
      </c>
      <c r="X89" s="4"/>
      <c r="Y89" s="4" t="s">
        <v>163</v>
      </c>
      <c r="Z89" s="121">
        <v>33025</v>
      </c>
      <c r="AA89" s="121"/>
      <c r="AB89" s="4"/>
      <c r="AC89" s="4" t="s">
        <v>115</v>
      </c>
      <c r="AD89" s="4"/>
      <c r="AE89" s="4"/>
      <c r="AF89" s="4" t="s">
        <v>129</v>
      </c>
      <c r="AG89" s="4"/>
      <c r="AH89" s="4"/>
      <c r="AI89" s="4"/>
      <c r="AJ89" s="4" t="s">
        <v>421</v>
      </c>
      <c r="AK89" s="4" t="s">
        <v>123</v>
      </c>
      <c r="AL89" s="4" t="s">
        <v>167</v>
      </c>
      <c r="AM89" s="4" t="s">
        <v>400</v>
      </c>
      <c r="AN89" s="4"/>
      <c r="AO89" s="4"/>
    </row>
    <row r="90" spans="1:41" ht="18">
      <c r="A90" s="6"/>
      <c r="B90" s="4" t="s">
        <v>423</v>
      </c>
      <c r="C90" s="4" t="s">
        <v>201</v>
      </c>
      <c r="D90" s="4" t="s">
        <v>437</v>
      </c>
      <c r="E90" s="5">
        <f>IF(ISERROR(FIND(入力シート➁!$B$3,D90)),"",ROW())</f>
        <v>90</v>
      </c>
      <c r="F90" s="5" t="str">
        <f t="shared" si="15"/>
        <v>デュロテップMTパッチ12.6mg</v>
      </c>
      <c r="G90" s="4" t="s">
        <v>438</v>
      </c>
      <c r="H90" s="4" t="s">
        <v>439</v>
      </c>
      <c r="I90" s="5" t="s">
        <v>110</v>
      </c>
      <c r="J90" s="5" t="str">
        <f t="shared" si="11"/>
        <v/>
      </c>
      <c r="K90" s="5" t="s">
        <v>110</v>
      </c>
      <c r="L90" s="5" t="str">
        <f t="shared" si="12"/>
        <v>2.6mg1枚</v>
      </c>
      <c r="M90" s="5" t="str">
        <f t="shared" si="13"/>
        <v>枚</v>
      </c>
      <c r="N90" s="5" t="str">
        <f t="shared" si="14"/>
        <v/>
      </c>
      <c r="O90" s="5" t="s">
        <v>140</v>
      </c>
      <c r="P90" s="5" t="s">
        <v>110</v>
      </c>
      <c r="Q90" s="5" t="s">
        <v>140</v>
      </c>
      <c r="R90" s="4" t="s">
        <v>184</v>
      </c>
      <c r="S90" s="7">
        <v>1288.0999999999999</v>
      </c>
      <c r="T90" s="7"/>
      <c r="U90" s="4" t="s">
        <v>161</v>
      </c>
      <c r="V90" s="4"/>
      <c r="W90" s="4" t="s">
        <v>219</v>
      </c>
      <c r="X90" s="4"/>
      <c r="Y90" s="4" t="s">
        <v>163</v>
      </c>
      <c r="Z90" s="121">
        <v>34523</v>
      </c>
      <c r="AA90" s="121"/>
      <c r="AB90" s="4"/>
      <c r="AC90" s="4" t="s">
        <v>115</v>
      </c>
      <c r="AD90" s="4"/>
      <c r="AE90" s="4"/>
      <c r="AF90" s="4" t="s">
        <v>129</v>
      </c>
      <c r="AG90" s="4"/>
      <c r="AH90" s="4"/>
      <c r="AI90" s="4"/>
      <c r="AJ90" s="4" t="s">
        <v>423</v>
      </c>
      <c r="AK90" s="4" t="s">
        <v>123</v>
      </c>
      <c r="AL90" s="4" t="s">
        <v>167</v>
      </c>
      <c r="AM90" s="4" t="s">
        <v>400</v>
      </c>
      <c r="AN90" s="4"/>
      <c r="AO90" s="4"/>
    </row>
    <row r="91" spans="1:41" ht="18">
      <c r="A91" s="6"/>
      <c r="B91" s="4" t="s">
        <v>427</v>
      </c>
      <c r="C91" s="4" t="s">
        <v>201</v>
      </c>
      <c r="D91" s="4" t="s">
        <v>441</v>
      </c>
      <c r="E91" s="5">
        <f>IF(ISERROR(FIND(入力シート➁!$B$3,D91)),"",ROW())</f>
        <v>91</v>
      </c>
      <c r="F91" s="5" t="str">
        <f t="shared" si="15"/>
        <v>デュロテップMTパッチ16.8mg</v>
      </c>
      <c r="G91" s="4" t="s">
        <v>438</v>
      </c>
      <c r="H91" s="4" t="s">
        <v>442</v>
      </c>
      <c r="I91" s="5" t="s">
        <v>110</v>
      </c>
      <c r="J91" s="5" t="str">
        <f t="shared" si="11"/>
        <v/>
      </c>
      <c r="K91" s="5" t="s">
        <v>110</v>
      </c>
      <c r="L91" s="5" t="str">
        <f t="shared" si="12"/>
        <v>6.8mg1枚</v>
      </c>
      <c r="M91" s="5" t="str">
        <f t="shared" si="13"/>
        <v>枚</v>
      </c>
      <c r="N91" s="5" t="str">
        <f t="shared" si="14"/>
        <v/>
      </c>
      <c r="O91" s="5" t="s">
        <v>140</v>
      </c>
      <c r="P91" s="5" t="s">
        <v>110</v>
      </c>
      <c r="Q91" s="5" t="s">
        <v>140</v>
      </c>
      <c r="R91" s="4" t="s">
        <v>112</v>
      </c>
      <c r="S91" s="4">
        <v>279</v>
      </c>
      <c r="T91" s="4"/>
      <c r="U91" s="4" t="s">
        <v>113</v>
      </c>
      <c r="V91" s="4"/>
      <c r="W91" s="4"/>
      <c r="X91" s="4"/>
      <c r="Y91" s="4"/>
      <c r="Z91" s="121"/>
      <c r="AA91" s="121"/>
      <c r="AB91" s="4"/>
      <c r="AC91" s="4" t="s">
        <v>115</v>
      </c>
      <c r="AD91" s="4"/>
      <c r="AE91" s="4"/>
      <c r="AF91" s="4"/>
      <c r="AG91" s="4"/>
      <c r="AH91" s="4"/>
      <c r="AI91" s="4"/>
      <c r="AJ91" s="4" t="s">
        <v>430</v>
      </c>
      <c r="AK91" s="4" t="s">
        <v>123</v>
      </c>
      <c r="AL91" s="4" t="s">
        <v>431</v>
      </c>
      <c r="AM91" s="4" t="s">
        <v>124</v>
      </c>
      <c r="AN91" s="4" t="s">
        <v>763</v>
      </c>
      <c r="AO91" s="4"/>
    </row>
    <row r="92" spans="1:41" ht="18">
      <c r="A92" s="6"/>
      <c r="B92" s="4" t="s">
        <v>432</v>
      </c>
      <c r="C92" s="4" t="s">
        <v>201</v>
      </c>
      <c r="D92" s="4" t="s">
        <v>444</v>
      </c>
      <c r="E92" s="5">
        <f>IF(ISERROR(FIND(入力シート➁!$B$3,D92)),"",ROW())</f>
        <v>92</v>
      </c>
      <c r="F92" s="5" t="str">
        <f t="shared" si="15"/>
        <v>デュロテップMTパッチ2.1mg</v>
      </c>
      <c r="G92" s="4" t="s">
        <v>438</v>
      </c>
      <c r="H92" s="4" t="s">
        <v>445</v>
      </c>
      <c r="I92" s="5" t="s">
        <v>110</v>
      </c>
      <c r="J92" s="5" t="str">
        <f t="shared" si="11"/>
        <v/>
      </c>
      <c r="K92" s="5" t="s">
        <v>110</v>
      </c>
      <c r="L92" s="5" t="str">
        <f t="shared" si="12"/>
        <v>mg1枚</v>
      </c>
      <c r="M92" s="5" t="str">
        <f t="shared" si="13"/>
        <v>枚</v>
      </c>
      <c r="N92" s="5" t="str">
        <f t="shared" si="14"/>
        <v/>
      </c>
      <c r="O92" s="5" t="s">
        <v>140</v>
      </c>
      <c r="P92" s="5" t="s">
        <v>110</v>
      </c>
      <c r="Q92" s="5" t="s">
        <v>140</v>
      </c>
      <c r="R92" s="4" t="s">
        <v>138</v>
      </c>
      <c r="S92" s="4">
        <v>141</v>
      </c>
      <c r="T92" s="4"/>
      <c r="U92" s="4" t="s">
        <v>161</v>
      </c>
      <c r="V92" s="4"/>
      <c r="W92" s="4" t="s">
        <v>162</v>
      </c>
      <c r="X92" s="4"/>
      <c r="Y92" s="4" t="s">
        <v>114</v>
      </c>
      <c r="Z92" s="121">
        <v>43630</v>
      </c>
      <c r="AA92" s="121"/>
      <c r="AB92" s="4" t="s">
        <v>164</v>
      </c>
      <c r="AC92" s="4" t="s">
        <v>115</v>
      </c>
      <c r="AD92" s="4"/>
      <c r="AE92" s="4"/>
      <c r="AF92" s="4"/>
      <c r="AG92" s="4"/>
      <c r="AH92" s="4"/>
      <c r="AI92" s="4"/>
      <c r="AJ92" s="4" t="s">
        <v>432</v>
      </c>
      <c r="AK92" s="4" t="s">
        <v>117</v>
      </c>
      <c r="AL92" s="4" t="s">
        <v>435</v>
      </c>
      <c r="AM92" s="4" t="s">
        <v>168</v>
      </c>
      <c r="AN92" s="4"/>
      <c r="AO92" s="4"/>
    </row>
    <row r="93" spans="1:41" ht="18">
      <c r="A93" s="6"/>
      <c r="B93" s="4" t="s">
        <v>436</v>
      </c>
      <c r="C93" s="4" t="s">
        <v>201</v>
      </c>
      <c r="D93" s="4" t="s">
        <v>447</v>
      </c>
      <c r="E93" s="5">
        <f>IF(ISERROR(FIND(入力シート➁!$B$3,D93)),"",ROW())</f>
        <v>93</v>
      </c>
      <c r="F93" s="5" t="str">
        <f t="shared" si="15"/>
        <v>デュロテップMTパッチ4.2mg</v>
      </c>
      <c r="G93" s="4" t="s">
        <v>438</v>
      </c>
      <c r="H93" s="4" t="s">
        <v>448</v>
      </c>
      <c r="I93" s="5" t="s">
        <v>110</v>
      </c>
      <c r="J93" s="5" t="str">
        <f t="shared" si="11"/>
        <v/>
      </c>
      <c r="K93" s="5" t="s">
        <v>110</v>
      </c>
      <c r="L93" s="5" t="str">
        <f t="shared" si="12"/>
        <v>枚</v>
      </c>
      <c r="M93" s="5" t="str">
        <f t="shared" si="13"/>
        <v/>
      </c>
      <c r="N93" s="5" t="str">
        <f t="shared" si="14"/>
        <v/>
      </c>
      <c r="O93" s="5" t="s">
        <v>140</v>
      </c>
      <c r="P93" s="5" t="s">
        <v>110</v>
      </c>
      <c r="Q93" s="5" t="s">
        <v>140</v>
      </c>
      <c r="R93" s="4" t="s">
        <v>184</v>
      </c>
      <c r="S93" s="4">
        <v>285</v>
      </c>
      <c r="T93" s="4"/>
      <c r="U93" s="4" t="s">
        <v>161</v>
      </c>
      <c r="V93" s="4"/>
      <c r="W93" s="4" t="s">
        <v>185</v>
      </c>
      <c r="X93" s="4"/>
      <c r="Y93" s="4" t="s">
        <v>114</v>
      </c>
      <c r="Z93" s="121">
        <v>41016</v>
      </c>
      <c r="AA93" s="121"/>
      <c r="AB93" s="4" t="s">
        <v>186</v>
      </c>
      <c r="AC93" s="4" t="s">
        <v>115</v>
      </c>
      <c r="AD93" s="4"/>
      <c r="AE93" s="4"/>
      <c r="AF93" s="4"/>
      <c r="AG93" s="4"/>
      <c r="AH93" s="4"/>
      <c r="AI93" s="4"/>
      <c r="AJ93" s="4" t="s">
        <v>436</v>
      </c>
      <c r="AK93" s="4" t="s">
        <v>117</v>
      </c>
      <c r="AL93" s="4" t="s">
        <v>435</v>
      </c>
      <c r="AM93" s="4" t="s">
        <v>168</v>
      </c>
      <c r="AN93" s="4"/>
      <c r="AO93" s="4"/>
    </row>
    <row r="94" spans="1:41" ht="18">
      <c r="A94" s="6"/>
      <c r="B94" s="4" t="s">
        <v>440</v>
      </c>
      <c r="C94" s="4" t="s">
        <v>201</v>
      </c>
      <c r="D94" s="4" t="s">
        <v>453</v>
      </c>
      <c r="E94" s="5">
        <f>IF(ISERROR(FIND(入力シート➁!$B$3,D94)),"",ROW())</f>
        <v>94</v>
      </c>
      <c r="F94" s="5" t="str">
        <f t="shared" si="15"/>
        <v>デュロテップMTパッチ8.4mg</v>
      </c>
      <c r="G94" s="4" t="s">
        <v>438</v>
      </c>
      <c r="H94" s="4" t="s">
        <v>454</v>
      </c>
      <c r="I94" s="5" t="s">
        <v>110</v>
      </c>
      <c r="J94" s="5" t="str">
        <f t="shared" si="11"/>
        <v/>
      </c>
      <c r="K94" s="5" t="s">
        <v>110</v>
      </c>
      <c r="L94" s="5" t="str">
        <f t="shared" si="12"/>
        <v>枚</v>
      </c>
      <c r="M94" s="5" t="str">
        <f t="shared" si="13"/>
        <v/>
      </c>
      <c r="N94" s="5" t="str">
        <f t="shared" si="14"/>
        <v/>
      </c>
      <c r="O94" s="5" t="s">
        <v>140</v>
      </c>
      <c r="P94" s="5" t="s">
        <v>110</v>
      </c>
      <c r="Q94" s="5" t="s">
        <v>140</v>
      </c>
      <c r="R94" s="4" t="s">
        <v>138</v>
      </c>
      <c r="S94" s="4">
        <v>653</v>
      </c>
      <c r="T94" s="4"/>
      <c r="U94" s="4" t="s">
        <v>161</v>
      </c>
      <c r="V94" s="4"/>
      <c r="W94" s="4" t="s">
        <v>162</v>
      </c>
      <c r="X94" s="4"/>
      <c r="Y94" s="4" t="s">
        <v>114</v>
      </c>
      <c r="Z94" s="121">
        <v>43630</v>
      </c>
      <c r="AA94" s="121"/>
      <c r="AB94" s="4" t="s">
        <v>164</v>
      </c>
      <c r="AC94" s="4" t="s">
        <v>115</v>
      </c>
      <c r="AD94" s="4"/>
      <c r="AE94" s="4"/>
      <c r="AF94" s="4"/>
      <c r="AG94" s="4"/>
      <c r="AH94" s="4"/>
      <c r="AI94" s="4"/>
      <c r="AJ94" s="4" t="s">
        <v>440</v>
      </c>
      <c r="AK94" s="4" t="s">
        <v>117</v>
      </c>
      <c r="AL94" s="4" t="s">
        <v>435</v>
      </c>
      <c r="AM94" s="4" t="s">
        <v>168</v>
      </c>
      <c r="AN94" s="4"/>
      <c r="AO94" s="4"/>
    </row>
    <row r="95" spans="1:41" ht="18">
      <c r="A95" s="6"/>
      <c r="B95" s="4" t="s">
        <v>443</v>
      </c>
      <c r="C95" s="4" t="s">
        <v>107</v>
      </c>
      <c r="D95" s="4" t="s">
        <v>456</v>
      </c>
      <c r="E95" s="5">
        <f>IF(ISERROR(FIND(入力シート➁!$B$3,D95)),"",ROW())</f>
        <v>95</v>
      </c>
      <c r="F95" s="5" t="str">
        <f t="shared" si="15"/>
        <v>ドーフル散</v>
      </c>
      <c r="G95" s="4" t="s">
        <v>457</v>
      </c>
      <c r="H95" s="4" t="s">
        <v>190</v>
      </c>
      <c r="I95" s="5" t="s">
        <v>110</v>
      </c>
      <c r="J95" s="5" t="str">
        <f t="shared" si="11"/>
        <v/>
      </c>
      <c r="K95" s="5" t="s">
        <v>110</v>
      </c>
      <c r="L95" s="5" t="str">
        <f t="shared" si="12"/>
        <v>g</v>
      </c>
      <c r="M95" s="5" t="str">
        <f t="shared" si="13"/>
        <v/>
      </c>
      <c r="N95" s="5" t="str">
        <f t="shared" si="14"/>
        <v/>
      </c>
      <c r="O95" s="5" t="s">
        <v>169</v>
      </c>
      <c r="P95" s="5" t="s">
        <v>110</v>
      </c>
      <c r="Q95" s="5" t="s">
        <v>169</v>
      </c>
      <c r="R95" s="4" t="s">
        <v>184</v>
      </c>
      <c r="S95" s="4">
        <v>1373</v>
      </c>
      <c r="T95" s="4"/>
      <c r="U95" s="4" t="s">
        <v>161</v>
      </c>
      <c r="V95" s="4"/>
      <c r="W95" s="4" t="s">
        <v>185</v>
      </c>
      <c r="X95" s="4"/>
      <c r="Y95" s="4" t="s">
        <v>114</v>
      </c>
      <c r="Z95" s="121">
        <v>41016</v>
      </c>
      <c r="AA95" s="121"/>
      <c r="AB95" s="4" t="s">
        <v>186</v>
      </c>
      <c r="AC95" s="4" t="s">
        <v>115</v>
      </c>
      <c r="AD95" s="4"/>
      <c r="AE95" s="4"/>
      <c r="AF95" s="4"/>
      <c r="AG95" s="4"/>
      <c r="AH95" s="4"/>
      <c r="AI95" s="4"/>
      <c r="AJ95" s="4" t="s">
        <v>443</v>
      </c>
      <c r="AK95" s="4" t="s">
        <v>117</v>
      </c>
      <c r="AL95" s="4" t="s">
        <v>435</v>
      </c>
      <c r="AM95" s="4" t="s">
        <v>168</v>
      </c>
      <c r="AN95" s="4"/>
      <c r="AO95" s="4"/>
    </row>
    <row r="96" spans="1:41" ht="18">
      <c r="A96" s="6"/>
      <c r="B96" s="4" t="s">
        <v>446</v>
      </c>
      <c r="C96" s="4" t="s">
        <v>107</v>
      </c>
      <c r="D96" s="4" t="s">
        <v>459</v>
      </c>
      <c r="E96" s="5">
        <f>IF(ISERROR(FIND(入力シート➁!$B$3,D96)),"",ROW())</f>
        <v>96</v>
      </c>
      <c r="F96" s="5" t="str">
        <f t="shared" si="15"/>
        <v>ナルサス錠12mg</v>
      </c>
      <c r="G96" s="4" t="s">
        <v>460</v>
      </c>
      <c r="H96" s="4" t="s">
        <v>461</v>
      </c>
      <c r="I96" s="5" t="s">
        <v>110</v>
      </c>
      <c r="J96" s="5" t="str">
        <f t="shared" si="11"/>
        <v/>
      </c>
      <c r="K96" s="5" t="s">
        <v>110</v>
      </c>
      <c r="L96" s="5" t="str">
        <f t="shared" si="12"/>
        <v>2mg1錠</v>
      </c>
      <c r="M96" s="5" t="str">
        <f t="shared" si="13"/>
        <v>錠</v>
      </c>
      <c r="N96" s="5" t="str">
        <f t="shared" si="14"/>
        <v/>
      </c>
      <c r="O96" s="5" t="s">
        <v>111</v>
      </c>
      <c r="P96" s="5" t="s">
        <v>110</v>
      </c>
      <c r="Q96" s="5" t="s">
        <v>111</v>
      </c>
      <c r="R96" s="4" t="s">
        <v>138</v>
      </c>
      <c r="S96" s="4">
        <v>1077</v>
      </c>
      <c r="T96" s="4"/>
      <c r="U96" s="4" t="s">
        <v>161</v>
      </c>
      <c r="V96" s="4"/>
      <c r="W96" s="4" t="s">
        <v>219</v>
      </c>
      <c r="X96" s="4"/>
      <c r="Y96" s="4"/>
      <c r="Z96" s="121">
        <v>38177</v>
      </c>
      <c r="AA96" s="121"/>
      <c r="AB96" s="4"/>
      <c r="AC96" s="4" t="s">
        <v>115</v>
      </c>
      <c r="AD96" s="4"/>
      <c r="AE96" s="4"/>
      <c r="AF96" s="4" t="s">
        <v>129</v>
      </c>
      <c r="AG96" s="4"/>
      <c r="AH96" s="4"/>
      <c r="AI96" s="4"/>
      <c r="AJ96" s="4" t="s">
        <v>446</v>
      </c>
      <c r="AK96" s="4" t="s">
        <v>449</v>
      </c>
      <c r="AL96" s="4" t="s">
        <v>450</v>
      </c>
      <c r="AM96" s="4" t="s">
        <v>451</v>
      </c>
      <c r="AN96" s="4"/>
      <c r="AO96" s="4"/>
    </row>
    <row r="97" spans="1:41" ht="18">
      <c r="A97" s="6"/>
      <c r="B97" s="4" t="s">
        <v>452</v>
      </c>
      <c r="C97" s="4" t="s">
        <v>107</v>
      </c>
      <c r="D97" s="4" t="s">
        <v>463</v>
      </c>
      <c r="E97" s="5">
        <f>IF(ISERROR(FIND(入力シート➁!$B$3,D97)),"",ROW())</f>
        <v>97</v>
      </c>
      <c r="F97" s="5" t="str">
        <f t="shared" si="15"/>
        <v>ナルサス錠24mg</v>
      </c>
      <c r="G97" s="4" t="s">
        <v>460</v>
      </c>
      <c r="H97" s="4" t="s">
        <v>464</v>
      </c>
      <c r="I97" s="5" t="s">
        <v>110</v>
      </c>
      <c r="J97" s="5" t="str">
        <f t="shared" si="11"/>
        <v/>
      </c>
      <c r="K97" s="5" t="s">
        <v>110</v>
      </c>
      <c r="L97" s="5" t="str">
        <f t="shared" si="12"/>
        <v>錠</v>
      </c>
      <c r="M97" s="5" t="str">
        <f t="shared" si="13"/>
        <v/>
      </c>
      <c r="N97" s="5" t="str">
        <f t="shared" si="14"/>
        <v/>
      </c>
      <c r="O97" s="5" t="s">
        <v>111</v>
      </c>
      <c r="P97" s="5" t="s">
        <v>110</v>
      </c>
      <c r="Q97" s="5" t="s">
        <v>111</v>
      </c>
      <c r="R97" s="4" t="s">
        <v>138</v>
      </c>
      <c r="S97" s="4">
        <v>1529</v>
      </c>
      <c r="T97" s="4"/>
      <c r="U97" s="4" t="s">
        <v>161</v>
      </c>
      <c r="V97" s="4"/>
      <c r="W97" s="4" t="s">
        <v>219</v>
      </c>
      <c r="X97" s="4"/>
      <c r="Y97" s="4"/>
      <c r="Z97" s="121">
        <v>38177</v>
      </c>
      <c r="AA97" s="121"/>
      <c r="AB97" s="4"/>
      <c r="AC97" s="4" t="s">
        <v>115</v>
      </c>
      <c r="AD97" s="4"/>
      <c r="AE97" s="4"/>
      <c r="AF97" s="4" t="s">
        <v>129</v>
      </c>
      <c r="AG97" s="4"/>
      <c r="AH97" s="4"/>
      <c r="AI97" s="4"/>
      <c r="AJ97" s="4" t="s">
        <v>452</v>
      </c>
      <c r="AK97" s="4" t="s">
        <v>449</v>
      </c>
      <c r="AL97" s="4" t="s">
        <v>450</v>
      </c>
      <c r="AM97" s="4" t="s">
        <v>451</v>
      </c>
      <c r="AN97" s="4"/>
      <c r="AO97" s="4"/>
    </row>
    <row r="98" spans="1:41" ht="18">
      <c r="A98" s="6"/>
      <c r="B98" s="4" t="s">
        <v>455</v>
      </c>
      <c r="C98" s="4" t="s">
        <v>107</v>
      </c>
      <c r="D98" s="4" t="s">
        <v>465</v>
      </c>
      <c r="E98" s="5">
        <f>IF(ISERROR(FIND(入力シート➁!$B$3,D98)),"",ROW())</f>
        <v>98</v>
      </c>
      <c r="F98" s="5" t="str">
        <f t="shared" si="15"/>
        <v>ナルサス錠2mg</v>
      </c>
      <c r="G98" s="4" t="s">
        <v>460</v>
      </c>
      <c r="H98" s="4" t="s">
        <v>466</v>
      </c>
      <c r="I98" s="5" t="s">
        <v>110</v>
      </c>
      <c r="J98" s="5" t="str">
        <f t="shared" si="11"/>
        <v/>
      </c>
      <c r="K98" s="5" t="s">
        <v>110</v>
      </c>
      <c r="L98" s="5" t="str">
        <f t="shared" si="12"/>
        <v>錠</v>
      </c>
      <c r="M98" s="5" t="str">
        <f t="shared" si="13"/>
        <v/>
      </c>
      <c r="N98" s="5" t="str">
        <f t="shared" si="14"/>
        <v/>
      </c>
      <c r="O98" s="5" t="s">
        <v>111</v>
      </c>
      <c r="P98" s="5" t="s">
        <v>110</v>
      </c>
      <c r="Q98" s="5" t="s">
        <v>111</v>
      </c>
      <c r="R98" s="4" t="s">
        <v>138</v>
      </c>
      <c r="S98" s="4">
        <v>438</v>
      </c>
      <c r="T98" s="4"/>
      <c r="U98" s="4" t="s">
        <v>161</v>
      </c>
      <c r="V98" s="4"/>
      <c r="W98" s="4" t="s">
        <v>219</v>
      </c>
      <c r="X98" s="4"/>
      <c r="Y98" s="4"/>
      <c r="Z98" s="121">
        <v>40326</v>
      </c>
      <c r="AA98" s="121"/>
      <c r="AB98" s="4"/>
      <c r="AC98" s="4" t="s">
        <v>115</v>
      </c>
      <c r="AD98" s="4"/>
      <c r="AE98" s="4"/>
      <c r="AF98" s="4" t="s">
        <v>129</v>
      </c>
      <c r="AG98" s="4"/>
      <c r="AH98" s="4"/>
      <c r="AI98" s="4"/>
      <c r="AJ98" s="4" t="s">
        <v>455</v>
      </c>
      <c r="AK98" s="4" t="s">
        <v>449</v>
      </c>
      <c r="AL98" s="4" t="s">
        <v>450</v>
      </c>
      <c r="AM98" s="4" t="s">
        <v>451</v>
      </c>
      <c r="AN98" s="4"/>
      <c r="AO98" s="4"/>
    </row>
    <row r="99" spans="1:41" ht="18">
      <c r="A99" s="6"/>
      <c r="B99" s="4" t="s">
        <v>458</v>
      </c>
      <c r="C99" s="4" t="s">
        <v>107</v>
      </c>
      <c r="D99" s="4" t="s">
        <v>471</v>
      </c>
      <c r="E99" s="5">
        <f>IF(ISERROR(FIND(入力シート➁!$B$3,D99)),"",ROW())</f>
        <v>99</v>
      </c>
      <c r="F99" s="5" t="str">
        <f t="shared" si="15"/>
        <v>ナルサス錠6mg</v>
      </c>
      <c r="G99" s="4" t="s">
        <v>460</v>
      </c>
      <c r="H99" s="4" t="s">
        <v>472</v>
      </c>
      <c r="I99" s="5" t="s">
        <v>110</v>
      </c>
      <c r="J99" s="5" t="str">
        <f t="shared" si="11"/>
        <v/>
      </c>
      <c r="K99" s="5" t="s">
        <v>110</v>
      </c>
      <c r="L99" s="5" t="str">
        <f t="shared" si="12"/>
        <v>錠</v>
      </c>
      <c r="M99" s="5" t="str">
        <f t="shared" si="13"/>
        <v/>
      </c>
      <c r="N99" s="5" t="str">
        <f t="shared" si="14"/>
        <v/>
      </c>
      <c r="O99" s="5" t="s">
        <v>111</v>
      </c>
      <c r="P99" s="5" t="s">
        <v>110</v>
      </c>
      <c r="Q99" s="5" t="s">
        <v>111</v>
      </c>
      <c r="R99" s="4" t="s">
        <v>138</v>
      </c>
      <c r="S99" s="4">
        <v>6457</v>
      </c>
      <c r="T99" s="4"/>
      <c r="U99" s="4" t="s">
        <v>161</v>
      </c>
      <c r="V99" s="4"/>
      <c r="W99" s="4" t="s">
        <v>219</v>
      </c>
      <c r="X99" s="4"/>
      <c r="Y99" s="4" t="s">
        <v>114</v>
      </c>
      <c r="Z99" s="121">
        <v>43208</v>
      </c>
      <c r="AA99" s="121"/>
      <c r="AB99" s="4" t="s">
        <v>220</v>
      </c>
      <c r="AC99" s="4" t="s">
        <v>115</v>
      </c>
      <c r="AD99" s="4"/>
      <c r="AE99" s="4"/>
      <c r="AF99" s="4"/>
      <c r="AG99" s="4"/>
      <c r="AH99" s="4"/>
      <c r="AI99" s="4"/>
      <c r="AJ99" s="4" t="s">
        <v>458</v>
      </c>
      <c r="AK99" s="4" t="s">
        <v>117</v>
      </c>
      <c r="AL99" s="4" t="s">
        <v>435</v>
      </c>
      <c r="AM99" s="4" t="s">
        <v>313</v>
      </c>
      <c r="AN99" s="4"/>
      <c r="AO99" s="4"/>
    </row>
    <row r="100" spans="1:41" ht="18">
      <c r="A100" s="6"/>
      <c r="B100" s="4" t="s">
        <v>462</v>
      </c>
      <c r="C100" s="4" t="s">
        <v>192</v>
      </c>
      <c r="D100" s="4" t="s">
        <v>475</v>
      </c>
      <c r="E100" s="5">
        <f>IF(ISERROR(FIND(入力シート➁!$B$3,D100)),"",ROW())</f>
        <v>100</v>
      </c>
      <c r="F100" s="5" t="str">
        <f t="shared" si="15"/>
        <v>ナルベイン注20mg</v>
      </c>
      <c r="G100" s="4" t="s">
        <v>476</v>
      </c>
      <c r="H100" s="4" t="s">
        <v>477</v>
      </c>
      <c r="I100" s="5" t="s">
        <v>478</v>
      </c>
      <c r="J100" s="5" t="str">
        <f t="shared" si="11"/>
        <v>2mL</v>
      </c>
      <c r="K100" s="5" t="s">
        <v>479</v>
      </c>
      <c r="L100" s="5" t="str">
        <f t="shared" si="12"/>
        <v>管</v>
      </c>
      <c r="M100" s="5" t="str">
        <f t="shared" si="13"/>
        <v/>
      </c>
      <c r="N100" s="5" t="str">
        <f t="shared" si="14"/>
        <v/>
      </c>
      <c r="O100" s="5" t="s">
        <v>217</v>
      </c>
      <c r="P100" s="5" t="s">
        <v>480</v>
      </c>
      <c r="Q100" s="5" t="s">
        <v>150</v>
      </c>
      <c r="R100" s="4" t="s">
        <v>138</v>
      </c>
      <c r="S100" s="4">
        <v>738</v>
      </c>
      <c r="T100" s="4"/>
      <c r="U100" s="4" t="s">
        <v>161</v>
      </c>
      <c r="V100" s="4"/>
      <c r="W100" s="4" t="s">
        <v>219</v>
      </c>
      <c r="X100" s="4"/>
      <c r="Y100" s="4" t="s">
        <v>114</v>
      </c>
      <c r="Z100" s="121">
        <v>43208</v>
      </c>
      <c r="AA100" s="121"/>
      <c r="AB100" s="4" t="s">
        <v>220</v>
      </c>
      <c r="AC100" s="4" t="s">
        <v>115</v>
      </c>
      <c r="AD100" s="4"/>
      <c r="AE100" s="4"/>
      <c r="AF100" s="4"/>
      <c r="AG100" s="4"/>
      <c r="AH100" s="4"/>
      <c r="AI100" s="4"/>
      <c r="AJ100" s="4" t="s">
        <v>462</v>
      </c>
      <c r="AK100" s="4" t="s">
        <v>117</v>
      </c>
      <c r="AL100" s="4" t="s">
        <v>435</v>
      </c>
      <c r="AM100" s="4" t="s">
        <v>313</v>
      </c>
      <c r="AN100" s="4"/>
      <c r="AO100" s="4"/>
    </row>
    <row r="101" spans="1:41" ht="18">
      <c r="A101" s="6"/>
      <c r="B101" s="4" t="s">
        <v>470</v>
      </c>
      <c r="C101" s="4" t="s">
        <v>192</v>
      </c>
      <c r="D101" s="4" t="s">
        <v>483</v>
      </c>
      <c r="E101" s="5">
        <f>IF(ISERROR(FIND(入力シート➁!$B$3,D101)),"",ROW())</f>
        <v>101</v>
      </c>
      <c r="F101" s="5" t="str">
        <f t="shared" si="15"/>
        <v>ナルベイン注2mg</v>
      </c>
      <c r="G101" s="4" t="s">
        <v>476</v>
      </c>
      <c r="H101" s="4" t="s">
        <v>484</v>
      </c>
      <c r="I101" s="5" t="s">
        <v>485</v>
      </c>
      <c r="J101" s="5" t="str">
        <f t="shared" si="11"/>
        <v>1mL</v>
      </c>
      <c r="K101" s="5" t="s">
        <v>216</v>
      </c>
      <c r="L101" s="5" t="str">
        <f t="shared" si="12"/>
        <v>mL1管</v>
      </c>
      <c r="M101" s="5" t="str">
        <f t="shared" si="13"/>
        <v>管</v>
      </c>
      <c r="N101" s="5" t="str">
        <f t="shared" si="14"/>
        <v/>
      </c>
      <c r="O101" s="5" t="s">
        <v>217</v>
      </c>
      <c r="P101" s="5" t="s">
        <v>218</v>
      </c>
      <c r="Q101" s="5" t="s">
        <v>150</v>
      </c>
      <c r="R101" s="4" t="s">
        <v>467</v>
      </c>
      <c r="S101" s="4">
        <v>242</v>
      </c>
      <c r="T101" s="4"/>
      <c r="U101" s="4" t="s">
        <v>161</v>
      </c>
      <c r="V101" s="4"/>
      <c r="W101" s="4" t="s">
        <v>162</v>
      </c>
      <c r="X101" s="4"/>
      <c r="Y101" s="4" t="s">
        <v>163</v>
      </c>
      <c r="Z101" s="121"/>
      <c r="AA101" s="121"/>
      <c r="AB101" s="4" t="s">
        <v>164</v>
      </c>
      <c r="AC101" s="4" t="s">
        <v>115</v>
      </c>
      <c r="AD101" s="4"/>
      <c r="AE101" s="4"/>
      <c r="AF101" s="4"/>
      <c r="AG101" s="4"/>
      <c r="AH101" s="4"/>
      <c r="AI101" s="4"/>
      <c r="AJ101" s="4" t="s">
        <v>473</v>
      </c>
      <c r="AK101" s="4" t="s">
        <v>304</v>
      </c>
      <c r="AL101" s="4" t="s">
        <v>469</v>
      </c>
      <c r="AM101" s="4" t="s">
        <v>334</v>
      </c>
      <c r="AN101" s="4"/>
      <c r="AO101" s="4"/>
    </row>
    <row r="102" spans="1:41" ht="18">
      <c r="A102" s="6"/>
      <c r="B102" s="4" t="s">
        <v>474</v>
      </c>
      <c r="C102" s="4" t="s">
        <v>107</v>
      </c>
      <c r="D102" s="4" t="s">
        <v>487</v>
      </c>
      <c r="E102" s="5">
        <f>IF(ISERROR(FIND(入力シート➁!$B$3,D102)),"",ROW())</f>
        <v>102</v>
      </c>
      <c r="F102" s="5" t="str">
        <f t="shared" si="15"/>
        <v>ナルラピド錠1mg</v>
      </c>
      <c r="G102" s="4" t="s">
        <v>488</v>
      </c>
      <c r="H102" s="4" t="s">
        <v>489</v>
      </c>
      <c r="I102" s="5" t="s">
        <v>110</v>
      </c>
      <c r="J102" s="5" t="str">
        <f t="shared" si="11"/>
        <v/>
      </c>
      <c r="K102" s="5" t="s">
        <v>110</v>
      </c>
      <c r="L102" s="5" t="str">
        <f t="shared" si="12"/>
        <v>mg1錠</v>
      </c>
      <c r="M102" s="5" t="str">
        <f t="shared" si="13"/>
        <v>錠</v>
      </c>
      <c r="N102" s="5" t="str">
        <f t="shared" si="14"/>
        <v/>
      </c>
      <c r="O102" s="5" t="s">
        <v>111</v>
      </c>
      <c r="P102" s="5" t="s">
        <v>110</v>
      </c>
      <c r="Q102" s="5" t="s">
        <v>111</v>
      </c>
      <c r="R102" s="4" t="s">
        <v>467</v>
      </c>
      <c r="S102" s="4">
        <v>515</v>
      </c>
      <c r="T102" s="4"/>
      <c r="U102" s="4" t="s">
        <v>161</v>
      </c>
      <c r="V102" s="4"/>
      <c r="W102" s="4" t="s">
        <v>162</v>
      </c>
      <c r="X102" s="4"/>
      <c r="Y102" s="4" t="s">
        <v>163</v>
      </c>
      <c r="Z102" s="121"/>
      <c r="AA102" s="121"/>
      <c r="AB102" s="4" t="s">
        <v>164</v>
      </c>
      <c r="AC102" s="4" t="s">
        <v>115</v>
      </c>
      <c r="AD102" s="4"/>
      <c r="AE102" s="4"/>
      <c r="AF102" s="4"/>
      <c r="AG102" s="4"/>
      <c r="AH102" s="4"/>
      <c r="AI102" s="4"/>
      <c r="AJ102" s="4" t="s">
        <v>481</v>
      </c>
      <c r="AK102" s="4" t="s">
        <v>304</v>
      </c>
      <c r="AL102" s="4" t="s">
        <v>469</v>
      </c>
      <c r="AM102" s="4" t="s">
        <v>334</v>
      </c>
      <c r="AN102" s="4"/>
      <c r="AO102" s="4"/>
    </row>
    <row r="103" spans="1:41" ht="18">
      <c r="A103" s="6"/>
      <c r="B103" s="4" t="s">
        <v>468</v>
      </c>
      <c r="C103" s="4" t="s">
        <v>107</v>
      </c>
      <c r="D103" s="4" t="s">
        <v>491</v>
      </c>
      <c r="E103" s="5">
        <f>IF(ISERROR(FIND(入力シート➁!$B$3,D103)),"",ROW())</f>
        <v>103</v>
      </c>
      <c r="F103" s="5" t="str">
        <f t="shared" si="15"/>
        <v>ナルラピド錠2mg</v>
      </c>
      <c r="G103" s="4" t="s">
        <v>488</v>
      </c>
      <c r="H103" s="4" t="s">
        <v>466</v>
      </c>
      <c r="I103" s="5" t="s">
        <v>110</v>
      </c>
      <c r="J103" s="5" t="str">
        <f t="shared" si="11"/>
        <v/>
      </c>
      <c r="K103" s="5" t="s">
        <v>110</v>
      </c>
      <c r="L103" s="5" t="str">
        <f t="shared" si="12"/>
        <v>錠</v>
      </c>
      <c r="M103" s="5" t="str">
        <f t="shared" si="13"/>
        <v/>
      </c>
      <c r="N103" s="5" t="str">
        <f t="shared" si="14"/>
        <v/>
      </c>
      <c r="O103" s="5" t="s">
        <v>111</v>
      </c>
      <c r="P103" s="5" t="s">
        <v>110</v>
      </c>
      <c r="Q103" s="5" t="s">
        <v>111</v>
      </c>
      <c r="R103" s="4" t="s">
        <v>467</v>
      </c>
      <c r="S103" s="4">
        <v>887</v>
      </c>
      <c r="T103" s="4"/>
      <c r="U103" s="4" t="s">
        <v>161</v>
      </c>
      <c r="V103" s="4"/>
      <c r="W103" s="4" t="s">
        <v>162</v>
      </c>
      <c r="X103" s="4"/>
      <c r="Y103" s="4" t="s">
        <v>163</v>
      </c>
      <c r="Z103" s="121">
        <v>43796</v>
      </c>
      <c r="AA103" s="121"/>
      <c r="AB103" s="4" t="s">
        <v>164</v>
      </c>
      <c r="AC103" s="4" t="s">
        <v>115</v>
      </c>
      <c r="AD103" s="4"/>
      <c r="AE103" s="4"/>
      <c r="AF103" s="4"/>
      <c r="AG103" s="4"/>
      <c r="AH103" s="4"/>
      <c r="AI103" s="4"/>
      <c r="AJ103" s="4" t="s">
        <v>468</v>
      </c>
      <c r="AK103" s="4" t="s">
        <v>304</v>
      </c>
      <c r="AL103" s="4" t="s">
        <v>469</v>
      </c>
      <c r="AM103" s="4" t="s">
        <v>334</v>
      </c>
      <c r="AN103" s="4"/>
      <c r="AO103" s="4"/>
    </row>
    <row r="104" spans="1:41" ht="18">
      <c r="A104" s="6"/>
      <c r="B104" s="4" t="s">
        <v>482</v>
      </c>
      <c r="C104" s="4" t="s">
        <v>107</v>
      </c>
      <c r="D104" s="4" t="s">
        <v>496</v>
      </c>
      <c r="E104" s="5">
        <f>IF(ISERROR(FIND(入力シート➁!$B$3,D104)),"",ROW())</f>
        <v>104</v>
      </c>
      <c r="F104" s="5" t="str">
        <f t="shared" si="15"/>
        <v>ナルラピド錠4mg</v>
      </c>
      <c r="G104" s="4" t="s">
        <v>488</v>
      </c>
      <c r="H104" s="4" t="s">
        <v>497</v>
      </c>
      <c r="I104" s="5" t="s">
        <v>110</v>
      </c>
      <c r="J104" s="5" t="str">
        <f t="shared" si="11"/>
        <v/>
      </c>
      <c r="K104" s="5" t="s">
        <v>110</v>
      </c>
      <c r="L104" s="5" t="str">
        <f t="shared" si="12"/>
        <v>錠</v>
      </c>
      <c r="M104" s="5" t="str">
        <f t="shared" si="13"/>
        <v/>
      </c>
      <c r="N104" s="5" t="str">
        <f t="shared" si="14"/>
        <v/>
      </c>
      <c r="O104" s="5" t="s">
        <v>111</v>
      </c>
      <c r="P104" s="5" t="s">
        <v>110</v>
      </c>
      <c r="Q104" s="5" t="s">
        <v>111</v>
      </c>
      <c r="R104" s="4" t="s">
        <v>138</v>
      </c>
      <c r="S104" s="4">
        <v>253</v>
      </c>
      <c r="T104" s="4"/>
      <c r="U104" s="4" t="s">
        <v>161</v>
      </c>
      <c r="V104" s="4"/>
      <c r="W104" s="4" t="s">
        <v>185</v>
      </c>
      <c r="X104" s="4"/>
      <c r="Y104" s="4" t="s">
        <v>163</v>
      </c>
      <c r="Z104" s="121">
        <v>40130</v>
      </c>
      <c r="AA104" s="121"/>
      <c r="AB104" s="4" t="s">
        <v>186</v>
      </c>
      <c r="AC104" s="4" t="s">
        <v>115</v>
      </c>
      <c r="AD104" s="4"/>
      <c r="AE104" s="4"/>
      <c r="AF104" s="4"/>
      <c r="AG104" s="4"/>
      <c r="AH104" s="4"/>
      <c r="AI104" s="4"/>
      <c r="AJ104" s="4" t="s">
        <v>482</v>
      </c>
      <c r="AK104" s="4" t="s">
        <v>304</v>
      </c>
      <c r="AL104" s="4" t="s">
        <v>469</v>
      </c>
      <c r="AM104" s="4" t="s">
        <v>334</v>
      </c>
      <c r="AN104" s="4"/>
      <c r="AO104" s="4"/>
    </row>
    <row r="105" spans="1:41" ht="18">
      <c r="A105" s="6"/>
      <c r="B105" s="4" t="s">
        <v>486</v>
      </c>
      <c r="C105" s="4" t="s">
        <v>107</v>
      </c>
      <c r="D105" s="4" t="s">
        <v>499</v>
      </c>
      <c r="E105" s="5">
        <f>IF(ISERROR(FIND(入力シート➁!$B$3,D105)),"",ROW())</f>
        <v>105</v>
      </c>
      <c r="F105" s="5" t="str">
        <f t="shared" si="15"/>
        <v>パシーフカプセル120mg</v>
      </c>
      <c r="G105" s="4" t="s">
        <v>500</v>
      </c>
      <c r="H105" s="4" t="s">
        <v>501</v>
      </c>
      <c r="I105" s="5" t="s">
        <v>110</v>
      </c>
      <c r="J105" s="5" t="str">
        <f t="shared" si="11"/>
        <v/>
      </c>
      <c r="K105" s="5" t="s">
        <v>110</v>
      </c>
      <c r="L105" s="5" t="str">
        <f t="shared" si="12"/>
        <v>20mg1カプセル</v>
      </c>
      <c r="M105" s="5" t="str">
        <f t="shared" si="13"/>
        <v>カプセル</v>
      </c>
      <c r="N105" s="5" t="str">
        <f t="shared" si="14"/>
        <v/>
      </c>
      <c r="O105" s="5" t="s">
        <v>136</v>
      </c>
      <c r="P105" s="5" t="s">
        <v>110</v>
      </c>
      <c r="Q105" s="5" t="s">
        <v>137</v>
      </c>
      <c r="R105" s="4" t="s">
        <v>138</v>
      </c>
      <c r="S105" s="4">
        <v>561</v>
      </c>
      <c r="T105" s="4"/>
      <c r="U105" s="4" t="s">
        <v>161</v>
      </c>
      <c r="V105" s="4"/>
      <c r="W105" s="4" t="s">
        <v>185</v>
      </c>
      <c r="X105" s="4"/>
      <c r="Y105" s="4" t="s">
        <v>163</v>
      </c>
      <c r="Z105" s="121">
        <v>40130</v>
      </c>
      <c r="AA105" s="121"/>
      <c r="AB105" s="4" t="s">
        <v>186</v>
      </c>
      <c r="AC105" s="4" t="s">
        <v>115</v>
      </c>
      <c r="AD105" s="4"/>
      <c r="AE105" s="4"/>
      <c r="AF105" s="4"/>
      <c r="AG105" s="4"/>
      <c r="AH105" s="4"/>
      <c r="AI105" s="4"/>
      <c r="AJ105" s="4" t="s">
        <v>486</v>
      </c>
      <c r="AK105" s="4" t="s">
        <v>304</v>
      </c>
      <c r="AL105" s="4" t="s">
        <v>469</v>
      </c>
      <c r="AM105" s="4" t="s">
        <v>334</v>
      </c>
      <c r="AN105" s="4"/>
      <c r="AO105" s="4"/>
    </row>
    <row r="106" spans="1:41" ht="18">
      <c r="A106" s="6"/>
      <c r="B106" s="4" t="s">
        <v>495</v>
      </c>
      <c r="C106" s="4" t="s">
        <v>107</v>
      </c>
      <c r="D106" s="4" t="s">
        <v>503</v>
      </c>
      <c r="E106" s="5">
        <f>IF(ISERROR(FIND(入力シート➁!$B$3,D106)),"",ROW())</f>
        <v>106</v>
      </c>
      <c r="F106" s="5" t="str">
        <f t="shared" si="15"/>
        <v>パシーフカプセル30mg</v>
      </c>
      <c r="G106" s="4" t="s">
        <v>500</v>
      </c>
      <c r="H106" s="4" t="s">
        <v>143</v>
      </c>
      <c r="I106" s="5" t="s">
        <v>110</v>
      </c>
      <c r="J106" s="5" t="str">
        <f t="shared" ref="J106:J137" si="16">IFERROR(RIGHT(I106,LEN(I106)-FIND("%",I106)),IFERROR((RIGHT(I106,LEN(I106)-FIND("g",I106))),""))</f>
        <v/>
      </c>
      <c r="K106" s="5" t="s">
        <v>110</v>
      </c>
      <c r="L106" s="5" t="str">
        <f t="shared" ref="L106:L137" si="17">RIGHT(H106,LEN(H106)-FIND("1",H106))</f>
        <v>カプセル</v>
      </c>
      <c r="M106" s="5" t="str">
        <f t="shared" ref="M106:M137" si="18">IFERROR(RIGHT(L106,LEN(L106)-FIND("1",L106)),"")</f>
        <v/>
      </c>
      <c r="N106" s="5" t="str">
        <f t="shared" ref="N106:N137" si="19" xml:space="preserve"> IFERROR(RIGHT(M106, LEN(M106) - FIND("1", M106)), "")</f>
        <v/>
      </c>
      <c r="O106" s="5" t="s">
        <v>136</v>
      </c>
      <c r="P106" s="5" t="s">
        <v>110</v>
      </c>
      <c r="Q106" s="5" t="s">
        <v>137</v>
      </c>
      <c r="R106" s="4" t="s">
        <v>112</v>
      </c>
      <c r="S106" s="4">
        <v>341</v>
      </c>
      <c r="T106" s="4"/>
      <c r="U106" s="4" t="s">
        <v>492</v>
      </c>
      <c r="V106" s="4"/>
      <c r="W106" s="4"/>
      <c r="X106" s="4"/>
      <c r="Y106" s="4"/>
      <c r="Z106" s="121">
        <v>44904</v>
      </c>
      <c r="AA106" s="121"/>
      <c r="AB106" s="4"/>
      <c r="AC106" s="4" t="s">
        <v>115</v>
      </c>
      <c r="AD106" s="4"/>
      <c r="AE106" s="4"/>
      <c r="AF106" s="4"/>
      <c r="AG106" s="4"/>
      <c r="AH106" s="4"/>
      <c r="AI106" s="4"/>
      <c r="AJ106" s="4" t="s">
        <v>495</v>
      </c>
      <c r="AK106" s="4" t="s">
        <v>304</v>
      </c>
      <c r="AL106" s="4" t="s">
        <v>493</v>
      </c>
      <c r="AM106" s="4" t="s">
        <v>494</v>
      </c>
      <c r="AN106" s="4"/>
      <c r="AO106" s="4"/>
    </row>
    <row r="107" spans="1:41" ht="18">
      <c r="A107" s="6"/>
      <c r="B107" s="4" t="s">
        <v>498</v>
      </c>
      <c r="C107" s="4" t="s">
        <v>107</v>
      </c>
      <c r="D107" s="4" t="s">
        <v>505</v>
      </c>
      <c r="E107" s="5">
        <f>IF(ISERROR(FIND(入力シート➁!$B$3,D107)),"",ROW())</f>
        <v>107</v>
      </c>
      <c r="F107" s="5" t="str">
        <f t="shared" si="15"/>
        <v>パシーフカプセル60mg</v>
      </c>
      <c r="G107" s="4" t="s">
        <v>500</v>
      </c>
      <c r="H107" s="4" t="s">
        <v>148</v>
      </c>
      <c r="I107" s="5" t="s">
        <v>110</v>
      </c>
      <c r="J107" s="5" t="str">
        <f t="shared" si="16"/>
        <v/>
      </c>
      <c r="K107" s="5" t="s">
        <v>110</v>
      </c>
      <c r="L107" s="5" t="str">
        <f t="shared" si="17"/>
        <v>カプセル</v>
      </c>
      <c r="M107" s="5" t="str">
        <f t="shared" si="18"/>
        <v/>
      </c>
      <c r="N107" s="5" t="str">
        <f t="shared" si="19"/>
        <v/>
      </c>
      <c r="O107" s="5" t="s">
        <v>136</v>
      </c>
      <c r="P107" s="5" t="s">
        <v>110</v>
      </c>
      <c r="Q107" s="5" t="s">
        <v>137</v>
      </c>
      <c r="R107" s="4" t="s">
        <v>112</v>
      </c>
      <c r="S107" s="4">
        <v>343</v>
      </c>
      <c r="T107" s="4"/>
      <c r="U107" s="4" t="s">
        <v>492</v>
      </c>
      <c r="V107" s="4"/>
      <c r="W107" s="4"/>
      <c r="X107" s="4"/>
      <c r="Y107" s="4"/>
      <c r="Z107" s="121">
        <v>44904</v>
      </c>
      <c r="AA107" s="121"/>
      <c r="AB107" s="4"/>
      <c r="AC107" s="4" t="s">
        <v>115</v>
      </c>
      <c r="AD107" s="4"/>
      <c r="AE107" s="4"/>
      <c r="AF107" s="4"/>
      <c r="AG107" s="4"/>
      <c r="AH107" s="4"/>
      <c r="AI107" s="4"/>
      <c r="AJ107" s="4" t="s">
        <v>498</v>
      </c>
      <c r="AK107" s="4" t="s">
        <v>304</v>
      </c>
      <c r="AL107" s="4" t="s">
        <v>493</v>
      </c>
      <c r="AM107" s="4" t="s">
        <v>494</v>
      </c>
      <c r="AN107" s="4"/>
      <c r="AO107" s="4"/>
    </row>
    <row r="108" spans="1:41" ht="18">
      <c r="A108" s="6"/>
      <c r="B108" s="4" t="s">
        <v>504</v>
      </c>
      <c r="C108" s="4" t="s">
        <v>107</v>
      </c>
      <c r="D108" s="4" t="s">
        <v>511</v>
      </c>
      <c r="E108" s="5">
        <f>IF(ISERROR(FIND(入力シート➁!$B$3,D108)),"",ROW())</f>
        <v>108</v>
      </c>
      <c r="F108" s="5" t="str">
        <f t="shared" si="15"/>
        <v>パンオピン「タケダ」</v>
      </c>
      <c r="G108" s="4" t="s">
        <v>124</v>
      </c>
      <c r="H108" s="4" t="s">
        <v>190</v>
      </c>
      <c r="I108" s="5" t="s">
        <v>110</v>
      </c>
      <c r="J108" s="5" t="str">
        <f t="shared" si="16"/>
        <v/>
      </c>
      <c r="K108" s="5" t="s">
        <v>110</v>
      </c>
      <c r="L108" s="5" t="str">
        <f t="shared" si="17"/>
        <v>g</v>
      </c>
      <c r="M108" s="5" t="str">
        <f t="shared" si="18"/>
        <v/>
      </c>
      <c r="N108" s="5" t="str">
        <f t="shared" si="19"/>
        <v/>
      </c>
      <c r="O108" s="5" t="s">
        <v>169</v>
      </c>
      <c r="P108" s="5" t="s">
        <v>110</v>
      </c>
      <c r="Q108" s="5" t="s">
        <v>169</v>
      </c>
      <c r="R108" s="4" t="s">
        <v>112</v>
      </c>
      <c r="S108" s="4">
        <v>341</v>
      </c>
      <c r="T108" s="4"/>
      <c r="U108" s="4" t="s">
        <v>506</v>
      </c>
      <c r="V108" s="4"/>
      <c r="W108" s="4"/>
      <c r="X108" s="4"/>
      <c r="Y108" s="4"/>
      <c r="Z108" s="121"/>
      <c r="AA108" s="121"/>
      <c r="AB108" s="4"/>
      <c r="AC108" s="4" t="s">
        <v>115</v>
      </c>
      <c r="AD108" s="4"/>
      <c r="AE108" s="4"/>
      <c r="AF108" s="4" t="s">
        <v>129</v>
      </c>
      <c r="AG108" s="4"/>
      <c r="AH108" s="4"/>
      <c r="AI108" s="4"/>
      <c r="AJ108" s="4" t="s">
        <v>507</v>
      </c>
      <c r="AK108" s="4" t="s">
        <v>508</v>
      </c>
      <c r="AL108" s="4" t="s">
        <v>493</v>
      </c>
      <c r="AM108" s="4" t="s">
        <v>509</v>
      </c>
      <c r="AN108" s="4"/>
      <c r="AO108" s="4"/>
    </row>
    <row r="109" spans="1:41" ht="18">
      <c r="A109" s="6"/>
      <c r="B109" s="4" t="s">
        <v>510</v>
      </c>
      <c r="C109" s="4" t="s">
        <v>192</v>
      </c>
      <c r="D109" s="4" t="s">
        <v>514</v>
      </c>
      <c r="E109" s="5">
        <f>IF(ISERROR(FIND(入力シート➁!$B$3,D109)),"",ROW())</f>
        <v>109</v>
      </c>
      <c r="F109" s="5" t="str">
        <f t="shared" si="15"/>
        <v>パンオピン皮下注20mg</v>
      </c>
      <c r="G109" s="4" t="s">
        <v>515</v>
      </c>
      <c r="H109" s="4" t="s">
        <v>516</v>
      </c>
      <c r="I109" s="5" t="s">
        <v>517</v>
      </c>
      <c r="J109" s="5" t="str">
        <f t="shared" si="16"/>
        <v>1mL</v>
      </c>
      <c r="K109" s="5" t="s">
        <v>216</v>
      </c>
      <c r="L109" s="5" t="str">
        <f t="shared" si="17"/>
        <v>mL1管</v>
      </c>
      <c r="M109" s="5" t="str">
        <f t="shared" si="18"/>
        <v>管</v>
      </c>
      <c r="N109" s="5" t="str">
        <f t="shared" si="19"/>
        <v/>
      </c>
      <c r="O109" s="5" t="s">
        <v>217</v>
      </c>
      <c r="P109" s="5" t="s">
        <v>218</v>
      </c>
      <c r="Q109" s="5" t="s">
        <v>150</v>
      </c>
      <c r="R109" s="4" t="s">
        <v>112</v>
      </c>
      <c r="S109" s="4">
        <v>361</v>
      </c>
      <c r="T109" s="4"/>
      <c r="U109" s="4" t="s">
        <v>506</v>
      </c>
      <c r="V109" s="4"/>
      <c r="W109" s="4"/>
      <c r="X109" s="4"/>
      <c r="Y109" s="4"/>
      <c r="Z109" s="121"/>
      <c r="AA109" s="121"/>
      <c r="AB109" s="4"/>
      <c r="AC109" s="4" t="s">
        <v>115</v>
      </c>
      <c r="AD109" s="4"/>
      <c r="AE109" s="4"/>
      <c r="AF109" s="4" t="s">
        <v>129</v>
      </c>
      <c r="AG109" s="4"/>
      <c r="AH109" s="4"/>
      <c r="AI109" s="4"/>
      <c r="AJ109" s="4" t="s">
        <v>512</v>
      </c>
      <c r="AK109" s="4" t="s">
        <v>508</v>
      </c>
      <c r="AL109" s="4" t="s">
        <v>493</v>
      </c>
      <c r="AM109" s="4" t="s">
        <v>509</v>
      </c>
      <c r="AN109" s="4"/>
      <c r="AO109" s="4"/>
    </row>
    <row r="110" spans="1:41" ht="18">
      <c r="A110" s="6"/>
      <c r="B110" s="4" t="s">
        <v>513</v>
      </c>
      <c r="C110" s="4" t="s">
        <v>201</v>
      </c>
      <c r="D110" s="4" t="s">
        <v>770</v>
      </c>
      <c r="E110" s="5">
        <f>IF(ISERROR(FIND(入力シート➁!$B$3,D110)),"",ROW())</f>
        <v>110</v>
      </c>
      <c r="F110" s="5" t="str">
        <f t="shared" si="15"/>
        <v>フェンタニル1日用テープ0.84mg「ユートク」</v>
      </c>
      <c r="G110" s="4" t="s">
        <v>520</v>
      </c>
      <c r="H110" s="4" t="s">
        <v>521</v>
      </c>
      <c r="I110" s="5" t="s">
        <v>110</v>
      </c>
      <c r="J110" s="5" t="str">
        <f t="shared" si="16"/>
        <v/>
      </c>
      <c r="K110" s="5" t="s">
        <v>110</v>
      </c>
      <c r="L110" s="5" t="str">
        <f t="shared" si="17"/>
        <v>枚</v>
      </c>
      <c r="M110" s="5" t="str">
        <f t="shared" si="18"/>
        <v/>
      </c>
      <c r="N110" s="5" t="str">
        <f t="shared" si="19"/>
        <v/>
      </c>
      <c r="O110" s="5" t="s">
        <v>140</v>
      </c>
      <c r="P110" s="5" t="s">
        <v>110</v>
      </c>
      <c r="Q110" s="5" t="s">
        <v>140</v>
      </c>
      <c r="R110" s="4" t="s">
        <v>467</v>
      </c>
      <c r="S110" s="4">
        <v>2576</v>
      </c>
      <c r="T110" s="4"/>
      <c r="U110" s="4" t="s">
        <v>161</v>
      </c>
      <c r="V110" s="4"/>
      <c r="W110" s="4"/>
      <c r="X110" s="4"/>
      <c r="Y110" s="4" t="s">
        <v>163</v>
      </c>
      <c r="Z110" s="121">
        <v>44176</v>
      </c>
      <c r="AA110" s="121"/>
      <c r="AB110" s="4"/>
      <c r="AC110" s="4" t="s">
        <v>115</v>
      </c>
      <c r="AD110" s="4"/>
      <c r="AE110" s="4"/>
      <c r="AF110" s="4" t="s">
        <v>129</v>
      </c>
      <c r="AG110" s="4"/>
      <c r="AH110" s="4"/>
      <c r="AI110" s="4"/>
      <c r="AJ110" s="4" t="s">
        <v>513</v>
      </c>
      <c r="AK110" s="4" t="s">
        <v>123</v>
      </c>
      <c r="AL110" s="4" t="s">
        <v>435</v>
      </c>
      <c r="AM110" s="4" t="s">
        <v>368</v>
      </c>
      <c r="AN110" s="4"/>
      <c r="AO110" s="4"/>
    </row>
    <row r="111" spans="1:41" ht="18">
      <c r="A111" s="6"/>
      <c r="B111" s="4" t="s">
        <v>528</v>
      </c>
      <c r="C111" s="4" t="s">
        <v>201</v>
      </c>
      <c r="D111" s="4" t="s">
        <v>519</v>
      </c>
      <c r="E111" s="5">
        <f>IF(ISERROR(FIND(入力シート➁!$B$3,D111)),"",ROW())</f>
        <v>111</v>
      </c>
      <c r="F111" s="5" t="str">
        <f t="shared" si="15"/>
        <v>フェンタニル1日用テープ0.84mg「明治」</v>
      </c>
      <c r="G111" s="4" t="s">
        <v>520</v>
      </c>
      <c r="H111" s="4" t="s">
        <v>521</v>
      </c>
      <c r="I111" s="5" t="s">
        <v>110</v>
      </c>
      <c r="J111" s="5" t="str">
        <f t="shared" si="16"/>
        <v/>
      </c>
      <c r="K111" s="5" t="s">
        <v>110</v>
      </c>
      <c r="L111" s="5" t="str">
        <f t="shared" si="17"/>
        <v>枚</v>
      </c>
      <c r="M111" s="5" t="str">
        <f t="shared" si="18"/>
        <v/>
      </c>
      <c r="N111" s="5" t="str">
        <f t="shared" si="19"/>
        <v/>
      </c>
      <c r="O111" s="5" t="s">
        <v>140</v>
      </c>
      <c r="P111" s="5" t="s">
        <v>110</v>
      </c>
      <c r="Q111" s="5" t="s">
        <v>140</v>
      </c>
      <c r="R111" s="4" t="s">
        <v>184</v>
      </c>
      <c r="S111" s="4">
        <v>1371</v>
      </c>
      <c r="T111" s="4"/>
      <c r="U111" s="4" t="s">
        <v>113</v>
      </c>
      <c r="V111" s="4"/>
      <c r="W111" s="4"/>
      <c r="X111" s="4"/>
      <c r="Y111" s="4" t="s">
        <v>163</v>
      </c>
      <c r="Z111" s="121">
        <v>39839</v>
      </c>
      <c r="AA111" s="121"/>
      <c r="AB111" s="4"/>
      <c r="AC111" s="4" t="s">
        <v>115</v>
      </c>
      <c r="AD111" s="4"/>
      <c r="AE111" s="4"/>
      <c r="AF111" s="4" t="s">
        <v>129</v>
      </c>
      <c r="AG111" s="4"/>
      <c r="AH111" s="4"/>
      <c r="AI111" s="4"/>
      <c r="AJ111" s="4" t="s">
        <v>528</v>
      </c>
      <c r="AK111" s="4" t="s">
        <v>123</v>
      </c>
      <c r="AL111" s="4" t="s">
        <v>431</v>
      </c>
      <c r="AM111" s="4" t="s">
        <v>368</v>
      </c>
      <c r="AN111" s="4"/>
      <c r="AO111" s="4"/>
    </row>
    <row r="112" spans="1:41" ht="18">
      <c r="A112" s="6"/>
      <c r="B112" s="4" t="s">
        <v>531</v>
      </c>
      <c r="C112" s="4" t="s">
        <v>201</v>
      </c>
      <c r="D112" s="4" t="s">
        <v>771</v>
      </c>
      <c r="E112" s="5">
        <f>IF(ISERROR(FIND(入力シート➁!$B$3,D112)),"",ROW())</f>
        <v>112</v>
      </c>
      <c r="F112" s="5" t="str">
        <f t="shared" si="15"/>
        <v>フェンタニル1日用テープ1.7mg「ユートク」</v>
      </c>
      <c r="G112" s="4" t="s">
        <v>520</v>
      </c>
      <c r="H112" s="4" t="s">
        <v>524</v>
      </c>
      <c r="I112" s="5" t="s">
        <v>110</v>
      </c>
      <c r="J112" s="5" t="str">
        <f t="shared" si="16"/>
        <v/>
      </c>
      <c r="K112" s="5" t="s">
        <v>110</v>
      </c>
      <c r="L112" s="5" t="str">
        <f t="shared" si="17"/>
        <v>.7mg1枚</v>
      </c>
      <c r="M112" s="5" t="str">
        <f t="shared" si="18"/>
        <v>枚</v>
      </c>
      <c r="N112" s="5" t="str">
        <f t="shared" si="19"/>
        <v/>
      </c>
      <c r="O112" s="5" t="s">
        <v>140</v>
      </c>
      <c r="P112" s="5" t="s">
        <v>110</v>
      </c>
      <c r="Q112" s="5" t="s">
        <v>140</v>
      </c>
      <c r="R112" s="4" t="s">
        <v>112</v>
      </c>
      <c r="S112" s="4">
        <v>1371</v>
      </c>
      <c r="T112" s="4"/>
      <c r="U112" s="4" t="s">
        <v>113</v>
      </c>
      <c r="V112" s="4"/>
      <c r="W112" s="4"/>
      <c r="X112" s="4"/>
      <c r="Y112" s="4" t="s">
        <v>163</v>
      </c>
      <c r="Z112" s="121">
        <v>40109</v>
      </c>
      <c r="AA112" s="121"/>
      <c r="AB112" s="4"/>
      <c r="AC112" s="4" t="s">
        <v>115</v>
      </c>
      <c r="AD112" s="4"/>
      <c r="AE112" s="4"/>
      <c r="AF112" s="4" t="s">
        <v>129</v>
      </c>
      <c r="AG112" s="4"/>
      <c r="AH112" s="4"/>
      <c r="AI112" s="4"/>
      <c r="AJ112" s="4" t="s">
        <v>531</v>
      </c>
      <c r="AK112" s="4" t="s">
        <v>123</v>
      </c>
      <c r="AL112" s="4" t="s">
        <v>431</v>
      </c>
      <c r="AM112" s="4" t="s">
        <v>368</v>
      </c>
      <c r="AN112" s="4"/>
      <c r="AO112" s="4"/>
    </row>
    <row r="113" spans="1:41" ht="18">
      <c r="A113" s="6"/>
      <c r="B113" s="4" t="s">
        <v>534</v>
      </c>
      <c r="C113" s="4" t="s">
        <v>201</v>
      </c>
      <c r="D113" s="4" t="s">
        <v>523</v>
      </c>
      <c r="E113" s="5">
        <f>IF(ISERROR(FIND(入力シート➁!$B$3,D113)),"",ROW())</f>
        <v>113</v>
      </c>
      <c r="F113" s="5" t="str">
        <f t="shared" si="15"/>
        <v>フェンタニル1日用テープ1.7mg「明治」</v>
      </c>
      <c r="G113" s="4" t="s">
        <v>520</v>
      </c>
      <c r="H113" s="4" t="s">
        <v>524</v>
      </c>
      <c r="I113" s="5" t="s">
        <v>110</v>
      </c>
      <c r="J113" s="5" t="str">
        <f t="shared" si="16"/>
        <v/>
      </c>
      <c r="K113" s="5" t="s">
        <v>110</v>
      </c>
      <c r="L113" s="5" t="str">
        <f t="shared" si="17"/>
        <v>.7mg1枚</v>
      </c>
      <c r="M113" s="5" t="str">
        <f t="shared" si="18"/>
        <v>枚</v>
      </c>
      <c r="N113" s="5" t="str">
        <f t="shared" si="19"/>
        <v/>
      </c>
      <c r="O113" s="5" t="s">
        <v>140</v>
      </c>
      <c r="P113" s="5" t="s">
        <v>110</v>
      </c>
      <c r="Q113" s="5" t="s">
        <v>140</v>
      </c>
      <c r="R113" s="4" t="s">
        <v>138</v>
      </c>
      <c r="S113" s="4">
        <v>1371</v>
      </c>
      <c r="T113" s="4"/>
      <c r="U113" s="4" t="s">
        <v>113</v>
      </c>
      <c r="V113" s="4"/>
      <c r="W113" s="4"/>
      <c r="X113" s="4"/>
      <c r="Y113" s="4" t="s">
        <v>163</v>
      </c>
      <c r="Z113" s="121">
        <v>39933</v>
      </c>
      <c r="AA113" s="121"/>
      <c r="AB113" s="4"/>
      <c r="AC113" s="4" t="s">
        <v>115</v>
      </c>
      <c r="AD113" s="4"/>
      <c r="AE113" s="4"/>
      <c r="AF113" s="4" t="s">
        <v>129</v>
      </c>
      <c r="AG113" s="4"/>
      <c r="AH113" s="4"/>
      <c r="AI113" s="4"/>
      <c r="AJ113" s="4" t="s">
        <v>534</v>
      </c>
      <c r="AK113" s="4" t="s">
        <v>123</v>
      </c>
      <c r="AL113" s="4" t="s">
        <v>431</v>
      </c>
      <c r="AM113" s="4" t="s">
        <v>368</v>
      </c>
      <c r="AN113" s="4"/>
      <c r="AO113" s="4"/>
    </row>
    <row r="114" spans="1:41" ht="18">
      <c r="A114" s="6"/>
      <c r="B114" s="4" t="s">
        <v>536</v>
      </c>
      <c r="C114" s="4" t="s">
        <v>201</v>
      </c>
      <c r="D114" s="4" t="s">
        <v>772</v>
      </c>
      <c r="E114" s="5">
        <f>IF(ISERROR(FIND(入力シート➁!$B$3,D114)),"",ROW())</f>
        <v>114</v>
      </c>
      <c r="F114" s="5" t="str">
        <f t="shared" si="15"/>
        <v>フェンタニル1日用テープ3.4mg「ユートク」</v>
      </c>
      <c r="G114" s="4" t="s">
        <v>520</v>
      </c>
      <c r="H114" s="4" t="s">
        <v>527</v>
      </c>
      <c r="I114" s="5" t="s">
        <v>110</v>
      </c>
      <c r="J114" s="5" t="str">
        <f t="shared" si="16"/>
        <v/>
      </c>
      <c r="K114" s="5" t="s">
        <v>110</v>
      </c>
      <c r="L114" s="5" t="str">
        <f t="shared" si="17"/>
        <v>枚</v>
      </c>
      <c r="M114" s="5" t="str">
        <f t="shared" si="18"/>
        <v/>
      </c>
      <c r="N114" s="5" t="str">
        <f t="shared" si="19"/>
        <v/>
      </c>
      <c r="O114" s="5" t="s">
        <v>140</v>
      </c>
      <c r="P114" s="5" t="s">
        <v>110</v>
      </c>
      <c r="Q114" s="5" t="s">
        <v>140</v>
      </c>
      <c r="R114" s="4" t="s">
        <v>184</v>
      </c>
      <c r="S114" s="4">
        <v>5065</v>
      </c>
      <c r="T114" s="4"/>
      <c r="U114" s="4" t="s">
        <v>113</v>
      </c>
      <c r="V114" s="4"/>
      <c r="W114" s="4"/>
      <c r="X114" s="4"/>
      <c r="Y114" s="4" t="s">
        <v>163</v>
      </c>
      <c r="Z114" s="121">
        <v>40050</v>
      </c>
      <c r="AA114" s="121"/>
      <c r="AB114" s="4"/>
      <c r="AC114" s="4" t="s">
        <v>115</v>
      </c>
      <c r="AD114" s="4"/>
      <c r="AE114" s="4"/>
      <c r="AF114" s="4" t="s">
        <v>129</v>
      </c>
      <c r="AG114" s="4"/>
      <c r="AH114" s="4"/>
      <c r="AI114" s="4"/>
      <c r="AJ114" s="4" t="s">
        <v>536</v>
      </c>
      <c r="AK114" s="4" t="s">
        <v>123</v>
      </c>
      <c r="AL114" s="4" t="s">
        <v>431</v>
      </c>
      <c r="AM114" s="4" t="s">
        <v>368</v>
      </c>
      <c r="AN114" s="4"/>
      <c r="AO114" s="4"/>
    </row>
    <row r="115" spans="1:41" ht="18">
      <c r="A115" s="6"/>
      <c r="B115" s="4" t="s">
        <v>538</v>
      </c>
      <c r="C115" s="4" t="s">
        <v>201</v>
      </c>
      <c r="D115" s="4" t="s">
        <v>526</v>
      </c>
      <c r="E115" s="5">
        <f>IF(ISERROR(FIND(入力シート➁!$B$3,D115)),"",ROW())</f>
        <v>115</v>
      </c>
      <c r="F115" s="5" t="str">
        <f t="shared" si="15"/>
        <v>フェンタニル1日用テープ3.4mg「明治」</v>
      </c>
      <c r="G115" s="4" t="s">
        <v>520</v>
      </c>
      <c r="H115" s="4" t="s">
        <v>527</v>
      </c>
      <c r="I115" s="5" t="s">
        <v>110</v>
      </c>
      <c r="J115" s="5" t="str">
        <f t="shared" si="16"/>
        <v/>
      </c>
      <c r="K115" s="5" t="s">
        <v>110</v>
      </c>
      <c r="L115" s="5" t="str">
        <f t="shared" si="17"/>
        <v>枚</v>
      </c>
      <c r="M115" s="5" t="str">
        <f t="shared" si="18"/>
        <v/>
      </c>
      <c r="N115" s="5" t="str">
        <f t="shared" si="19"/>
        <v/>
      </c>
      <c r="O115" s="5" t="s">
        <v>140</v>
      </c>
      <c r="P115" s="5" t="s">
        <v>110</v>
      </c>
      <c r="Q115" s="5" t="s">
        <v>140</v>
      </c>
      <c r="R115" s="4" t="s">
        <v>112</v>
      </c>
      <c r="S115" s="4">
        <v>5065</v>
      </c>
      <c r="T115" s="4"/>
      <c r="U115" s="4" t="s">
        <v>113</v>
      </c>
      <c r="V115" s="4"/>
      <c r="W115" s="4"/>
      <c r="X115" s="4"/>
      <c r="Y115" s="4" t="s">
        <v>163</v>
      </c>
      <c r="Z115" s="121">
        <v>40109</v>
      </c>
      <c r="AA115" s="121"/>
      <c r="AB115" s="4"/>
      <c r="AC115" s="4" t="s">
        <v>115</v>
      </c>
      <c r="AD115" s="4"/>
      <c r="AE115" s="4"/>
      <c r="AF115" s="4" t="s">
        <v>129</v>
      </c>
      <c r="AG115" s="4"/>
      <c r="AH115" s="4"/>
      <c r="AI115" s="4"/>
      <c r="AJ115" s="4" t="s">
        <v>538</v>
      </c>
      <c r="AK115" s="4" t="s">
        <v>123</v>
      </c>
      <c r="AL115" s="4" t="s">
        <v>431</v>
      </c>
      <c r="AM115" s="4" t="s">
        <v>368</v>
      </c>
      <c r="AN115" s="4"/>
      <c r="AO115" s="4"/>
    </row>
    <row r="116" spans="1:41" ht="18">
      <c r="A116" s="6"/>
      <c r="B116" s="4" t="s">
        <v>540</v>
      </c>
      <c r="C116" s="4" t="s">
        <v>201</v>
      </c>
      <c r="D116" s="4" t="s">
        <v>773</v>
      </c>
      <c r="E116" s="5">
        <f>IF(ISERROR(FIND(入力シート➁!$B$3,D116)),"",ROW())</f>
        <v>116</v>
      </c>
      <c r="F116" s="5" t="str">
        <f t="shared" si="15"/>
        <v>フェンタニル1日用テープ5mg「ユートク」</v>
      </c>
      <c r="G116" s="4" t="s">
        <v>520</v>
      </c>
      <c r="H116" s="4" t="s">
        <v>530</v>
      </c>
      <c r="I116" s="5" t="s">
        <v>110</v>
      </c>
      <c r="J116" s="5" t="str">
        <f t="shared" si="16"/>
        <v/>
      </c>
      <c r="K116" s="5" t="s">
        <v>110</v>
      </c>
      <c r="L116" s="5" t="str">
        <f t="shared" si="17"/>
        <v>枚</v>
      </c>
      <c r="M116" s="5" t="str">
        <f t="shared" si="18"/>
        <v/>
      </c>
      <c r="N116" s="5" t="str">
        <f t="shared" si="19"/>
        <v/>
      </c>
      <c r="O116" s="5" t="s">
        <v>140</v>
      </c>
      <c r="P116" s="5" t="s">
        <v>110</v>
      </c>
      <c r="Q116" s="5" t="s">
        <v>140</v>
      </c>
      <c r="R116" s="4" t="s">
        <v>467</v>
      </c>
      <c r="S116" s="4">
        <v>5065</v>
      </c>
      <c r="T116" s="4"/>
      <c r="U116" s="4" t="s">
        <v>113</v>
      </c>
      <c r="V116" s="4"/>
      <c r="W116" s="4"/>
      <c r="X116" s="4"/>
      <c r="Y116" s="4" t="s">
        <v>163</v>
      </c>
      <c r="Z116" s="121">
        <v>44464</v>
      </c>
      <c r="AA116" s="121"/>
      <c r="AB116" s="4"/>
      <c r="AC116" s="4" t="s">
        <v>115</v>
      </c>
      <c r="AD116" s="4"/>
      <c r="AE116" s="4"/>
      <c r="AF116" s="4" t="s">
        <v>129</v>
      </c>
      <c r="AG116" s="4"/>
      <c r="AH116" s="4"/>
      <c r="AI116" s="4"/>
      <c r="AJ116" s="4" t="s">
        <v>540</v>
      </c>
      <c r="AK116" s="4" t="s">
        <v>123</v>
      </c>
      <c r="AL116" s="4" t="s">
        <v>431</v>
      </c>
      <c r="AM116" s="4" t="s">
        <v>368</v>
      </c>
      <c r="AN116" s="4"/>
      <c r="AO116" s="4"/>
    </row>
    <row r="117" spans="1:41" ht="18">
      <c r="A117" s="6"/>
      <c r="B117" s="4" t="s">
        <v>542</v>
      </c>
      <c r="C117" s="4" t="s">
        <v>201</v>
      </c>
      <c r="D117" s="4" t="s">
        <v>529</v>
      </c>
      <c r="E117" s="5">
        <f>IF(ISERROR(FIND(入力シート➁!$B$3,D117)),"",ROW())</f>
        <v>117</v>
      </c>
      <c r="F117" s="5" t="str">
        <f t="shared" si="15"/>
        <v>フェンタニル1日用テープ5mg「明治」</v>
      </c>
      <c r="G117" s="4" t="s">
        <v>520</v>
      </c>
      <c r="H117" s="4" t="s">
        <v>530</v>
      </c>
      <c r="I117" s="5" t="s">
        <v>110</v>
      </c>
      <c r="J117" s="5" t="str">
        <f t="shared" si="16"/>
        <v/>
      </c>
      <c r="K117" s="5" t="s">
        <v>110</v>
      </c>
      <c r="L117" s="5" t="str">
        <f t="shared" si="17"/>
        <v>枚</v>
      </c>
      <c r="M117" s="5" t="str">
        <f t="shared" si="18"/>
        <v/>
      </c>
      <c r="N117" s="5" t="str">
        <f t="shared" si="19"/>
        <v/>
      </c>
      <c r="O117" s="5" t="s">
        <v>140</v>
      </c>
      <c r="P117" s="5" t="s">
        <v>110</v>
      </c>
      <c r="Q117" s="5" t="s">
        <v>140</v>
      </c>
      <c r="R117" s="4" t="s">
        <v>138</v>
      </c>
      <c r="S117" s="4">
        <v>5065</v>
      </c>
      <c r="T117" s="4"/>
      <c r="U117" s="4" t="s">
        <v>113</v>
      </c>
      <c r="V117" s="4"/>
      <c r="W117" s="4"/>
      <c r="X117" s="4"/>
      <c r="Y117" s="4" t="s">
        <v>163</v>
      </c>
      <c r="Z117" s="121">
        <v>39869</v>
      </c>
      <c r="AA117" s="121"/>
      <c r="AB117" s="4"/>
      <c r="AC117" s="4" t="s">
        <v>115</v>
      </c>
      <c r="AD117" s="4"/>
      <c r="AE117" s="4"/>
      <c r="AF117" s="4" t="s">
        <v>129</v>
      </c>
      <c r="AG117" s="4"/>
      <c r="AH117" s="4"/>
      <c r="AI117" s="4"/>
      <c r="AJ117" s="4" t="s">
        <v>542</v>
      </c>
      <c r="AK117" s="4" t="s">
        <v>123</v>
      </c>
      <c r="AL117" s="4" t="s">
        <v>431</v>
      </c>
      <c r="AM117" s="4" t="s">
        <v>368</v>
      </c>
      <c r="AN117" s="4"/>
      <c r="AO117" s="4"/>
    </row>
    <row r="118" spans="1:41" ht="18">
      <c r="A118" s="6"/>
      <c r="B118" s="4" t="s">
        <v>544</v>
      </c>
      <c r="C118" s="4" t="s">
        <v>201</v>
      </c>
      <c r="D118" s="4" t="s">
        <v>774</v>
      </c>
      <c r="E118" s="5">
        <f>IF(ISERROR(FIND(入力シート➁!$B$3,D118)),"",ROW())</f>
        <v>118</v>
      </c>
      <c r="F118" s="5" t="str">
        <f t="shared" ref="F118:F149" si="20">INDEX(D:D,SMALL(E:E,ROW(D117)))</f>
        <v>フェンタニル1日用テープ6.7mg「ユートク」</v>
      </c>
      <c r="G118" s="4" t="s">
        <v>520</v>
      </c>
      <c r="H118" s="4" t="s">
        <v>533</v>
      </c>
      <c r="I118" s="5" t="s">
        <v>110</v>
      </c>
      <c r="J118" s="5" t="str">
        <f t="shared" si="16"/>
        <v/>
      </c>
      <c r="K118" s="5" t="s">
        <v>110</v>
      </c>
      <c r="L118" s="5" t="str">
        <f t="shared" si="17"/>
        <v>枚</v>
      </c>
      <c r="M118" s="5" t="str">
        <f t="shared" si="18"/>
        <v/>
      </c>
      <c r="N118" s="5" t="str">
        <f t="shared" si="19"/>
        <v/>
      </c>
      <c r="O118" s="5" t="s">
        <v>140</v>
      </c>
      <c r="P118" s="5" t="s">
        <v>110</v>
      </c>
      <c r="Q118" s="5" t="s">
        <v>140</v>
      </c>
      <c r="R118" s="4" t="s">
        <v>390</v>
      </c>
      <c r="S118" s="4">
        <v>305</v>
      </c>
      <c r="T118" s="4"/>
      <c r="U118" s="4" t="s">
        <v>113</v>
      </c>
      <c r="V118" s="4"/>
      <c r="W118" s="4"/>
      <c r="X118" s="4"/>
      <c r="Y118" s="4" t="s">
        <v>163</v>
      </c>
      <c r="Z118" s="121"/>
      <c r="AA118" s="121"/>
      <c r="AB118" s="4"/>
      <c r="AC118" s="4" t="s">
        <v>115</v>
      </c>
      <c r="AD118" s="4"/>
      <c r="AE118" s="4"/>
      <c r="AF118" s="4" t="s">
        <v>129</v>
      </c>
      <c r="AG118" s="4"/>
      <c r="AH118" s="4"/>
      <c r="AI118" s="4"/>
      <c r="AJ118" s="4" t="s">
        <v>546</v>
      </c>
      <c r="AK118" s="4" t="s">
        <v>123</v>
      </c>
      <c r="AL118" s="4" t="s">
        <v>431</v>
      </c>
      <c r="AM118" s="4" t="s">
        <v>368</v>
      </c>
      <c r="AN118" s="4"/>
      <c r="AO118" s="4"/>
    </row>
    <row r="119" spans="1:41" ht="18">
      <c r="A119" s="6"/>
      <c r="B119" s="4" t="s">
        <v>544</v>
      </c>
      <c r="C119" s="4" t="s">
        <v>201</v>
      </c>
      <c r="D119" s="4" t="s">
        <v>532</v>
      </c>
      <c r="E119" s="5">
        <f>IF(ISERROR(FIND(入力シート➁!$B$3,D119)),"",ROW())</f>
        <v>119</v>
      </c>
      <c r="F119" s="5" t="str">
        <f t="shared" si="20"/>
        <v>フェンタニル1日用テープ6.7mg「明治」</v>
      </c>
      <c r="G119" s="4" t="s">
        <v>520</v>
      </c>
      <c r="H119" s="4" t="s">
        <v>533</v>
      </c>
      <c r="I119" s="5" t="s">
        <v>110</v>
      </c>
      <c r="J119" s="5" t="str">
        <f t="shared" si="16"/>
        <v/>
      </c>
      <c r="K119" s="5" t="s">
        <v>110</v>
      </c>
      <c r="L119" s="5" t="str">
        <f t="shared" si="17"/>
        <v>枚</v>
      </c>
      <c r="M119" s="5" t="str">
        <f t="shared" si="18"/>
        <v/>
      </c>
      <c r="N119" s="5" t="str">
        <f t="shared" si="19"/>
        <v/>
      </c>
      <c r="O119" s="5" t="s">
        <v>140</v>
      </c>
      <c r="P119" s="5" t="s">
        <v>110</v>
      </c>
      <c r="Q119" s="5" t="s">
        <v>140</v>
      </c>
      <c r="R119" s="4" t="s">
        <v>184</v>
      </c>
      <c r="S119" s="4">
        <v>305</v>
      </c>
      <c r="T119" s="4"/>
      <c r="U119" s="4" t="s">
        <v>113</v>
      </c>
      <c r="V119" s="4"/>
      <c r="W119" s="4"/>
      <c r="X119" s="4"/>
      <c r="Y119" s="4" t="s">
        <v>163</v>
      </c>
      <c r="Z119" s="121"/>
      <c r="AA119" s="121"/>
      <c r="AB119" s="4"/>
      <c r="AC119" s="4" t="s">
        <v>115</v>
      </c>
      <c r="AD119" s="4"/>
      <c r="AE119" s="4"/>
      <c r="AF119" s="4" t="s">
        <v>129</v>
      </c>
      <c r="AG119" s="4"/>
      <c r="AH119" s="4"/>
      <c r="AI119" s="4"/>
      <c r="AJ119" s="4" t="s">
        <v>518</v>
      </c>
      <c r="AK119" s="4" t="s">
        <v>123</v>
      </c>
      <c r="AL119" s="4" t="s">
        <v>431</v>
      </c>
      <c r="AM119" s="4" t="s">
        <v>368</v>
      </c>
      <c r="AN119" s="4"/>
      <c r="AO119" s="4"/>
    </row>
    <row r="120" spans="1:41" ht="18">
      <c r="A120" s="6"/>
      <c r="B120" s="4" t="s">
        <v>544</v>
      </c>
      <c r="C120" s="4" t="s">
        <v>201</v>
      </c>
      <c r="D120" s="4" t="s">
        <v>535</v>
      </c>
      <c r="E120" s="5">
        <f>IF(ISERROR(FIND(入力シート➁!$B$3,D120)),"",ROW())</f>
        <v>120</v>
      </c>
      <c r="F120" s="5" t="str">
        <f t="shared" si="20"/>
        <v>フェンタニル3日用テープ12.6mg「HMT」</v>
      </c>
      <c r="G120" s="4" t="s">
        <v>438</v>
      </c>
      <c r="H120" s="4" t="s">
        <v>439</v>
      </c>
      <c r="I120" s="5" t="s">
        <v>110</v>
      </c>
      <c r="J120" s="5" t="str">
        <f t="shared" si="16"/>
        <v/>
      </c>
      <c r="K120" s="5" t="s">
        <v>110</v>
      </c>
      <c r="L120" s="5" t="str">
        <f t="shared" si="17"/>
        <v>2.6mg1枚</v>
      </c>
      <c r="M120" s="5" t="str">
        <f t="shared" si="18"/>
        <v>枚</v>
      </c>
      <c r="N120" s="5" t="str">
        <f t="shared" si="19"/>
        <v/>
      </c>
      <c r="O120" s="5" t="s">
        <v>140</v>
      </c>
      <c r="P120" s="5" t="s">
        <v>110</v>
      </c>
      <c r="Q120" s="5" t="s">
        <v>140</v>
      </c>
      <c r="R120" s="4" t="s">
        <v>112</v>
      </c>
      <c r="S120" s="4">
        <v>305</v>
      </c>
      <c r="T120" s="4"/>
      <c r="U120" s="4" t="s">
        <v>113</v>
      </c>
      <c r="V120" s="4"/>
      <c r="W120" s="4"/>
      <c r="X120" s="4"/>
      <c r="Y120" s="4" t="s">
        <v>163</v>
      </c>
      <c r="Z120" s="121"/>
      <c r="AA120" s="121"/>
      <c r="AB120" s="4"/>
      <c r="AC120" s="4" t="s">
        <v>115</v>
      </c>
      <c r="AD120" s="4"/>
      <c r="AE120" s="4"/>
      <c r="AF120" s="4" t="s">
        <v>129</v>
      </c>
      <c r="AG120" s="4"/>
      <c r="AH120" s="4"/>
      <c r="AI120" s="4"/>
      <c r="AJ120" s="4" t="s">
        <v>522</v>
      </c>
      <c r="AK120" s="4" t="s">
        <v>123</v>
      </c>
      <c r="AL120" s="4" t="s">
        <v>431</v>
      </c>
      <c r="AM120" s="4" t="s">
        <v>368</v>
      </c>
      <c r="AN120" s="4"/>
      <c r="AO120" s="4"/>
    </row>
    <row r="121" spans="1:41" ht="18">
      <c r="A121" s="6"/>
      <c r="B121" s="4" t="s">
        <v>544</v>
      </c>
      <c r="C121" s="4" t="s">
        <v>201</v>
      </c>
      <c r="D121" s="4" t="s">
        <v>537</v>
      </c>
      <c r="E121" s="5">
        <f>IF(ISERROR(FIND(入力シート➁!$B$3,D121)),"",ROW())</f>
        <v>121</v>
      </c>
      <c r="F121" s="5" t="str">
        <f t="shared" si="20"/>
        <v>フェンタニル3日用テープ12.6mg「テイコク」</v>
      </c>
      <c r="G121" s="4" t="s">
        <v>438</v>
      </c>
      <c r="H121" s="4" t="s">
        <v>439</v>
      </c>
      <c r="I121" s="5" t="s">
        <v>110</v>
      </c>
      <c r="J121" s="5" t="str">
        <f t="shared" si="16"/>
        <v/>
      </c>
      <c r="K121" s="5" t="s">
        <v>110</v>
      </c>
      <c r="L121" s="5" t="str">
        <f t="shared" si="17"/>
        <v>2.6mg1枚</v>
      </c>
      <c r="M121" s="5" t="str">
        <f t="shared" si="18"/>
        <v>枚</v>
      </c>
      <c r="N121" s="5" t="str">
        <f t="shared" si="19"/>
        <v/>
      </c>
      <c r="O121" s="5" t="s">
        <v>140</v>
      </c>
      <c r="P121" s="5" t="s">
        <v>110</v>
      </c>
      <c r="Q121" s="5" t="s">
        <v>140</v>
      </c>
      <c r="R121" s="4" t="s">
        <v>138</v>
      </c>
      <c r="S121" s="4">
        <v>305</v>
      </c>
      <c r="T121" s="4"/>
      <c r="U121" s="4" t="s">
        <v>113</v>
      </c>
      <c r="V121" s="4"/>
      <c r="W121" s="4"/>
      <c r="X121" s="4"/>
      <c r="Y121" s="4" t="s">
        <v>163</v>
      </c>
      <c r="Z121" s="121"/>
      <c r="AA121" s="121"/>
      <c r="AB121" s="4"/>
      <c r="AC121" s="4" t="s">
        <v>115</v>
      </c>
      <c r="AD121" s="4"/>
      <c r="AE121" s="4"/>
      <c r="AF121" s="4" t="s">
        <v>129</v>
      </c>
      <c r="AG121" s="4"/>
      <c r="AH121" s="4"/>
      <c r="AI121" s="4"/>
      <c r="AJ121" s="4" t="s">
        <v>525</v>
      </c>
      <c r="AK121" s="4" t="s">
        <v>123</v>
      </c>
      <c r="AL121" s="4" t="s">
        <v>431</v>
      </c>
      <c r="AM121" s="4" t="s">
        <v>368</v>
      </c>
      <c r="AN121" s="4"/>
      <c r="AO121" s="4"/>
    </row>
    <row r="122" spans="1:41" ht="18">
      <c r="A122" s="6"/>
      <c r="B122" s="4" t="s">
        <v>547</v>
      </c>
      <c r="C122" s="4" t="s">
        <v>201</v>
      </c>
      <c r="D122" s="4" t="s">
        <v>539</v>
      </c>
      <c r="E122" s="5">
        <f>IF(ISERROR(FIND(入力シート➁!$B$3,D122)),"",ROW())</f>
        <v>122</v>
      </c>
      <c r="F122" s="5" t="str">
        <f t="shared" si="20"/>
        <v>フェンタニル3日用テープ12.6mg「トーワ」</v>
      </c>
      <c r="G122" s="4" t="s">
        <v>438</v>
      </c>
      <c r="H122" s="4" t="s">
        <v>439</v>
      </c>
      <c r="I122" s="5" t="s">
        <v>110</v>
      </c>
      <c r="J122" s="5" t="str">
        <f t="shared" si="16"/>
        <v/>
      </c>
      <c r="K122" s="5" t="s">
        <v>110</v>
      </c>
      <c r="L122" s="5" t="str">
        <f t="shared" si="17"/>
        <v>2.6mg1枚</v>
      </c>
      <c r="M122" s="5" t="str">
        <f t="shared" si="18"/>
        <v>枚</v>
      </c>
      <c r="N122" s="5" t="str">
        <f t="shared" si="19"/>
        <v/>
      </c>
      <c r="O122" s="5" t="s">
        <v>140</v>
      </c>
      <c r="P122" s="5" t="s">
        <v>110</v>
      </c>
      <c r="Q122" s="5" t="s">
        <v>140</v>
      </c>
      <c r="R122" s="4" t="s">
        <v>390</v>
      </c>
      <c r="S122" s="4">
        <v>1313</v>
      </c>
      <c r="T122" s="4"/>
      <c r="U122" s="4" t="s">
        <v>113</v>
      </c>
      <c r="V122" s="4"/>
      <c r="W122" s="4"/>
      <c r="X122" s="4"/>
      <c r="Y122" s="4" t="s">
        <v>163</v>
      </c>
      <c r="Z122" s="121"/>
      <c r="AA122" s="121"/>
      <c r="AB122" s="4"/>
      <c r="AC122" s="4" t="s">
        <v>115</v>
      </c>
      <c r="AD122" s="4"/>
      <c r="AE122" s="4"/>
      <c r="AF122" s="4" t="s">
        <v>129</v>
      </c>
      <c r="AG122" s="4"/>
      <c r="AH122" s="4"/>
      <c r="AI122" s="4"/>
      <c r="AJ122" s="4" t="s">
        <v>549</v>
      </c>
      <c r="AK122" s="4" t="s">
        <v>123</v>
      </c>
      <c r="AL122" s="4" t="s">
        <v>431</v>
      </c>
      <c r="AM122" s="4" t="s">
        <v>368</v>
      </c>
      <c r="AN122" s="4"/>
      <c r="AO122" s="4"/>
    </row>
    <row r="123" spans="1:41" ht="18">
      <c r="A123" s="6"/>
      <c r="B123" s="4" t="s">
        <v>550</v>
      </c>
      <c r="C123" s="4" t="s">
        <v>201</v>
      </c>
      <c r="D123" s="4" t="s">
        <v>775</v>
      </c>
      <c r="E123" s="5">
        <f>IF(ISERROR(FIND(入力シート➁!$B$3,D123)),"",ROW())</f>
        <v>123</v>
      </c>
      <c r="F123" s="5" t="str">
        <f t="shared" si="20"/>
        <v>フェンタニル3日用テープ12.6mg「ユートク」</v>
      </c>
      <c r="G123" s="4" t="s">
        <v>776</v>
      </c>
      <c r="H123" s="4" t="s">
        <v>439</v>
      </c>
      <c r="I123" s="5" t="s">
        <v>110</v>
      </c>
      <c r="J123" s="5" t="str">
        <f t="shared" si="16"/>
        <v/>
      </c>
      <c r="K123" s="5" t="s">
        <v>110</v>
      </c>
      <c r="L123" s="5" t="str">
        <f t="shared" si="17"/>
        <v>2.6mg1枚</v>
      </c>
      <c r="M123" s="5" t="str">
        <f t="shared" si="18"/>
        <v>枚</v>
      </c>
      <c r="N123" s="5" t="str">
        <f t="shared" si="19"/>
        <v/>
      </c>
      <c r="O123" s="5" t="s">
        <v>140</v>
      </c>
      <c r="P123" s="5" t="s">
        <v>110</v>
      </c>
      <c r="Q123" s="5" t="s">
        <v>140</v>
      </c>
      <c r="R123" s="4" t="s">
        <v>390</v>
      </c>
      <c r="S123" s="4">
        <v>4717</v>
      </c>
      <c r="T123" s="4"/>
      <c r="U123" s="4" t="s">
        <v>113</v>
      </c>
      <c r="V123" s="4"/>
      <c r="W123" s="4"/>
      <c r="X123" s="4"/>
      <c r="Y123" s="4" t="s">
        <v>163</v>
      </c>
      <c r="Z123" s="121"/>
      <c r="AA123" s="121"/>
      <c r="AB123" s="4"/>
      <c r="AC123" s="4" t="s">
        <v>115</v>
      </c>
      <c r="AD123" s="4"/>
      <c r="AE123" s="4"/>
      <c r="AF123" s="4" t="s">
        <v>129</v>
      </c>
      <c r="AG123" s="4"/>
      <c r="AH123" s="4"/>
      <c r="AI123" s="4"/>
      <c r="AJ123" s="4" t="s">
        <v>552</v>
      </c>
      <c r="AK123" s="4" t="s">
        <v>123</v>
      </c>
      <c r="AL123" s="4" t="s">
        <v>431</v>
      </c>
      <c r="AM123" s="4" t="s">
        <v>368</v>
      </c>
      <c r="AN123" s="4"/>
      <c r="AO123" s="4"/>
    </row>
    <row r="124" spans="1:41" ht="18">
      <c r="A124" s="6"/>
      <c r="B124" s="4" t="s">
        <v>553</v>
      </c>
      <c r="C124" s="4" t="s">
        <v>201</v>
      </c>
      <c r="D124" s="4" t="s">
        <v>541</v>
      </c>
      <c r="E124" s="5">
        <f>IF(ISERROR(FIND(入力シート➁!$B$3,D124)),"",ROW())</f>
        <v>124</v>
      </c>
      <c r="F124" s="5" t="str">
        <f t="shared" si="20"/>
        <v>フェンタニル3日用テープ12.6mg「明治」</v>
      </c>
      <c r="G124" s="4" t="s">
        <v>776</v>
      </c>
      <c r="H124" s="4" t="s">
        <v>439</v>
      </c>
      <c r="I124" s="5" t="s">
        <v>110</v>
      </c>
      <c r="J124" s="5" t="str">
        <f t="shared" si="16"/>
        <v/>
      </c>
      <c r="K124" s="5" t="s">
        <v>110</v>
      </c>
      <c r="L124" s="5" t="str">
        <f t="shared" si="17"/>
        <v>2.6mg1枚</v>
      </c>
      <c r="M124" s="5" t="str">
        <f t="shared" si="18"/>
        <v>枚</v>
      </c>
      <c r="N124" s="5" t="str">
        <f t="shared" si="19"/>
        <v/>
      </c>
      <c r="O124" s="5" t="s">
        <v>140</v>
      </c>
      <c r="P124" s="5" t="s">
        <v>110</v>
      </c>
      <c r="Q124" s="5" t="s">
        <v>140</v>
      </c>
      <c r="R124" s="4" t="s">
        <v>555</v>
      </c>
      <c r="S124" s="4">
        <v>1759</v>
      </c>
      <c r="T124" s="4"/>
      <c r="U124" s="4" t="s">
        <v>161</v>
      </c>
      <c r="V124" s="4"/>
      <c r="W124" s="4" t="s">
        <v>185</v>
      </c>
      <c r="X124" s="4"/>
      <c r="Y124" s="4"/>
      <c r="Z124" s="121">
        <v>39052</v>
      </c>
      <c r="AA124" s="121"/>
      <c r="AB124" s="4" t="s">
        <v>186</v>
      </c>
      <c r="AC124" s="4" t="s">
        <v>115</v>
      </c>
      <c r="AD124" s="4"/>
      <c r="AE124" s="4"/>
      <c r="AF124" s="4"/>
      <c r="AG124" s="4"/>
      <c r="AH124" s="4"/>
      <c r="AI124" s="4"/>
      <c r="AJ124" s="4" t="s">
        <v>553</v>
      </c>
      <c r="AK124" s="4" t="s">
        <v>304</v>
      </c>
      <c r="AL124" s="4" t="s">
        <v>469</v>
      </c>
      <c r="AM124" s="4" t="s">
        <v>556</v>
      </c>
      <c r="AN124" s="4"/>
      <c r="AO124" s="4"/>
    </row>
    <row r="125" spans="1:41" ht="18">
      <c r="A125" s="6"/>
      <c r="B125" s="4" t="s">
        <v>557</v>
      </c>
      <c r="C125" s="4" t="s">
        <v>201</v>
      </c>
      <c r="D125" s="4" t="s">
        <v>543</v>
      </c>
      <c r="E125" s="5">
        <f>IF(ISERROR(FIND(入力シート➁!$B$3,D125)),"",ROW())</f>
        <v>125</v>
      </c>
      <c r="F125" s="5" t="str">
        <f t="shared" si="20"/>
        <v>フェンタニル3日用テープ16.8mg「HMT」</v>
      </c>
      <c r="G125" s="4" t="s">
        <v>438</v>
      </c>
      <c r="H125" s="4" t="s">
        <v>442</v>
      </c>
      <c r="I125" s="5" t="s">
        <v>110</v>
      </c>
      <c r="J125" s="5" t="str">
        <f t="shared" si="16"/>
        <v/>
      </c>
      <c r="K125" s="5" t="s">
        <v>110</v>
      </c>
      <c r="L125" s="5" t="str">
        <f t="shared" si="17"/>
        <v>6.8mg1枚</v>
      </c>
      <c r="M125" s="5" t="str">
        <f t="shared" si="18"/>
        <v>枚</v>
      </c>
      <c r="N125" s="5" t="str">
        <f t="shared" si="19"/>
        <v/>
      </c>
      <c r="O125" s="5" t="s">
        <v>140</v>
      </c>
      <c r="P125" s="5" t="s">
        <v>110</v>
      </c>
      <c r="Q125" s="5" t="s">
        <v>140</v>
      </c>
      <c r="R125" s="4" t="s">
        <v>559</v>
      </c>
      <c r="S125" s="4">
        <v>935</v>
      </c>
      <c r="T125" s="4"/>
      <c r="U125" s="4" t="s">
        <v>161</v>
      </c>
      <c r="V125" s="4"/>
      <c r="W125" s="4" t="s">
        <v>162</v>
      </c>
      <c r="X125" s="4"/>
      <c r="Y125" s="4"/>
      <c r="Z125" s="121">
        <v>42713</v>
      </c>
      <c r="AA125" s="121"/>
      <c r="AB125" s="4" t="s">
        <v>164</v>
      </c>
      <c r="AC125" s="4" t="s">
        <v>115</v>
      </c>
      <c r="AD125" s="4"/>
      <c r="AE125" s="4"/>
      <c r="AF125" s="4"/>
      <c r="AG125" s="4"/>
      <c r="AH125" s="4"/>
      <c r="AI125" s="4"/>
      <c r="AJ125" s="4" t="s">
        <v>557</v>
      </c>
      <c r="AK125" s="4" t="s">
        <v>304</v>
      </c>
      <c r="AL125" s="4" t="s">
        <v>469</v>
      </c>
      <c r="AM125" s="4" t="s">
        <v>556</v>
      </c>
      <c r="AN125" s="4"/>
      <c r="AO125" s="4"/>
    </row>
    <row r="126" spans="1:41" ht="18">
      <c r="A126" s="6"/>
      <c r="B126" s="4" t="s">
        <v>560</v>
      </c>
      <c r="C126" s="4" t="s">
        <v>201</v>
      </c>
      <c r="D126" s="4" t="s">
        <v>545</v>
      </c>
      <c r="E126" s="5">
        <f>IF(ISERROR(FIND(入力シート➁!$B$3,D126)),"",ROW())</f>
        <v>126</v>
      </c>
      <c r="F126" s="5" t="str">
        <f t="shared" si="20"/>
        <v>フェンタニル3日用テープ16.8mg「テイコク」</v>
      </c>
      <c r="G126" s="4" t="s">
        <v>438</v>
      </c>
      <c r="H126" s="4" t="s">
        <v>442</v>
      </c>
      <c r="I126" s="5" t="s">
        <v>110</v>
      </c>
      <c r="J126" s="5" t="str">
        <f t="shared" si="16"/>
        <v/>
      </c>
      <c r="K126" s="5" t="s">
        <v>110</v>
      </c>
      <c r="L126" s="5" t="str">
        <f t="shared" si="17"/>
        <v>6.8mg1枚</v>
      </c>
      <c r="M126" s="5" t="str">
        <f t="shared" si="18"/>
        <v>枚</v>
      </c>
      <c r="N126" s="5" t="str">
        <f t="shared" si="19"/>
        <v/>
      </c>
      <c r="O126" s="5" t="s">
        <v>140</v>
      </c>
      <c r="P126" s="5" t="s">
        <v>110</v>
      </c>
      <c r="Q126" s="5" t="s">
        <v>140</v>
      </c>
      <c r="R126" s="4" t="s">
        <v>555</v>
      </c>
      <c r="S126" s="4">
        <v>3789</v>
      </c>
      <c r="T126" s="4"/>
      <c r="U126" s="4" t="s">
        <v>161</v>
      </c>
      <c r="V126" s="4"/>
      <c r="W126" s="4" t="s">
        <v>185</v>
      </c>
      <c r="X126" s="4"/>
      <c r="Y126" s="4"/>
      <c r="Z126" s="121">
        <v>39052</v>
      </c>
      <c r="AA126" s="121"/>
      <c r="AB126" s="4" t="s">
        <v>186</v>
      </c>
      <c r="AC126" s="4" t="s">
        <v>115</v>
      </c>
      <c r="AD126" s="4"/>
      <c r="AE126" s="4"/>
      <c r="AF126" s="4"/>
      <c r="AG126" s="4"/>
      <c r="AH126" s="4"/>
      <c r="AI126" s="4"/>
      <c r="AJ126" s="4" t="s">
        <v>560</v>
      </c>
      <c r="AK126" s="4" t="s">
        <v>304</v>
      </c>
      <c r="AL126" s="4" t="s">
        <v>469</v>
      </c>
      <c r="AM126" s="4" t="s">
        <v>556</v>
      </c>
      <c r="AN126" s="4"/>
      <c r="AO126" s="4"/>
    </row>
    <row r="127" spans="1:41" ht="18">
      <c r="A127" s="6"/>
      <c r="B127" s="4" t="s">
        <v>562</v>
      </c>
      <c r="C127" s="4" t="s">
        <v>201</v>
      </c>
      <c r="D127" s="4" t="s">
        <v>548</v>
      </c>
      <c r="E127" s="5">
        <f>IF(ISERROR(FIND(入力シート➁!$B$3,D127)),"",ROW())</f>
        <v>127</v>
      </c>
      <c r="F127" s="5" t="str">
        <f t="shared" si="20"/>
        <v>フェンタニル3日用テープ16.8mg「トーワ」</v>
      </c>
      <c r="G127" s="4" t="s">
        <v>438</v>
      </c>
      <c r="H127" s="4" t="s">
        <v>442</v>
      </c>
      <c r="I127" s="5" t="s">
        <v>110</v>
      </c>
      <c r="J127" s="5" t="str">
        <f t="shared" si="16"/>
        <v/>
      </c>
      <c r="K127" s="5" t="s">
        <v>110</v>
      </c>
      <c r="L127" s="5" t="str">
        <f t="shared" si="17"/>
        <v>6.8mg1枚</v>
      </c>
      <c r="M127" s="5" t="str">
        <f t="shared" si="18"/>
        <v>枚</v>
      </c>
      <c r="N127" s="5" t="str">
        <f t="shared" si="19"/>
        <v/>
      </c>
      <c r="O127" s="5" t="s">
        <v>140</v>
      </c>
      <c r="P127" s="5" t="s">
        <v>110</v>
      </c>
      <c r="Q127" s="5" t="s">
        <v>140</v>
      </c>
      <c r="R127" s="4" t="s">
        <v>559</v>
      </c>
      <c r="S127" s="4">
        <v>2118</v>
      </c>
      <c r="T127" s="4"/>
      <c r="U127" s="4" t="s">
        <v>161</v>
      </c>
      <c r="V127" s="4"/>
      <c r="W127" s="4" t="s">
        <v>162</v>
      </c>
      <c r="X127" s="4"/>
      <c r="Y127" s="4"/>
      <c r="Z127" s="121">
        <v>42713</v>
      </c>
      <c r="AA127" s="121"/>
      <c r="AB127" s="4" t="s">
        <v>164</v>
      </c>
      <c r="AC127" s="4" t="s">
        <v>115</v>
      </c>
      <c r="AD127" s="4"/>
      <c r="AE127" s="4"/>
      <c r="AF127" s="4"/>
      <c r="AG127" s="4"/>
      <c r="AH127" s="4"/>
      <c r="AI127" s="4"/>
      <c r="AJ127" s="4" t="s">
        <v>562</v>
      </c>
      <c r="AK127" s="4" t="s">
        <v>304</v>
      </c>
      <c r="AL127" s="4" t="s">
        <v>469</v>
      </c>
      <c r="AM127" s="4" t="s">
        <v>556</v>
      </c>
      <c r="AN127" s="4"/>
      <c r="AO127" s="4"/>
    </row>
    <row r="128" spans="1:41" ht="18">
      <c r="A128" s="6"/>
      <c r="B128" s="4" t="s">
        <v>777</v>
      </c>
      <c r="C128" s="4" t="s">
        <v>201</v>
      </c>
      <c r="D128" s="4" t="s">
        <v>778</v>
      </c>
      <c r="E128" s="5">
        <f>IF(ISERROR(FIND(入力シート➁!$B$3,D128)),"",ROW())</f>
        <v>128</v>
      </c>
      <c r="F128" s="5" t="str">
        <f t="shared" si="20"/>
        <v>フェンタニル3日用テープ16.8mg「ユートク」</v>
      </c>
      <c r="G128" s="4" t="s">
        <v>779</v>
      </c>
      <c r="H128" s="4" t="s">
        <v>442</v>
      </c>
      <c r="I128" s="5" t="s">
        <v>110</v>
      </c>
      <c r="J128" s="5" t="str">
        <f t="shared" si="16"/>
        <v/>
      </c>
      <c r="K128" s="5" t="s">
        <v>110</v>
      </c>
      <c r="L128" s="5" t="str">
        <f t="shared" si="17"/>
        <v>6.8mg1枚</v>
      </c>
      <c r="M128" s="5" t="str">
        <f t="shared" si="18"/>
        <v>枚</v>
      </c>
      <c r="N128" s="5" t="str">
        <f t="shared" si="19"/>
        <v/>
      </c>
      <c r="O128" s="5" t="s">
        <v>140</v>
      </c>
      <c r="P128" s="5" t="s">
        <v>110</v>
      </c>
      <c r="Q128" s="5" t="s">
        <v>140</v>
      </c>
      <c r="R128" s="4" t="s">
        <v>236</v>
      </c>
      <c r="S128" s="7">
        <v>781.3</v>
      </c>
      <c r="T128" s="7"/>
      <c r="U128" s="4" t="s">
        <v>161</v>
      </c>
      <c r="V128" s="4"/>
      <c r="W128" s="4"/>
      <c r="X128" s="4"/>
      <c r="Y128" s="4" t="s">
        <v>163</v>
      </c>
      <c r="Z128" s="121"/>
      <c r="AA128" s="121"/>
      <c r="AB128" s="4"/>
      <c r="AC128" s="4" t="s">
        <v>115</v>
      </c>
      <c r="AD128" s="4"/>
      <c r="AE128" s="4"/>
      <c r="AF128" s="4"/>
      <c r="AG128" s="4"/>
      <c r="AH128" s="4"/>
      <c r="AI128" s="4"/>
      <c r="AJ128" s="4" t="s">
        <v>614</v>
      </c>
      <c r="AK128" s="4" t="s">
        <v>304</v>
      </c>
      <c r="AL128" s="4" t="s">
        <v>568</v>
      </c>
      <c r="AM128" s="4" t="s">
        <v>617</v>
      </c>
      <c r="AN128" s="4"/>
      <c r="AO128" s="4"/>
    </row>
    <row r="129" spans="1:41" ht="18">
      <c r="A129" s="6"/>
      <c r="B129" s="4" t="s">
        <v>780</v>
      </c>
      <c r="C129" s="4" t="s">
        <v>201</v>
      </c>
      <c r="D129" s="4" t="s">
        <v>551</v>
      </c>
      <c r="E129" s="5">
        <f>IF(ISERROR(FIND(入力シート➁!$B$3,D129)),"",ROW())</f>
        <v>129</v>
      </c>
      <c r="F129" s="5" t="str">
        <f t="shared" si="20"/>
        <v>フェンタニル3日用テープ16.8mg「明治」</v>
      </c>
      <c r="G129" s="4" t="s">
        <v>779</v>
      </c>
      <c r="H129" s="4" t="s">
        <v>442</v>
      </c>
      <c r="I129" s="5" t="s">
        <v>110</v>
      </c>
      <c r="J129" s="5" t="str">
        <f t="shared" si="16"/>
        <v/>
      </c>
      <c r="K129" s="5" t="s">
        <v>110</v>
      </c>
      <c r="L129" s="5" t="str">
        <f t="shared" si="17"/>
        <v>6.8mg1枚</v>
      </c>
      <c r="M129" s="5" t="str">
        <f t="shared" si="18"/>
        <v>枚</v>
      </c>
      <c r="N129" s="5" t="str">
        <f t="shared" si="19"/>
        <v/>
      </c>
      <c r="O129" s="5" t="s">
        <v>140</v>
      </c>
      <c r="P129" s="5" t="s">
        <v>110</v>
      </c>
      <c r="Q129" s="5" t="s">
        <v>140</v>
      </c>
      <c r="R129" s="4" t="s">
        <v>236</v>
      </c>
      <c r="S129" s="7">
        <v>7405</v>
      </c>
      <c r="T129" s="7"/>
      <c r="U129" s="4" t="s">
        <v>161</v>
      </c>
      <c r="V129" s="4"/>
      <c r="W129" s="4"/>
      <c r="X129" s="4"/>
      <c r="Y129" s="4" t="s">
        <v>163</v>
      </c>
      <c r="Z129" s="121"/>
      <c r="AA129" s="121"/>
      <c r="AB129" s="4"/>
      <c r="AC129" s="4" t="s">
        <v>115</v>
      </c>
      <c r="AD129" s="4"/>
      <c r="AE129" s="4"/>
      <c r="AF129" s="4"/>
      <c r="AG129" s="4"/>
      <c r="AH129" s="4"/>
      <c r="AI129" s="4"/>
      <c r="AJ129" s="4" t="s">
        <v>618</v>
      </c>
      <c r="AK129" s="4" t="s">
        <v>304</v>
      </c>
      <c r="AL129" s="4" t="s">
        <v>568</v>
      </c>
      <c r="AM129" s="4" t="s">
        <v>617</v>
      </c>
      <c r="AN129" s="4"/>
      <c r="AO129" s="4"/>
    </row>
    <row r="130" spans="1:41" ht="18">
      <c r="A130" s="6"/>
      <c r="B130" s="4" t="s">
        <v>781</v>
      </c>
      <c r="C130" s="4" t="s">
        <v>201</v>
      </c>
      <c r="D130" s="4" t="s">
        <v>554</v>
      </c>
      <c r="E130" s="5">
        <f>IF(ISERROR(FIND(入力シート➁!$B$3,D130)),"",ROW())</f>
        <v>130</v>
      </c>
      <c r="F130" s="5" t="str">
        <f t="shared" si="20"/>
        <v>フェンタニル3日用テープ2.1mg「HMT」</v>
      </c>
      <c r="G130" s="4" t="s">
        <v>438</v>
      </c>
      <c r="H130" s="4" t="s">
        <v>445</v>
      </c>
      <c r="I130" s="5" t="s">
        <v>110</v>
      </c>
      <c r="J130" s="5" t="str">
        <f t="shared" si="16"/>
        <v/>
      </c>
      <c r="K130" s="5" t="s">
        <v>110</v>
      </c>
      <c r="L130" s="5" t="str">
        <f t="shared" si="17"/>
        <v>mg1枚</v>
      </c>
      <c r="M130" s="5" t="str">
        <f t="shared" si="18"/>
        <v>枚</v>
      </c>
      <c r="N130" s="5" t="str">
        <f t="shared" si="19"/>
        <v/>
      </c>
      <c r="O130" s="5" t="s">
        <v>140</v>
      </c>
      <c r="P130" s="5" t="s">
        <v>110</v>
      </c>
      <c r="Q130" s="5" t="s">
        <v>140</v>
      </c>
      <c r="R130" s="4" t="s">
        <v>782</v>
      </c>
      <c r="S130" s="7">
        <v>5643.5</v>
      </c>
      <c r="T130" s="7"/>
      <c r="U130" s="4" t="s">
        <v>161</v>
      </c>
      <c r="V130" s="4"/>
      <c r="W130" s="4"/>
      <c r="X130" s="4"/>
      <c r="Y130" s="4" t="s">
        <v>163</v>
      </c>
      <c r="Z130" s="121"/>
      <c r="AA130" s="121"/>
      <c r="AB130" s="4"/>
      <c r="AC130" s="4" t="s">
        <v>115</v>
      </c>
      <c r="AD130" s="4"/>
      <c r="AE130" s="4"/>
      <c r="AF130" s="4"/>
      <c r="AG130" s="4"/>
      <c r="AH130" s="4"/>
      <c r="AI130" s="4"/>
      <c r="AJ130" s="4" t="s">
        <v>783</v>
      </c>
      <c r="AK130" s="4" t="s">
        <v>304</v>
      </c>
      <c r="AL130" s="4" t="s">
        <v>568</v>
      </c>
      <c r="AM130" s="4" t="s">
        <v>617</v>
      </c>
      <c r="AN130" s="4"/>
      <c r="AO130" s="4"/>
    </row>
    <row r="131" spans="1:41" ht="18">
      <c r="A131" s="6"/>
      <c r="B131" s="4" t="s">
        <v>781</v>
      </c>
      <c r="C131" s="4" t="s">
        <v>201</v>
      </c>
      <c r="D131" s="4" t="s">
        <v>558</v>
      </c>
      <c r="E131" s="5">
        <f>IF(ISERROR(FIND(入力シート➁!$B$3,D131)),"",ROW())</f>
        <v>131</v>
      </c>
      <c r="F131" s="5" t="str">
        <f t="shared" si="20"/>
        <v>フェンタニル3日用テープ2.1mg「テイコク」</v>
      </c>
      <c r="G131" s="4" t="s">
        <v>438</v>
      </c>
      <c r="H131" s="4" t="s">
        <v>445</v>
      </c>
      <c r="I131" s="5" t="s">
        <v>110</v>
      </c>
      <c r="J131" s="5" t="str">
        <f t="shared" si="16"/>
        <v/>
      </c>
      <c r="K131" s="5" t="s">
        <v>110</v>
      </c>
      <c r="L131" s="5" t="str">
        <f t="shared" si="17"/>
        <v>mg1枚</v>
      </c>
      <c r="M131" s="5" t="str">
        <f t="shared" si="18"/>
        <v>枚</v>
      </c>
      <c r="N131" s="5" t="str">
        <f t="shared" si="19"/>
        <v/>
      </c>
      <c r="O131" s="5" t="s">
        <v>140</v>
      </c>
      <c r="P131" s="5" t="s">
        <v>110</v>
      </c>
      <c r="Q131" s="5" t="s">
        <v>140</v>
      </c>
      <c r="R131" s="4" t="s">
        <v>641</v>
      </c>
      <c r="S131" s="7">
        <v>5643.5</v>
      </c>
      <c r="T131" s="7"/>
      <c r="U131" s="4" t="s">
        <v>161</v>
      </c>
      <c r="V131" s="4"/>
      <c r="W131" s="4"/>
      <c r="X131" s="4"/>
      <c r="Y131" s="4" t="s">
        <v>163</v>
      </c>
      <c r="Z131" s="121"/>
      <c r="AA131" s="121"/>
      <c r="AB131" s="4"/>
      <c r="AC131" s="4" t="s">
        <v>115</v>
      </c>
      <c r="AD131" s="4"/>
      <c r="AE131" s="4"/>
      <c r="AF131" s="4"/>
      <c r="AG131" s="4"/>
      <c r="AH131" s="4"/>
      <c r="AI131" s="4"/>
      <c r="AJ131" s="4" t="s">
        <v>637</v>
      </c>
      <c r="AK131" s="4" t="s">
        <v>304</v>
      </c>
      <c r="AL131" s="4" t="s">
        <v>568</v>
      </c>
      <c r="AM131" s="4" t="s">
        <v>617</v>
      </c>
      <c r="AN131" s="4" t="s">
        <v>763</v>
      </c>
      <c r="AO131" s="4"/>
    </row>
    <row r="132" spans="1:41" ht="18">
      <c r="A132" s="6"/>
      <c r="B132" s="4" t="s">
        <v>784</v>
      </c>
      <c r="C132" s="4" t="s">
        <v>201</v>
      </c>
      <c r="D132" s="4" t="s">
        <v>561</v>
      </c>
      <c r="E132" s="5">
        <f>IF(ISERROR(FIND(入力シート➁!$B$3,D132)),"",ROW())</f>
        <v>132</v>
      </c>
      <c r="F132" s="5" t="str">
        <f t="shared" si="20"/>
        <v>フェンタニル3日用テープ2.1mg「トーワ」</v>
      </c>
      <c r="G132" s="4" t="s">
        <v>438</v>
      </c>
      <c r="H132" s="4" t="s">
        <v>445</v>
      </c>
      <c r="I132" s="5" t="s">
        <v>110</v>
      </c>
      <c r="J132" s="5" t="str">
        <f t="shared" si="16"/>
        <v/>
      </c>
      <c r="K132" s="5" t="s">
        <v>110</v>
      </c>
      <c r="L132" s="5" t="str">
        <f t="shared" si="17"/>
        <v>mg1枚</v>
      </c>
      <c r="M132" s="5" t="str">
        <f t="shared" si="18"/>
        <v>枚</v>
      </c>
      <c r="N132" s="5" t="str">
        <f t="shared" si="19"/>
        <v/>
      </c>
      <c r="O132" s="5" t="s">
        <v>140</v>
      </c>
      <c r="P132" s="5" t="s">
        <v>110</v>
      </c>
      <c r="Q132" s="5" t="s">
        <v>140</v>
      </c>
      <c r="R132" s="4" t="s">
        <v>782</v>
      </c>
      <c r="S132" s="7">
        <v>7405</v>
      </c>
      <c r="T132" s="7"/>
      <c r="U132" s="4" t="s">
        <v>161</v>
      </c>
      <c r="V132" s="4"/>
      <c r="W132" s="4"/>
      <c r="X132" s="4"/>
      <c r="Y132" s="4" t="s">
        <v>163</v>
      </c>
      <c r="Z132" s="121"/>
      <c r="AA132" s="121"/>
      <c r="AB132" s="4"/>
      <c r="AC132" s="4" t="s">
        <v>115</v>
      </c>
      <c r="AD132" s="4"/>
      <c r="AE132" s="4"/>
      <c r="AF132" s="4"/>
      <c r="AG132" s="4"/>
      <c r="AH132" s="4"/>
      <c r="AI132" s="4"/>
      <c r="AJ132" s="4" t="s">
        <v>785</v>
      </c>
      <c r="AK132" s="4" t="s">
        <v>304</v>
      </c>
      <c r="AL132" s="4" t="s">
        <v>568</v>
      </c>
      <c r="AM132" s="4" t="s">
        <v>617</v>
      </c>
      <c r="AN132" s="4"/>
      <c r="AO132" s="4"/>
    </row>
    <row r="133" spans="1:41" ht="18">
      <c r="A133" s="6"/>
      <c r="B133" s="4" t="s">
        <v>784</v>
      </c>
      <c r="C133" s="4" t="s">
        <v>201</v>
      </c>
      <c r="D133" s="4" t="s">
        <v>786</v>
      </c>
      <c r="E133" s="5">
        <f>IF(ISERROR(FIND(入力シート➁!$B$3,D133)),"",ROW())</f>
        <v>133</v>
      </c>
      <c r="F133" s="5" t="str">
        <f t="shared" si="20"/>
        <v>フェンタニル3日用テープ2.1mg「ユートク」</v>
      </c>
      <c r="G133" s="4" t="s">
        <v>787</v>
      </c>
      <c r="H133" s="4" t="s">
        <v>445</v>
      </c>
      <c r="I133" s="5" t="s">
        <v>110</v>
      </c>
      <c r="J133" s="5" t="str">
        <f t="shared" si="16"/>
        <v/>
      </c>
      <c r="K133" s="5" t="s">
        <v>110</v>
      </c>
      <c r="L133" s="5" t="str">
        <f t="shared" si="17"/>
        <v>mg1枚</v>
      </c>
      <c r="M133" s="5" t="str">
        <f t="shared" si="18"/>
        <v>枚</v>
      </c>
      <c r="N133" s="5" t="str">
        <f t="shared" si="19"/>
        <v/>
      </c>
      <c r="O133" s="5" t="s">
        <v>140</v>
      </c>
      <c r="P133" s="5" t="s">
        <v>110</v>
      </c>
      <c r="Q133" s="5" t="s">
        <v>140</v>
      </c>
      <c r="R133" s="4" t="s">
        <v>641</v>
      </c>
      <c r="S133" s="7">
        <v>7405</v>
      </c>
      <c r="T133" s="7"/>
      <c r="U133" s="4" t="s">
        <v>161</v>
      </c>
      <c r="V133" s="4"/>
      <c r="W133" s="4"/>
      <c r="X133" s="4"/>
      <c r="Y133" s="4" t="s">
        <v>163</v>
      </c>
      <c r="Z133" s="121"/>
      <c r="AA133" s="121"/>
      <c r="AB133" s="4"/>
      <c r="AC133" s="4" t="s">
        <v>115</v>
      </c>
      <c r="AD133" s="4"/>
      <c r="AE133" s="4"/>
      <c r="AF133" s="4"/>
      <c r="AG133" s="4"/>
      <c r="AH133" s="4"/>
      <c r="AI133" s="4"/>
      <c r="AJ133" s="4" t="s">
        <v>650</v>
      </c>
      <c r="AK133" s="4" t="s">
        <v>304</v>
      </c>
      <c r="AL133" s="4" t="s">
        <v>568</v>
      </c>
      <c r="AM133" s="4" t="s">
        <v>617</v>
      </c>
      <c r="AN133" s="4" t="s">
        <v>763</v>
      </c>
      <c r="AO133" s="4"/>
    </row>
    <row r="134" spans="1:41" ht="18">
      <c r="A134" s="6"/>
      <c r="B134" s="4" t="s">
        <v>788</v>
      </c>
      <c r="C134" s="4" t="s">
        <v>201</v>
      </c>
      <c r="D134" s="4" t="s">
        <v>563</v>
      </c>
      <c r="E134" s="5">
        <f>IF(ISERROR(FIND(入力シート➁!$B$3,D134)),"",ROW())</f>
        <v>134</v>
      </c>
      <c r="F134" s="5" t="str">
        <f t="shared" si="20"/>
        <v>フェンタニル3日用テープ2.1mg「明治」</v>
      </c>
      <c r="G134" s="4" t="s">
        <v>787</v>
      </c>
      <c r="H134" s="4" t="s">
        <v>445</v>
      </c>
      <c r="I134" s="5" t="s">
        <v>110</v>
      </c>
      <c r="J134" s="5" t="str">
        <f t="shared" si="16"/>
        <v/>
      </c>
      <c r="K134" s="5" t="s">
        <v>110</v>
      </c>
      <c r="L134" s="5" t="str">
        <f t="shared" si="17"/>
        <v>mg1枚</v>
      </c>
      <c r="M134" s="5" t="str">
        <f t="shared" si="18"/>
        <v>枚</v>
      </c>
      <c r="N134" s="5" t="str">
        <f t="shared" si="19"/>
        <v/>
      </c>
      <c r="O134" s="5" t="s">
        <v>140</v>
      </c>
      <c r="P134" s="5" t="s">
        <v>110</v>
      </c>
      <c r="Q134" s="5" t="s">
        <v>140</v>
      </c>
      <c r="R134" s="4" t="s">
        <v>782</v>
      </c>
      <c r="S134" s="7">
        <v>1104.8</v>
      </c>
      <c r="T134" s="7"/>
      <c r="U134" s="4" t="s">
        <v>161</v>
      </c>
      <c r="V134" s="4"/>
      <c r="W134" s="4"/>
      <c r="X134" s="4"/>
      <c r="Y134" s="4" t="s">
        <v>163</v>
      </c>
      <c r="Z134" s="121"/>
      <c r="AA134" s="121"/>
      <c r="AB134" s="4"/>
      <c r="AC134" s="4" t="s">
        <v>115</v>
      </c>
      <c r="AD134" s="4"/>
      <c r="AE134" s="4"/>
      <c r="AF134" s="4"/>
      <c r="AG134" s="4"/>
      <c r="AH134" s="4"/>
      <c r="AI134" s="4"/>
      <c r="AJ134" s="4" t="s">
        <v>789</v>
      </c>
      <c r="AK134" s="4" t="s">
        <v>304</v>
      </c>
      <c r="AL134" s="4" t="s">
        <v>568</v>
      </c>
      <c r="AM134" s="4" t="s">
        <v>617</v>
      </c>
      <c r="AN134" s="4"/>
      <c r="AO134" s="4"/>
    </row>
    <row r="135" spans="1:41" ht="18">
      <c r="A135" s="6"/>
      <c r="B135" s="4" t="s">
        <v>788</v>
      </c>
      <c r="C135" s="4" t="s">
        <v>201</v>
      </c>
      <c r="D135" s="4" t="s">
        <v>565</v>
      </c>
      <c r="E135" s="5">
        <f>IF(ISERROR(FIND(入力シート➁!$B$3,D135)),"",ROW())</f>
        <v>135</v>
      </c>
      <c r="F135" s="5" t="str">
        <f t="shared" si="20"/>
        <v>フェンタニル3日用テープ4.2mg「HMT」</v>
      </c>
      <c r="G135" s="4" t="s">
        <v>438</v>
      </c>
      <c r="H135" s="4" t="s">
        <v>448</v>
      </c>
      <c r="I135" s="5" t="s">
        <v>110</v>
      </c>
      <c r="J135" s="5" t="str">
        <f t="shared" si="16"/>
        <v/>
      </c>
      <c r="K135" s="5" t="s">
        <v>110</v>
      </c>
      <c r="L135" s="5" t="str">
        <f t="shared" si="17"/>
        <v>枚</v>
      </c>
      <c r="M135" s="5" t="str">
        <f t="shared" si="18"/>
        <v/>
      </c>
      <c r="N135" s="5" t="str">
        <f t="shared" si="19"/>
        <v/>
      </c>
      <c r="O135" s="5" t="s">
        <v>140</v>
      </c>
      <c r="P135" s="5" t="s">
        <v>110</v>
      </c>
      <c r="Q135" s="5" t="s">
        <v>140</v>
      </c>
      <c r="R135" s="4" t="s">
        <v>641</v>
      </c>
      <c r="S135" s="7">
        <v>1104.8</v>
      </c>
      <c r="T135" s="7"/>
      <c r="U135" s="4" t="s">
        <v>161</v>
      </c>
      <c r="V135" s="4"/>
      <c r="W135" s="4"/>
      <c r="X135" s="4"/>
      <c r="Y135" s="4" t="s">
        <v>163</v>
      </c>
      <c r="Z135" s="121"/>
      <c r="AA135" s="121"/>
      <c r="AB135" s="4"/>
      <c r="AC135" s="4" t="s">
        <v>115</v>
      </c>
      <c r="AD135" s="4"/>
      <c r="AE135" s="4"/>
      <c r="AF135" s="4"/>
      <c r="AG135" s="4"/>
      <c r="AH135" s="4"/>
      <c r="AI135" s="4"/>
      <c r="AJ135" s="4" t="s">
        <v>668</v>
      </c>
      <c r="AK135" s="4" t="s">
        <v>304</v>
      </c>
      <c r="AL135" s="4" t="s">
        <v>568</v>
      </c>
      <c r="AM135" s="4" t="s">
        <v>617</v>
      </c>
      <c r="AN135" s="4" t="s">
        <v>763</v>
      </c>
      <c r="AO135" s="4"/>
    </row>
    <row r="136" spans="1:41" ht="18">
      <c r="A136" s="6"/>
      <c r="B136" s="4" t="s">
        <v>790</v>
      </c>
      <c r="C136" s="4" t="s">
        <v>201</v>
      </c>
      <c r="D136" s="4" t="s">
        <v>570</v>
      </c>
      <c r="E136" s="5">
        <f>IF(ISERROR(FIND(入力シート➁!$B$3,D136)),"",ROW())</f>
        <v>136</v>
      </c>
      <c r="F136" s="5" t="str">
        <f t="shared" si="20"/>
        <v>フェンタニル3日用テープ4.2mg「テイコク」</v>
      </c>
      <c r="G136" s="4" t="s">
        <v>438</v>
      </c>
      <c r="H136" s="4" t="s">
        <v>448</v>
      </c>
      <c r="I136" s="5" t="s">
        <v>110</v>
      </c>
      <c r="J136" s="5" t="str">
        <f t="shared" si="16"/>
        <v/>
      </c>
      <c r="K136" s="5" t="s">
        <v>110</v>
      </c>
      <c r="L136" s="5" t="str">
        <f t="shared" si="17"/>
        <v>枚</v>
      </c>
      <c r="M136" s="5" t="str">
        <f t="shared" si="18"/>
        <v/>
      </c>
      <c r="N136" s="5" t="str">
        <f t="shared" si="19"/>
        <v/>
      </c>
      <c r="O136" s="5" t="s">
        <v>140</v>
      </c>
      <c r="P136" s="5" t="s">
        <v>110</v>
      </c>
      <c r="Q136" s="5" t="s">
        <v>140</v>
      </c>
      <c r="R136" s="4" t="s">
        <v>236</v>
      </c>
      <c r="S136" s="7">
        <v>2092.6999999999998</v>
      </c>
      <c r="T136" s="7"/>
      <c r="U136" s="4" t="s">
        <v>161</v>
      </c>
      <c r="V136" s="4"/>
      <c r="W136" s="4"/>
      <c r="X136" s="4"/>
      <c r="Y136" s="4" t="s">
        <v>163</v>
      </c>
      <c r="Z136" s="121"/>
      <c r="AA136" s="121"/>
      <c r="AB136" s="4"/>
      <c r="AC136" s="4" t="s">
        <v>115</v>
      </c>
      <c r="AD136" s="4"/>
      <c r="AE136" s="4"/>
      <c r="AF136" s="4"/>
      <c r="AG136" s="4"/>
      <c r="AH136" s="4"/>
      <c r="AI136" s="4"/>
      <c r="AJ136" s="4" t="s">
        <v>672</v>
      </c>
      <c r="AK136" s="4" t="s">
        <v>304</v>
      </c>
      <c r="AL136" s="4" t="s">
        <v>568</v>
      </c>
      <c r="AM136" s="4" t="s">
        <v>617</v>
      </c>
      <c r="AN136" s="4"/>
      <c r="AO136" s="4"/>
    </row>
    <row r="137" spans="1:41" ht="18">
      <c r="A137" s="6"/>
      <c r="B137" s="4" t="s">
        <v>791</v>
      </c>
      <c r="C137" s="4" t="s">
        <v>201</v>
      </c>
      <c r="D137" s="4" t="s">
        <v>573</v>
      </c>
      <c r="E137" s="5">
        <f>IF(ISERROR(FIND(入力シート➁!$B$3,D137)),"",ROW())</f>
        <v>137</v>
      </c>
      <c r="F137" s="5" t="str">
        <f t="shared" si="20"/>
        <v>フェンタニル3日用テープ4.2mg「トーワ」</v>
      </c>
      <c r="G137" s="4" t="s">
        <v>438</v>
      </c>
      <c r="H137" s="4" t="s">
        <v>448</v>
      </c>
      <c r="I137" s="5" t="s">
        <v>110</v>
      </c>
      <c r="J137" s="5" t="str">
        <f t="shared" si="16"/>
        <v/>
      </c>
      <c r="K137" s="5" t="s">
        <v>110</v>
      </c>
      <c r="L137" s="5" t="str">
        <f t="shared" si="17"/>
        <v>枚</v>
      </c>
      <c r="M137" s="5" t="str">
        <f t="shared" si="18"/>
        <v/>
      </c>
      <c r="N137" s="5" t="str">
        <f t="shared" si="19"/>
        <v/>
      </c>
      <c r="O137" s="5" t="s">
        <v>140</v>
      </c>
      <c r="P137" s="5" t="s">
        <v>110</v>
      </c>
      <c r="Q137" s="5" t="s">
        <v>140</v>
      </c>
      <c r="R137" s="4" t="s">
        <v>782</v>
      </c>
      <c r="S137" s="7">
        <v>2092.6999999999998</v>
      </c>
      <c r="T137" s="7"/>
      <c r="U137" s="4" t="s">
        <v>161</v>
      </c>
      <c r="V137" s="4"/>
      <c r="W137" s="4"/>
      <c r="X137" s="4"/>
      <c r="Y137" s="4" t="s">
        <v>163</v>
      </c>
      <c r="Z137" s="121"/>
      <c r="AA137" s="121"/>
      <c r="AB137" s="4"/>
      <c r="AC137" s="4" t="s">
        <v>115</v>
      </c>
      <c r="AD137" s="4"/>
      <c r="AE137" s="4"/>
      <c r="AF137" s="4"/>
      <c r="AG137" s="4"/>
      <c r="AH137" s="4"/>
      <c r="AI137" s="4"/>
      <c r="AJ137" s="4" t="s">
        <v>792</v>
      </c>
      <c r="AK137" s="4" t="s">
        <v>304</v>
      </c>
      <c r="AL137" s="4" t="s">
        <v>568</v>
      </c>
      <c r="AM137" s="4" t="s">
        <v>617</v>
      </c>
      <c r="AN137" s="4"/>
      <c r="AO137" s="4"/>
    </row>
    <row r="138" spans="1:41" ht="18">
      <c r="A138" s="6"/>
      <c r="B138" s="4" t="s">
        <v>791</v>
      </c>
      <c r="C138" s="4" t="s">
        <v>201</v>
      </c>
      <c r="D138" s="4" t="s">
        <v>793</v>
      </c>
      <c r="E138" s="5">
        <f>IF(ISERROR(FIND(入力シート➁!$B$3,D138)),"",ROW())</f>
        <v>138</v>
      </c>
      <c r="F138" s="5" t="str">
        <f t="shared" si="20"/>
        <v>フェンタニル3日用テープ4.2mg「ユートク」</v>
      </c>
      <c r="G138" s="4" t="s">
        <v>794</v>
      </c>
      <c r="H138" s="4" t="s">
        <v>448</v>
      </c>
      <c r="I138" s="5" t="s">
        <v>110</v>
      </c>
      <c r="J138" s="5" t="str">
        <f t="shared" ref="J138:J169" si="21">IFERROR(RIGHT(I138,LEN(I138)-FIND("%",I138)),IFERROR((RIGHT(I138,LEN(I138)-FIND("g",I138))),""))</f>
        <v/>
      </c>
      <c r="K138" s="5" t="s">
        <v>110</v>
      </c>
      <c r="L138" s="5" t="str">
        <f t="shared" ref="L138:L169" si="22">RIGHT(H138,LEN(H138)-FIND("1",H138))</f>
        <v>枚</v>
      </c>
      <c r="M138" s="5" t="str">
        <f t="shared" ref="M138:M169" si="23">IFERROR(RIGHT(L138,LEN(L138)-FIND("1",L138)),"")</f>
        <v/>
      </c>
      <c r="N138" s="5" t="str">
        <f t="shared" ref="N138:N169" si="24" xml:space="preserve"> IFERROR(RIGHT(M138, LEN(M138) - FIND("1", M138)), "")</f>
        <v/>
      </c>
      <c r="O138" s="5" t="s">
        <v>140</v>
      </c>
      <c r="P138" s="5" t="s">
        <v>110</v>
      </c>
      <c r="Q138" s="5" t="s">
        <v>140</v>
      </c>
      <c r="R138" s="4" t="s">
        <v>641</v>
      </c>
      <c r="S138" s="7">
        <v>2092.6999999999998</v>
      </c>
      <c r="T138" s="7"/>
      <c r="U138" s="4" t="s">
        <v>161</v>
      </c>
      <c r="V138" s="4"/>
      <c r="W138" s="4"/>
      <c r="X138" s="4"/>
      <c r="Y138" s="4" t="s">
        <v>163</v>
      </c>
      <c r="Z138" s="121"/>
      <c r="AA138" s="121"/>
      <c r="AB138" s="4"/>
      <c r="AC138" s="4" t="s">
        <v>115</v>
      </c>
      <c r="AD138" s="4"/>
      <c r="AE138" s="4"/>
      <c r="AF138" s="4"/>
      <c r="AG138" s="4"/>
      <c r="AH138" s="4"/>
      <c r="AI138" s="4"/>
      <c r="AJ138" s="4" t="s">
        <v>685</v>
      </c>
      <c r="AK138" s="4" t="s">
        <v>304</v>
      </c>
      <c r="AL138" s="4" t="s">
        <v>568</v>
      </c>
      <c r="AM138" s="4" t="s">
        <v>617</v>
      </c>
      <c r="AN138" s="4" t="s">
        <v>763</v>
      </c>
      <c r="AO138" s="4"/>
    </row>
    <row r="139" spans="1:41" ht="18">
      <c r="A139" s="6"/>
      <c r="B139" s="4" t="s">
        <v>795</v>
      </c>
      <c r="C139" s="4" t="s">
        <v>201</v>
      </c>
      <c r="D139" s="4" t="s">
        <v>576</v>
      </c>
      <c r="E139" s="5">
        <f>IF(ISERROR(FIND(入力シート➁!$B$3,D139)),"",ROW())</f>
        <v>139</v>
      </c>
      <c r="F139" s="5" t="str">
        <f t="shared" si="20"/>
        <v>フェンタニル3日用テープ4.2mg「明治」</v>
      </c>
      <c r="G139" s="4" t="s">
        <v>794</v>
      </c>
      <c r="H139" s="4" t="s">
        <v>448</v>
      </c>
      <c r="I139" s="5" t="s">
        <v>110</v>
      </c>
      <c r="J139" s="5" t="str">
        <f t="shared" si="21"/>
        <v/>
      </c>
      <c r="K139" s="5" t="s">
        <v>110</v>
      </c>
      <c r="L139" s="5" t="str">
        <f t="shared" si="22"/>
        <v>枚</v>
      </c>
      <c r="M139" s="5" t="str">
        <f t="shared" si="23"/>
        <v/>
      </c>
      <c r="N139" s="5" t="str">
        <f t="shared" si="24"/>
        <v/>
      </c>
      <c r="O139" s="5" t="s">
        <v>140</v>
      </c>
      <c r="P139" s="5" t="s">
        <v>110</v>
      </c>
      <c r="Q139" s="5" t="s">
        <v>140</v>
      </c>
      <c r="R139" s="4" t="s">
        <v>236</v>
      </c>
      <c r="S139" s="7">
        <v>4004.1</v>
      </c>
      <c r="T139" s="7"/>
      <c r="U139" s="4" t="s">
        <v>161</v>
      </c>
      <c r="V139" s="4"/>
      <c r="W139" s="4"/>
      <c r="X139" s="4"/>
      <c r="Y139" s="4" t="s">
        <v>163</v>
      </c>
      <c r="Z139" s="121"/>
      <c r="AA139" s="121"/>
      <c r="AB139" s="4"/>
      <c r="AC139" s="4" t="s">
        <v>115</v>
      </c>
      <c r="AD139" s="4"/>
      <c r="AE139" s="4"/>
      <c r="AF139" s="4"/>
      <c r="AG139" s="4"/>
      <c r="AH139" s="4"/>
      <c r="AI139" s="4"/>
      <c r="AJ139" s="4" t="s">
        <v>688</v>
      </c>
      <c r="AK139" s="4" t="s">
        <v>304</v>
      </c>
      <c r="AL139" s="4" t="s">
        <v>568</v>
      </c>
      <c r="AM139" s="4" t="s">
        <v>617</v>
      </c>
      <c r="AN139" s="4"/>
      <c r="AO139" s="4"/>
    </row>
    <row r="140" spans="1:41" ht="18">
      <c r="A140" s="6"/>
      <c r="B140" s="4" t="s">
        <v>796</v>
      </c>
      <c r="C140" s="4" t="s">
        <v>201</v>
      </c>
      <c r="D140" s="4" t="s">
        <v>579</v>
      </c>
      <c r="E140" s="5">
        <f>IF(ISERROR(FIND(入力シート➁!$B$3,D140)),"",ROW())</f>
        <v>140</v>
      </c>
      <c r="F140" s="5" t="str">
        <f t="shared" si="20"/>
        <v>フェンタニル3日用テープ8.4mg「HMT」</v>
      </c>
      <c r="G140" s="4" t="s">
        <v>438</v>
      </c>
      <c r="H140" s="4" t="s">
        <v>454</v>
      </c>
      <c r="I140" s="5" t="s">
        <v>110</v>
      </c>
      <c r="J140" s="5" t="str">
        <f t="shared" si="21"/>
        <v/>
      </c>
      <c r="K140" s="5" t="s">
        <v>110</v>
      </c>
      <c r="L140" s="5" t="str">
        <f t="shared" si="22"/>
        <v>枚</v>
      </c>
      <c r="M140" s="5" t="str">
        <f t="shared" si="23"/>
        <v/>
      </c>
      <c r="N140" s="5" t="str">
        <f t="shared" si="24"/>
        <v/>
      </c>
      <c r="O140" s="5" t="s">
        <v>140</v>
      </c>
      <c r="P140" s="5" t="s">
        <v>110</v>
      </c>
      <c r="Q140" s="5" t="s">
        <v>140</v>
      </c>
      <c r="R140" s="4" t="s">
        <v>236</v>
      </c>
      <c r="S140" s="7">
        <v>5643.5</v>
      </c>
      <c r="T140" s="7"/>
      <c r="U140" s="4" t="s">
        <v>161</v>
      </c>
      <c r="V140" s="4"/>
      <c r="W140" s="4"/>
      <c r="X140" s="4"/>
      <c r="Y140" s="4" t="s">
        <v>163</v>
      </c>
      <c r="Z140" s="121"/>
      <c r="AA140" s="121"/>
      <c r="AB140" s="4"/>
      <c r="AC140" s="4" t="s">
        <v>115</v>
      </c>
      <c r="AD140" s="4"/>
      <c r="AE140" s="4"/>
      <c r="AF140" s="4"/>
      <c r="AG140" s="4"/>
      <c r="AH140" s="4"/>
      <c r="AI140" s="4"/>
      <c r="AJ140" s="4" t="s">
        <v>690</v>
      </c>
      <c r="AK140" s="4" t="s">
        <v>304</v>
      </c>
      <c r="AL140" s="4" t="s">
        <v>568</v>
      </c>
      <c r="AM140" s="4" t="s">
        <v>617</v>
      </c>
      <c r="AN140" s="4"/>
      <c r="AO140" s="4"/>
    </row>
    <row r="141" spans="1:41" ht="18">
      <c r="A141" s="6"/>
      <c r="B141" s="4" t="s">
        <v>797</v>
      </c>
      <c r="C141" s="4" t="s">
        <v>201</v>
      </c>
      <c r="D141" s="4" t="s">
        <v>581</v>
      </c>
      <c r="E141" s="5">
        <f>IF(ISERROR(FIND(入力シート➁!$B$3,D141)),"",ROW())</f>
        <v>141</v>
      </c>
      <c r="F141" s="5" t="str">
        <f t="shared" si="20"/>
        <v>フェンタニル3日用テープ8.4mg「テイコク」</v>
      </c>
      <c r="G141" s="4" t="s">
        <v>438</v>
      </c>
      <c r="H141" s="4" t="s">
        <v>454</v>
      </c>
      <c r="I141" s="5" t="s">
        <v>110</v>
      </c>
      <c r="J141" s="5" t="str">
        <f t="shared" si="21"/>
        <v/>
      </c>
      <c r="K141" s="5" t="s">
        <v>110</v>
      </c>
      <c r="L141" s="5" t="str">
        <f t="shared" si="22"/>
        <v>枚</v>
      </c>
      <c r="M141" s="5" t="str">
        <f t="shared" si="23"/>
        <v/>
      </c>
      <c r="N141" s="5" t="str">
        <f t="shared" si="24"/>
        <v/>
      </c>
      <c r="O141" s="5" t="s">
        <v>140</v>
      </c>
      <c r="P141" s="5" t="s">
        <v>110</v>
      </c>
      <c r="Q141" s="5" t="s">
        <v>140</v>
      </c>
      <c r="R141" s="4" t="s">
        <v>782</v>
      </c>
      <c r="S141" s="7">
        <v>3694.1</v>
      </c>
      <c r="T141" s="7"/>
      <c r="U141" s="4" t="s">
        <v>161</v>
      </c>
      <c r="V141" s="4"/>
      <c r="W141" s="4"/>
      <c r="X141" s="4"/>
      <c r="Y141" s="4" t="s">
        <v>163</v>
      </c>
      <c r="Z141" s="121"/>
      <c r="AA141" s="121"/>
      <c r="AB141" s="4"/>
      <c r="AC141" s="4" t="s">
        <v>115</v>
      </c>
      <c r="AD141" s="4"/>
      <c r="AE141" s="4"/>
      <c r="AF141" s="4"/>
      <c r="AG141" s="4"/>
      <c r="AH141" s="4"/>
      <c r="AI141" s="4"/>
      <c r="AJ141" s="4" t="s">
        <v>798</v>
      </c>
      <c r="AK141" s="4" t="s">
        <v>304</v>
      </c>
      <c r="AL141" s="4" t="s">
        <v>568</v>
      </c>
      <c r="AM141" s="4" t="s">
        <v>617</v>
      </c>
      <c r="AN141" s="4"/>
      <c r="AO141" s="4"/>
    </row>
    <row r="142" spans="1:41" ht="18">
      <c r="A142" s="6"/>
      <c r="B142" s="4" t="s">
        <v>797</v>
      </c>
      <c r="C142" s="4" t="s">
        <v>201</v>
      </c>
      <c r="D142" s="4" t="s">
        <v>584</v>
      </c>
      <c r="E142" s="5">
        <f>IF(ISERROR(FIND(入力シート➁!$B$3,D142)),"",ROW())</f>
        <v>142</v>
      </c>
      <c r="F142" s="5" t="str">
        <f t="shared" si="20"/>
        <v>フェンタニル3日用テープ8.4mg「トーワ」</v>
      </c>
      <c r="G142" s="4" t="s">
        <v>438</v>
      </c>
      <c r="H142" s="4" t="s">
        <v>454</v>
      </c>
      <c r="I142" s="5" t="s">
        <v>110</v>
      </c>
      <c r="J142" s="5" t="str">
        <f t="shared" si="21"/>
        <v/>
      </c>
      <c r="K142" s="5" t="s">
        <v>110</v>
      </c>
      <c r="L142" s="5" t="str">
        <f t="shared" si="22"/>
        <v>枚</v>
      </c>
      <c r="M142" s="5" t="str">
        <f t="shared" si="23"/>
        <v/>
      </c>
      <c r="N142" s="5" t="str">
        <f t="shared" si="24"/>
        <v/>
      </c>
      <c r="O142" s="5" t="s">
        <v>140</v>
      </c>
      <c r="P142" s="5" t="s">
        <v>110</v>
      </c>
      <c r="Q142" s="5" t="s">
        <v>140</v>
      </c>
      <c r="R142" s="4" t="s">
        <v>641</v>
      </c>
      <c r="S142" s="7">
        <v>3694.1</v>
      </c>
      <c r="T142" s="7"/>
      <c r="U142" s="4" t="s">
        <v>161</v>
      </c>
      <c r="V142" s="4"/>
      <c r="W142" s="4"/>
      <c r="X142" s="4"/>
      <c r="Y142" s="4" t="s">
        <v>163</v>
      </c>
      <c r="Z142" s="121"/>
      <c r="AA142" s="121"/>
      <c r="AB142" s="4"/>
      <c r="AC142" s="4" t="s">
        <v>115</v>
      </c>
      <c r="AD142" s="4"/>
      <c r="AE142" s="4"/>
      <c r="AF142" s="4"/>
      <c r="AG142" s="4"/>
      <c r="AH142" s="4"/>
      <c r="AI142" s="4"/>
      <c r="AJ142" s="4" t="s">
        <v>701</v>
      </c>
      <c r="AK142" s="4" t="s">
        <v>304</v>
      </c>
      <c r="AL142" s="4" t="s">
        <v>568</v>
      </c>
      <c r="AM142" s="4" t="s">
        <v>617</v>
      </c>
      <c r="AN142" s="4" t="s">
        <v>763</v>
      </c>
      <c r="AO142" s="4"/>
    </row>
    <row r="143" spans="1:41" ht="18">
      <c r="A143" s="6"/>
      <c r="B143" s="4" t="s">
        <v>564</v>
      </c>
      <c r="C143" s="4" t="s">
        <v>201</v>
      </c>
      <c r="D143" s="4" t="s">
        <v>799</v>
      </c>
      <c r="E143" s="5">
        <f>IF(ISERROR(FIND(入力シート➁!$B$3,D143)),"",ROW())</f>
        <v>143</v>
      </c>
      <c r="F143" s="5" t="str">
        <f t="shared" si="20"/>
        <v>フェンタニル3日用テープ8.4mg「ユートク」</v>
      </c>
      <c r="G143" s="4" t="s">
        <v>800</v>
      </c>
      <c r="H143" s="4" t="s">
        <v>454</v>
      </c>
      <c r="I143" s="5" t="s">
        <v>110</v>
      </c>
      <c r="J143" s="5" t="str">
        <f t="shared" si="21"/>
        <v/>
      </c>
      <c r="K143" s="5" t="s">
        <v>110</v>
      </c>
      <c r="L143" s="5" t="str">
        <f t="shared" si="22"/>
        <v>枚</v>
      </c>
      <c r="M143" s="5" t="str">
        <f t="shared" si="23"/>
        <v/>
      </c>
      <c r="N143" s="5" t="str">
        <f t="shared" si="24"/>
        <v/>
      </c>
      <c r="O143" s="5" t="s">
        <v>140</v>
      </c>
      <c r="P143" s="5" t="s">
        <v>110</v>
      </c>
      <c r="Q143" s="5" t="s">
        <v>140</v>
      </c>
      <c r="R143" s="4" t="s">
        <v>566</v>
      </c>
      <c r="S143" s="7">
        <v>130</v>
      </c>
      <c r="T143" s="7"/>
      <c r="U143" s="4" t="s">
        <v>161</v>
      </c>
      <c r="V143" s="4"/>
      <c r="W143" s="4" t="s">
        <v>162</v>
      </c>
      <c r="X143" s="4"/>
      <c r="Y143" s="4" t="s">
        <v>163</v>
      </c>
      <c r="Z143" s="121">
        <v>44365</v>
      </c>
      <c r="AA143" s="121"/>
      <c r="AB143" s="4" t="s">
        <v>164</v>
      </c>
      <c r="AC143" s="4" t="s">
        <v>165</v>
      </c>
      <c r="AD143" s="4" t="s">
        <v>567</v>
      </c>
      <c r="AE143" s="4" t="s">
        <v>181</v>
      </c>
      <c r="AF143" s="4"/>
      <c r="AG143" s="4"/>
      <c r="AH143" s="4"/>
      <c r="AI143" s="4"/>
      <c r="AJ143" s="4" t="s">
        <v>564</v>
      </c>
      <c r="AK143" s="4" t="s">
        <v>304</v>
      </c>
      <c r="AL143" s="4" t="s">
        <v>568</v>
      </c>
      <c r="AM143" s="4" t="s">
        <v>334</v>
      </c>
      <c r="AN143" s="4" t="s">
        <v>801</v>
      </c>
      <c r="AO143" s="4"/>
    </row>
    <row r="144" spans="1:41" ht="18">
      <c r="A144" s="6"/>
      <c r="B144" s="4" t="s">
        <v>569</v>
      </c>
      <c r="C144" s="4" t="s">
        <v>201</v>
      </c>
      <c r="D144" s="4" t="s">
        <v>586</v>
      </c>
      <c r="E144" s="5">
        <f>IF(ISERROR(FIND(入力シート➁!$B$3,D144)),"",ROW())</f>
        <v>144</v>
      </c>
      <c r="F144" s="5" t="str">
        <f t="shared" si="20"/>
        <v>フェンタニル3日用テープ8.4mg「明治」</v>
      </c>
      <c r="G144" s="4" t="s">
        <v>800</v>
      </c>
      <c r="H144" s="4" t="s">
        <v>454</v>
      </c>
      <c r="I144" s="5" t="s">
        <v>110</v>
      </c>
      <c r="J144" s="5" t="str">
        <f t="shared" si="21"/>
        <v/>
      </c>
      <c r="K144" s="5" t="s">
        <v>110</v>
      </c>
      <c r="L144" s="5" t="str">
        <f t="shared" si="22"/>
        <v>枚</v>
      </c>
      <c r="M144" s="5" t="str">
        <f t="shared" si="23"/>
        <v/>
      </c>
      <c r="N144" s="5" t="str">
        <f t="shared" si="24"/>
        <v/>
      </c>
      <c r="O144" s="5" t="s">
        <v>140</v>
      </c>
      <c r="P144" s="5" t="s">
        <v>110</v>
      </c>
      <c r="Q144" s="5" t="s">
        <v>140</v>
      </c>
      <c r="R144" s="4" t="s">
        <v>571</v>
      </c>
      <c r="S144" s="7">
        <v>266.7</v>
      </c>
      <c r="T144" s="7"/>
      <c r="U144" s="4" t="s">
        <v>161</v>
      </c>
      <c r="V144" s="4"/>
      <c r="W144" s="4" t="s">
        <v>185</v>
      </c>
      <c r="X144" s="4"/>
      <c r="Y144" s="4" t="s">
        <v>163</v>
      </c>
      <c r="Z144" s="121">
        <v>43432</v>
      </c>
      <c r="AA144" s="121"/>
      <c r="AB144" s="4" t="s">
        <v>186</v>
      </c>
      <c r="AC144" s="4" t="s">
        <v>165</v>
      </c>
      <c r="AD144" s="4" t="s">
        <v>567</v>
      </c>
      <c r="AE144" s="4" t="s">
        <v>181</v>
      </c>
      <c r="AF144" s="4"/>
      <c r="AG144" s="4"/>
      <c r="AH144" s="4"/>
      <c r="AI144" s="4"/>
      <c r="AJ144" s="4" t="s">
        <v>569</v>
      </c>
      <c r="AK144" s="4" t="s">
        <v>304</v>
      </c>
      <c r="AL144" s="4" t="s">
        <v>568</v>
      </c>
      <c r="AM144" s="4" t="s">
        <v>334</v>
      </c>
      <c r="AN144" s="4"/>
      <c r="AO144" s="4"/>
    </row>
    <row r="145" spans="1:41" ht="18">
      <c r="A145" s="6"/>
      <c r="B145" s="4" t="s">
        <v>572</v>
      </c>
      <c r="C145" s="4" t="s">
        <v>201</v>
      </c>
      <c r="D145" s="4" t="s">
        <v>588</v>
      </c>
      <c r="E145" s="5">
        <f>IF(ISERROR(FIND(入力シート➁!$B$3,D145)),"",ROW())</f>
        <v>145</v>
      </c>
      <c r="F145" s="5" t="str">
        <f t="shared" si="20"/>
        <v>フェンタニルクエン酸塩1日用テープ0.5mg「テイコク」</v>
      </c>
      <c r="G145" s="4" t="s">
        <v>589</v>
      </c>
      <c r="H145" s="4" t="s">
        <v>590</v>
      </c>
      <c r="I145" s="5" t="s">
        <v>110</v>
      </c>
      <c r="J145" s="5" t="str">
        <f t="shared" si="21"/>
        <v/>
      </c>
      <c r="K145" s="5" t="s">
        <v>110</v>
      </c>
      <c r="L145" s="5" t="str">
        <f t="shared" si="22"/>
        <v>枚</v>
      </c>
      <c r="M145" s="5" t="str">
        <f t="shared" si="23"/>
        <v/>
      </c>
      <c r="N145" s="5" t="str">
        <f t="shared" si="24"/>
        <v/>
      </c>
      <c r="O145" s="5" t="s">
        <v>140</v>
      </c>
      <c r="P145" s="5" t="s">
        <v>110</v>
      </c>
      <c r="Q145" s="5" t="s">
        <v>140</v>
      </c>
      <c r="R145" s="4" t="s">
        <v>566</v>
      </c>
      <c r="S145" s="7">
        <v>240.1</v>
      </c>
      <c r="T145" s="7"/>
      <c r="U145" s="4" t="s">
        <v>161</v>
      </c>
      <c r="V145" s="4"/>
      <c r="W145" s="4" t="s">
        <v>162</v>
      </c>
      <c r="X145" s="4"/>
      <c r="Y145" s="4" t="s">
        <v>163</v>
      </c>
      <c r="Z145" s="121">
        <v>43812</v>
      </c>
      <c r="AA145" s="121"/>
      <c r="AB145" s="4" t="s">
        <v>164</v>
      </c>
      <c r="AC145" s="4" t="s">
        <v>165</v>
      </c>
      <c r="AD145" s="4" t="s">
        <v>574</v>
      </c>
      <c r="AE145" s="4" t="s">
        <v>181</v>
      </c>
      <c r="AF145" s="4"/>
      <c r="AG145" s="4"/>
      <c r="AH145" s="4"/>
      <c r="AI145" s="4"/>
      <c r="AJ145" s="4" t="s">
        <v>572</v>
      </c>
      <c r="AK145" s="4" t="s">
        <v>304</v>
      </c>
      <c r="AL145" s="4" t="s">
        <v>568</v>
      </c>
      <c r="AM145" s="4" t="s">
        <v>334</v>
      </c>
      <c r="AN145" s="4"/>
      <c r="AO145" s="4"/>
    </row>
    <row r="146" spans="1:41" ht="18">
      <c r="A146" s="6"/>
      <c r="B146" s="4" t="s">
        <v>575</v>
      </c>
      <c r="C146" s="4" t="s">
        <v>201</v>
      </c>
      <c r="D146" s="4" t="s">
        <v>593</v>
      </c>
      <c r="E146" s="5">
        <f>IF(ISERROR(FIND(入力シート➁!$B$3,D146)),"",ROW())</f>
        <v>146</v>
      </c>
      <c r="F146" s="5" t="str">
        <f t="shared" si="20"/>
        <v>フェンタニルクエン酸塩1日用テープ1mg「テイコク」</v>
      </c>
      <c r="G146" s="4" t="s">
        <v>589</v>
      </c>
      <c r="H146" s="4" t="s">
        <v>594</v>
      </c>
      <c r="I146" s="5" t="s">
        <v>110</v>
      </c>
      <c r="J146" s="5" t="str">
        <f t="shared" si="21"/>
        <v/>
      </c>
      <c r="K146" s="5" t="s">
        <v>110</v>
      </c>
      <c r="L146" s="5" t="str">
        <f t="shared" si="22"/>
        <v>mg1枚</v>
      </c>
      <c r="M146" s="5" t="str">
        <f t="shared" si="23"/>
        <v>枚</v>
      </c>
      <c r="N146" s="5" t="str">
        <f t="shared" si="24"/>
        <v/>
      </c>
      <c r="O146" s="5" t="s">
        <v>140</v>
      </c>
      <c r="P146" s="5" t="s">
        <v>110</v>
      </c>
      <c r="Q146" s="5" t="s">
        <v>140</v>
      </c>
      <c r="R146" s="4" t="s">
        <v>577</v>
      </c>
      <c r="S146" s="7">
        <v>240.1</v>
      </c>
      <c r="T146" s="7"/>
      <c r="U146" s="4" t="s">
        <v>161</v>
      </c>
      <c r="V146" s="4"/>
      <c r="W146" s="4" t="s">
        <v>162</v>
      </c>
      <c r="X146" s="4"/>
      <c r="Y146" s="4" t="s">
        <v>163</v>
      </c>
      <c r="Z146" s="121">
        <v>43266</v>
      </c>
      <c r="AA146" s="121"/>
      <c r="AB146" s="4" t="s">
        <v>164</v>
      </c>
      <c r="AC146" s="4" t="s">
        <v>165</v>
      </c>
      <c r="AD146" s="4" t="s">
        <v>574</v>
      </c>
      <c r="AE146" s="4" t="s">
        <v>181</v>
      </c>
      <c r="AF146" s="4"/>
      <c r="AG146" s="4"/>
      <c r="AH146" s="4"/>
      <c r="AI146" s="4"/>
      <c r="AJ146" s="4" t="s">
        <v>575</v>
      </c>
      <c r="AK146" s="4" t="s">
        <v>304</v>
      </c>
      <c r="AL146" s="4" t="s">
        <v>568</v>
      </c>
      <c r="AM146" s="4" t="s">
        <v>334</v>
      </c>
      <c r="AN146" s="4"/>
      <c r="AO146" s="4"/>
    </row>
    <row r="147" spans="1:41" ht="18">
      <c r="A147" s="6"/>
      <c r="B147" s="4" t="s">
        <v>578</v>
      </c>
      <c r="C147" s="4" t="s">
        <v>201</v>
      </c>
      <c r="D147" s="4" t="s">
        <v>596</v>
      </c>
      <c r="E147" s="5">
        <f>IF(ISERROR(FIND(入力シート➁!$B$3,D147)),"",ROW())</f>
        <v>147</v>
      </c>
      <c r="F147" s="5" t="str">
        <f t="shared" si="20"/>
        <v>フェンタニルクエン酸塩1日用テープ1mg「第一三共」</v>
      </c>
      <c r="G147" s="4" t="s">
        <v>589</v>
      </c>
      <c r="H147" s="4" t="s">
        <v>594</v>
      </c>
      <c r="I147" s="5" t="s">
        <v>110</v>
      </c>
      <c r="J147" s="5" t="str">
        <f t="shared" si="21"/>
        <v/>
      </c>
      <c r="K147" s="5" t="s">
        <v>110</v>
      </c>
      <c r="L147" s="5" t="str">
        <f t="shared" si="22"/>
        <v>mg1枚</v>
      </c>
      <c r="M147" s="5" t="str">
        <f t="shared" si="23"/>
        <v>枚</v>
      </c>
      <c r="N147" s="5" t="str">
        <f t="shared" si="24"/>
        <v/>
      </c>
      <c r="O147" s="5" t="s">
        <v>140</v>
      </c>
      <c r="P147" s="5" t="s">
        <v>110</v>
      </c>
      <c r="Q147" s="5" t="s">
        <v>140</v>
      </c>
      <c r="R147" s="4" t="s">
        <v>571</v>
      </c>
      <c r="S147" s="7">
        <v>491.3</v>
      </c>
      <c r="T147" s="7"/>
      <c r="U147" s="4" t="s">
        <v>161</v>
      </c>
      <c r="V147" s="4"/>
      <c r="W147" s="4" t="s">
        <v>185</v>
      </c>
      <c r="X147" s="4"/>
      <c r="Y147" s="4" t="s">
        <v>163</v>
      </c>
      <c r="Z147" s="121">
        <v>40340</v>
      </c>
      <c r="AA147" s="121"/>
      <c r="AB147" s="4" t="s">
        <v>186</v>
      </c>
      <c r="AC147" s="4" t="s">
        <v>165</v>
      </c>
      <c r="AD147" s="4" t="s">
        <v>574</v>
      </c>
      <c r="AE147" s="4" t="s">
        <v>181</v>
      </c>
      <c r="AF147" s="4"/>
      <c r="AG147" s="4"/>
      <c r="AH147" s="4"/>
      <c r="AI147" s="4"/>
      <c r="AJ147" s="4" t="s">
        <v>578</v>
      </c>
      <c r="AK147" s="4" t="s">
        <v>304</v>
      </c>
      <c r="AL147" s="4" t="s">
        <v>568</v>
      </c>
      <c r="AM147" s="4" t="s">
        <v>334</v>
      </c>
      <c r="AN147" s="4"/>
      <c r="AO147" s="4"/>
    </row>
    <row r="148" spans="1:41" ht="18">
      <c r="A148" s="6"/>
      <c r="B148" s="4" t="s">
        <v>580</v>
      </c>
      <c r="C148" s="4" t="s">
        <v>201</v>
      </c>
      <c r="D148" s="4" t="s">
        <v>598</v>
      </c>
      <c r="E148" s="5">
        <f>IF(ISERROR(FIND(入力シート➁!$B$3,D148)),"",ROW())</f>
        <v>148</v>
      </c>
      <c r="F148" s="5" t="str">
        <f t="shared" si="20"/>
        <v>フェンタニルクエン酸塩1日用テープ2mg「テイコク」</v>
      </c>
      <c r="G148" s="4" t="s">
        <v>589</v>
      </c>
      <c r="H148" s="4" t="s">
        <v>599</v>
      </c>
      <c r="I148" s="5" t="s">
        <v>110</v>
      </c>
      <c r="J148" s="5" t="str">
        <f t="shared" si="21"/>
        <v/>
      </c>
      <c r="K148" s="5" t="s">
        <v>110</v>
      </c>
      <c r="L148" s="5" t="str">
        <f t="shared" si="22"/>
        <v>枚</v>
      </c>
      <c r="M148" s="5" t="str">
        <f t="shared" si="23"/>
        <v/>
      </c>
      <c r="N148" s="5" t="str">
        <f t="shared" si="24"/>
        <v/>
      </c>
      <c r="O148" s="5" t="s">
        <v>140</v>
      </c>
      <c r="P148" s="5" t="s">
        <v>110</v>
      </c>
      <c r="Q148" s="5" t="s">
        <v>140</v>
      </c>
      <c r="R148" s="4" t="s">
        <v>566</v>
      </c>
      <c r="S148" s="7">
        <v>448.8</v>
      </c>
      <c r="T148" s="7"/>
      <c r="U148" s="4" t="s">
        <v>161</v>
      </c>
      <c r="V148" s="4"/>
      <c r="W148" s="4" t="s">
        <v>162</v>
      </c>
      <c r="X148" s="4"/>
      <c r="Y148" s="4" t="s">
        <v>163</v>
      </c>
      <c r="Z148" s="121">
        <v>43812</v>
      </c>
      <c r="AA148" s="121"/>
      <c r="AB148" s="4" t="s">
        <v>164</v>
      </c>
      <c r="AC148" s="4" t="s">
        <v>165</v>
      </c>
      <c r="AD148" s="4" t="s">
        <v>582</v>
      </c>
      <c r="AE148" s="4" t="s">
        <v>181</v>
      </c>
      <c r="AF148" s="4"/>
      <c r="AG148" s="4"/>
      <c r="AH148" s="4"/>
      <c r="AI148" s="4"/>
      <c r="AJ148" s="4" t="s">
        <v>580</v>
      </c>
      <c r="AK148" s="4" t="s">
        <v>304</v>
      </c>
      <c r="AL148" s="4" t="s">
        <v>568</v>
      </c>
      <c r="AM148" s="4" t="s">
        <v>334</v>
      </c>
      <c r="AN148" s="4"/>
      <c r="AO148" s="4"/>
    </row>
    <row r="149" spans="1:41" ht="18">
      <c r="A149" s="6"/>
      <c r="B149" s="4" t="s">
        <v>583</v>
      </c>
      <c r="C149" s="4" t="s">
        <v>201</v>
      </c>
      <c r="D149" s="4" t="s">
        <v>602</v>
      </c>
      <c r="E149" s="5">
        <f>IF(ISERROR(FIND(入力シート➁!$B$3,D149)),"",ROW())</f>
        <v>149</v>
      </c>
      <c r="F149" s="5" t="str">
        <f t="shared" si="20"/>
        <v>フェンタニルクエン酸塩1日用テープ2mg「第一三共」</v>
      </c>
      <c r="G149" s="4" t="s">
        <v>589</v>
      </c>
      <c r="H149" s="4" t="s">
        <v>599</v>
      </c>
      <c r="I149" s="5" t="s">
        <v>110</v>
      </c>
      <c r="J149" s="5" t="str">
        <f t="shared" si="21"/>
        <v/>
      </c>
      <c r="K149" s="5" t="s">
        <v>110</v>
      </c>
      <c r="L149" s="5" t="str">
        <f t="shared" si="22"/>
        <v>枚</v>
      </c>
      <c r="M149" s="5" t="str">
        <f t="shared" si="23"/>
        <v/>
      </c>
      <c r="N149" s="5" t="str">
        <f t="shared" si="24"/>
        <v/>
      </c>
      <c r="O149" s="5" t="s">
        <v>140</v>
      </c>
      <c r="P149" s="5" t="s">
        <v>110</v>
      </c>
      <c r="Q149" s="5" t="s">
        <v>140</v>
      </c>
      <c r="R149" s="4" t="s">
        <v>577</v>
      </c>
      <c r="S149" s="7">
        <v>464.4</v>
      </c>
      <c r="T149" s="7"/>
      <c r="U149" s="4" t="s">
        <v>161</v>
      </c>
      <c r="V149" s="4"/>
      <c r="W149" s="4" t="s">
        <v>162</v>
      </c>
      <c r="X149" s="4"/>
      <c r="Y149" s="4" t="s">
        <v>163</v>
      </c>
      <c r="Z149" s="121">
        <v>43266</v>
      </c>
      <c r="AA149" s="121"/>
      <c r="AB149" s="4" t="s">
        <v>164</v>
      </c>
      <c r="AC149" s="4" t="s">
        <v>165</v>
      </c>
      <c r="AD149" s="4" t="s">
        <v>582</v>
      </c>
      <c r="AE149" s="4" t="s">
        <v>181</v>
      </c>
      <c r="AF149" s="4"/>
      <c r="AG149" s="4"/>
      <c r="AH149" s="4"/>
      <c r="AI149" s="4"/>
      <c r="AJ149" s="4" t="s">
        <v>583</v>
      </c>
      <c r="AK149" s="4" t="s">
        <v>304</v>
      </c>
      <c r="AL149" s="4" t="s">
        <v>568</v>
      </c>
      <c r="AM149" s="4" t="s">
        <v>334</v>
      </c>
      <c r="AN149" s="4"/>
      <c r="AO149" s="4"/>
    </row>
    <row r="150" spans="1:41" ht="18">
      <c r="A150" s="6"/>
      <c r="B150" s="4" t="s">
        <v>585</v>
      </c>
      <c r="C150" s="4" t="s">
        <v>201</v>
      </c>
      <c r="D150" s="4" t="s">
        <v>604</v>
      </c>
      <c r="E150" s="5">
        <f>IF(ISERROR(FIND(入力シート➁!$B$3,D150)),"",ROW())</f>
        <v>150</v>
      </c>
      <c r="F150" s="5" t="str">
        <f t="shared" ref="F150:F177" si="25">INDEX(D:D,SMALL(E:E,ROW(D149)))</f>
        <v>フェンタニルクエン酸塩1日用テープ4mg「テイコク」</v>
      </c>
      <c r="G150" s="4" t="s">
        <v>589</v>
      </c>
      <c r="H150" s="4" t="s">
        <v>605</v>
      </c>
      <c r="I150" s="5" t="s">
        <v>110</v>
      </c>
      <c r="J150" s="5" t="str">
        <f t="shared" si="21"/>
        <v/>
      </c>
      <c r="K150" s="5" t="s">
        <v>110</v>
      </c>
      <c r="L150" s="5" t="str">
        <f t="shared" si="22"/>
        <v>枚</v>
      </c>
      <c r="M150" s="5" t="str">
        <f t="shared" si="23"/>
        <v/>
      </c>
      <c r="N150" s="5" t="str">
        <f t="shared" si="24"/>
        <v/>
      </c>
      <c r="O150" s="5" t="s">
        <v>140</v>
      </c>
      <c r="P150" s="5" t="s">
        <v>110</v>
      </c>
      <c r="Q150" s="5" t="s">
        <v>140</v>
      </c>
      <c r="R150" s="4" t="s">
        <v>571</v>
      </c>
      <c r="S150" s="7">
        <v>914.4</v>
      </c>
      <c r="T150" s="7"/>
      <c r="U150" s="4" t="s">
        <v>161</v>
      </c>
      <c r="V150" s="4"/>
      <c r="W150" s="4" t="s">
        <v>185</v>
      </c>
      <c r="X150" s="4"/>
      <c r="Y150" s="4" t="s">
        <v>163</v>
      </c>
      <c r="Z150" s="121">
        <v>40340</v>
      </c>
      <c r="AA150" s="121"/>
      <c r="AB150" s="4" t="s">
        <v>186</v>
      </c>
      <c r="AC150" s="4" t="s">
        <v>165</v>
      </c>
      <c r="AD150" s="4" t="s">
        <v>582</v>
      </c>
      <c r="AE150" s="4" t="s">
        <v>181</v>
      </c>
      <c r="AF150" s="4"/>
      <c r="AG150" s="4"/>
      <c r="AH150" s="4"/>
      <c r="AI150" s="4"/>
      <c r="AJ150" s="4" t="s">
        <v>585</v>
      </c>
      <c r="AK150" s="4" t="s">
        <v>304</v>
      </c>
      <c r="AL150" s="4" t="s">
        <v>568</v>
      </c>
      <c r="AM150" s="4" t="s">
        <v>334</v>
      </c>
      <c r="AN150" s="4"/>
      <c r="AO150" s="4"/>
    </row>
    <row r="151" spans="1:41" ht="18">
      <c r="A151" s="6"/>
      <c r="B151" s="4" t="s">
        <v>587</v>
      </c>
      <c r="C151" s="4" t="s">
        <v>201</v>
      </c>
      <c r="D151" s="4" t="s">
        <v>607</v>
      </c>
      <c r="E151" s="5">
        <f>IF(ISERROR(FIND(入力シート➁!$B$3,D151)),"",ROW())</f>
        <v>151</v>
      </c>
      <c r="F151" s="5" t="str">
        <f t="shared" si="25"/>
        <v>フェンタニルクエン酸塩1日用テープ4mg「第一三共」</v>
      </c>
      <c r="G151" s="4" t="s">
        <v>589</v>
      </c>
      <c r="H151" s="4" t="s">
        <v>605</v>
      </c>
      <c r="I151" s="5" t="s">
        <v>110</v>
      </c>
      <c r="J151" s="5" t="str">
        <f t="shared" si="21"/>
        <v/>
      </c>
      <c r="K151" s="5" t="s">
        <v>110</v>
      </c>
      <c r="L151" s="5" t="str">
        <f t="shared" si="22"/>
        <v>枚</v>
      </c>
      <c r="M151" s="5" t="str">
        <f t="shared" si="23"/>
        <v/>
      </c>
      <c r="N151" s="5" t="str">
        <f t="shared" si="24"/>
        <v/>
      </c>
      <c r="O151" s="5" t="s">
        <v>140</v>
      </c>
      <c r="P151" s="5" t="s">
        <v>110</v>
      </c>
      <c r="Q151" s="5" t="s">
        <v>140</v>
      </c>
      <c r="R151" s="4" t="s">
        <v>566</v>
      </c>
      <c r="S151" s="7">
        <v>864</v>
      </c>
      <c r="T151" s="7"/>
      <c r="U151" s="4" t="s">
        <v>161</v>
      </c>
      <c r="V151" s="4"/>
      <c r="W151" s="4" t="s">
        <v>162</v>
      </c>
      <c r="X151" s="4"/>
      <c r="Y151" s="4" t="s">
        <v>163</v>
      </c>
      <c r="Z151" s="121">
        <v>43812</v>
      </c>
      <c r="AA151" s="121"/>
      <c r="AB151" s="4" t="s">
        <v>164</v>
      </c>
      <c r="AC151" s="4" t="s">
        <v>165</v>
      </c>
      <c r="AD151" s="4" t="s">
        <v>591</v>
      </c>
      <c r="AE151" s="4" t="s">
        <v>181</v>
      </c>
      <c r="AF151" s="4"/>
      <c r="AG151" s="4"/>
      <c r="AH151" s="4"/>
      <c r="AI151" s="4"/>
      <c r="AJ151" s="4" t="s">
        <v>587</v>
      </c>
      <c r="AK151" s="4" t="s">
        <v>304</v>
      </c>
      <c r="AL151" s="4" t="s">
        <v>568</v>
      </c>
      <c r="AM151" s="4" t="s">
        <v>334</v>
      </c>
      <c r="AN151" s="4"/>
      <c r="AO151" s="4"/>
    </row>
    <row r="152" spans="1:41" ht="18">
      <c r="A152" s="6"/>
      <c r="B152" s="4" t="s">
        <v>592</v>
      </c>
      <c r="C152" s="4" t="s">
        <v>201</v>
      </c>
      <c r="D152" s="4" t="s">
        <v>610</v>
      </c>
      <c r="E152" s="5">
        <f>IF(ISERROR(FIND(入力シート➁!$B$3,D152)),"",ROW())</f>
        <v>152</v>
      </c>
      <c r="F152" s="5" t="str">
        <f t="shared" si="25"/>
        <v>フェンタニルクエン酸塩1日用テープ6mg「テイコク」</v>
      </c>
      <c r="G152" s="4" t="s">
        <v>589</v>
      </c>
      <c r="H152" s="4" t="s">
        <v>611</v>
      </c>
      <c r="I152" s="5" t="s">
        <v>110</v>
      </c>
      <c r="J152" s="5" t="str">
        <f t="shared" si="21"/>
        <v/>
      </c>
      <c r="K152" s="5" t="s">
        <v>110</v>
      </c>
      <c r="L152" s="5" t="str">
        <f t="shared" si="22"/>
        <v>枚</v>
      </c>
      <c r="M152" s="5" t="str">
        <f t="shared" si="23"/>
        <v/>
      </c>
      <c r="N152" s="5" t="str">
        <f t="shared" si="24"/>
        <v/>
      </c>
      <c r="O152" s="5" t="s">
        <v>140</v>
      </c>
      <c r="P152" s="5" t="s">
        <v>110</v>
      </c>
      <c r="Q152" s="5" t="s">
        <v>140</v>
      </c>
      <c r="R152" s="4" t="s">
        <v>577</v>
      </c>
      <c r="S152" s="7">
        <v>864</v>
      </c>
      <c r="T152" s="7"/>
      <c r="U152" s="4" t="s">
        <v>161</v>
      </c>
      <c r="V152" s="4"/>
      <c r="W152" s="4" t="s">
        <v>162</v>
      </c>
      <c r="X152" s="4"/>
      <c r="Y152" s="4" t="s">
        <v>163</v>
      </c>
      <c r="Z152" s="121">
        <v>43266</v>
      </c>
      <c r="AA152" s="121"/>
      <c r="AB152" s="4" t="s">
        <v>164</v>
      </c>
      <c r="AC152" s="4" t="s">
        <v>165</v>
      </c>
      <c r="AD152" s="4" t="s">
        <v>591</v>
      </c>
      <c r="AE152" s="4" t="s">
        <v>181</v>
      </c>
      <c r="AF152" s="4"/>
      <c r="AG152" s="4"/>
      <c r="AH152" s="4"/>
      <c r="AI152" s="4"/>
      <c r="AJ152" s="4" t="s">
        <v>592</v>
      </c>
      <c r="AK152" s="4" t="s">
        <v>304</v>
      </c>
      <c r="AL152" s="4" t="s">
        <v>568</v>
      </c>
      <c r="AM152" s="4" t="s">
        <v>334</v>
      </c>
      <c r="AN152" s="4"/>
      <c r="AO152" s="4"/>
    </row>
    <row r="153" spans="1:41" ht="18">
      <c r="A153" s="6"/>
      <c r="B153" s="4" t="s">
        <v>595</v>
      </c>
      <c r="C153" s="4" t="s">
        <v>201</v>
      </c>
      <c r="D153" s="4" t="s">
        <v>613</v>
      </c>
      <c r="E153" s="5">
        <f>IF(ISERROR(FIND(入力シート➁!$B$3,D153)),"",ROW())</f>
        <v>153</v>
      </c>
      <c r="F153" s="5" t="str">
        <f t="shared" si="25"/>
        <v>フェンタニルクエン酸塩1日用テープ6mg「第一三共」</v>
      </c>
      <c r="G153" s="4" t="s">
        <v>589</v>
      </c>
      <c r="H153" s="4" t="s">
        <v>611</v>
      </c>
      <c r="I153" s="5" t="s">
        <v>110</v>
      </c>
      <c r="J153" s="5" t="str">
        <f t="shared" si="21"/>
        <v/>
      </c>
      <c r="K153" s="5" t="s">
        <v>110</v>
      </c>
      <c r="L153" s="5" t="str">
        <f t="shared" si="22"/>
        <v>枚</v>
      </c>
      <c r="M153" s="5" t="str">
        <f t="shared" si="23"/>
        <v/>
      </c>
      <c r="N153" s="5" t="str">
        <f t="shared" si="24"/>
        <v/>
      </c>
      <c r="O153" s="5" t="s">
        <v>140</v>
      </c>
      <c r="P153" s="5" t="s">
        <v>110</v>
      </c>
      <c r="Q153" s="5" t="s">
        <v>140</v>
      </c>
      <c r="R153" s="4" t="s">
        <v>571</v>
      </c>
      <c r="S153" s="7">
        <v>1701.5</v>
      </c>
      <c r="T153" s="7"/>
      <c r="U153" s="4" t="s">
        <v>161</v>
      </c>
      <c r="V153" s="4"/>
      <c r="W153" s="4" t="s">
        <v>185</v>
      </c>
      <c r="X153" s="4"/>
      <c r="Y153" s="4" t="s">
        <v>163</v>
      </c>
      <c r="Z153" s="121">
        <v>40340</v>
      </c>
      <c r="AA153" s="121"/>
      <c r="AB153" s="4" t="s">
        <v>186</v>
      </c>
      <c r="AC153" s="4" t="s">
        <v>165</v>
      </c>
      <c r="AD153" s="4" t="s">
        <v>591</v>
      </c>
      <c r="AE153" s="4" t="s">
        <v>181</v>
      </c>
      <c r="AF153" s="4"/>
      <c r="AG153" s="4"/>
      <c r="AH153" s="4"/>
      <c r="AI153" s="4"/>
      <c r="AJ153" s="4" t="s">
        <v>595</v>
      </c>
      <c r="AK153" s="4" t="s">
        <v>304</v>
      </c>
      <c r="AL153" s="4" t="s">
        <v>568</v>
      </c>
      <c r="AM153" s="4" t="s">
        <v>334</v>
      </c>
      <c r="AN153" s="4"/>
      <c r="AO153" s="4"/>
    </row>
    <row r="154" spans="1:41" ht="18">
      <c r="A154" s="6"/>
      <c r="B154" s="4" t="s">
        <v>597</v>
      </c>
      <c r="C154" s="4" t="s">
        <v>201</v>
      </c>
      <c r="D154" s="4" t="s">
        <v>615</v>
      </c>
      <c r="E154" s="5">
        <f>IF(ISERROR(FIND(入力シート➁!$B$3,D154)),"",ROW())</f>
        <v>154</v>
      </c>
      <c r="F154" s="5" t="str">
        <f t="shared" si="25"/>
        <v>フェンタニルクエン酸塩1日用テープ8mg「テイコク」</v>
      </c>
      <c r="G154" s="4" t="s">
        <v>589</v>
      </c>
      <c r="H154" s="4" t="s">
        <v>616</v>
      </c>
      <c r="I154" s="5" t="s">
        <v>110</v>
      </c>
      <c r="J154" s="5" t="str">
        <f t="shared" si="21"/>
        <v/>
      </c>
      <c r="K154" s="5" t="s">
        <v>110</v>
      </c>
      <c r="L154" s="5" t="str">
        <f t="shared" si="22"/>
        <v>枚</v>
      </c>
      <c r="M154" s="5" t="str">
        <f t="shared" si="23"/>
        <v/>
      </c>
      <c r="N154" s="5" t="str">
        <f t="shared" si="24"/>
        <v/>
      </c>
      <c r="O154" s="5" t="s">
        <v>140</v>
      </c>
      <c r="P154" s="5" t="s">
        <v>110</v>
      </c>
      <c r="Q154" s="5" t="s">
        <v>140</v>
      </c>
      <c r="R154" s="4" t="s">
        <v>566</v>
      </c>
      <c r="S154" s="7">
        <v>1246.8</v>
      </c>
      <c r="T154" s="7"/>
      <c r="U154" s="4" t="s">
        <v>161</v>
      </c>
      <c r="V154" s="4"/>
      <c r="W154" s="4" t="s">
        <v>162</v>
      </c>
      <c r="X154" s="4"/>
      <c r="Y154" s="4" t="s">
        <v>163</v>
      </c>
      <c r="Z154" s="121">
        <v>43812</v>
      </c>
      <c r="AA154" s="121"/>
      <c r="AB154" s="4" t="s">
        <v>164</v>
      </c>
      <c r="AC154" s="4" t="s">
        <v>165</v>
      </c>
      <c r="AD154" s="4" t="s">
        <v>600</v>
      </c>
      <c r="AE154" s="4" t="s">
        <v>181</v>
      </c>
      <c r="AF154" s="4"/>
      <c r="AG154" s="4"/>
      <c r="AH154" s="4"/>
      <c r="AI154" s="4"/>
      <c r="AJ154" s="4" t="s">
        <v>597</v>
      </c>
      <c r="AK154" s="4" t="s">
        <v>304</v>
      </c>
      <c r="AL154" s="4" t="s">
        <v>568</v>
      </c>
      <c r="AM154" s="4" t="s">
        <v>334</v>
      </c>
      <c r="AN154" s="4"/>
      <c r="AO154" s="4"/>
    </row>
    <row r="155" spans="1:41" ht="18">
      <c r="A155" s="6"/>
      <c r="B155" s="4" t="s">
        <v>601</v>
      </c>
      <c r="C155" s="4" t="s">
        <v>201</v>
      </c>
      <c r="D155" s="4" t="s">
        <v>619</v>
      </c>
      <c r="E155" s="5">
        <f>IF(ISERROR(FIND(入力シート➁!$B$3,D155)),"",ROW())</f>
        <v>155</v>
      </c>
      <c r="F155" s="5" t="str">
        <f t="shared" si="25"/>
        <v>フェンタニルクエン酸塩1日用テープ8mg「第一三共」</v>
      </c>
      <c r="G155" s="4" t="s">
        <v>589</v>
      </c>
      <c r="H155" s="4" t="s">
        <v>616</v>
      </c>
      <c r="I155" s="5" t="s">
        <v>110</v>
      </c>
      <c r="J155" s="5" t="str">
        <f t="shared" si="21"/>
        <v/>
      </c>
      <c r="K155" s="5" t="s">
        <v>110</v>
      </c>
      <c r="L155" s="5" t="str">
        <f t="shared" si="22"/>
        <v>枚</v>
      </c>
      <c r="M155" s="5" t="str">
        <f t="shared" si="23"/>
        <v/>
      </c>
      <c r="N155" s="5" t="str">
        <f t="shared" si="24"/>
        <v/>
      </c>
      <c r="O155" s="5" t="s">
        <v>140</v>
      </c>
      <c r="P155" s="5" t="s">
        <v>110</v>
      </c>
      <c r="Q155" s="5" t="s">
        <v>140</v>
      </c>
      <c r="R155" s="4" t="s">
        <v>577</v>
      </c>
      <c r="S155" s="7">
        <v>1246.8</v>
      </c>
      <c r="T155" s="7"/>
      <c r="U155" s="4" t="s">
        <v>161</v>
      </c>
      <c r="V155" s="4"/>
      <c r="W155" s="4" t="s">
        <v>162</v>
      </c>
      <c r="X155" s="4"/>
      <c r="Y155" s="4" t="s">
        <v>163</v>
      </c>
      <c r="Z155" s="121">
        <v>43266</v>
      </c>
      <c r="AA155" s="121"/>
      <c r="AB155" s="4" t="s">
        <v>164</v>
      </c>
      <c r="AC155" s="4" t="s">
        <v>165</v>
      </c>
      <c r="AD155" s="4" t="s">
        <v>600</v>
      </c>
      <c r="AE155" s="4" t="s">
        <v>181</v>
      </c>
      <c r="AF155" s="4"/>
      <c r="AG155" s="4"/>
      <c r="AH155" s="4"/>
      <c r="AI155" s="4"/>
      <c r="AJ155" s="4" t="s">
        <v>601</v>
      </c>
      <c r="AK155" s="4" t="s">
        <v>304</v>
      </c>
      <c r="AL155" s="4" t="s">
        <v>568</v>
      </c>
      <c r="AM155" s="4" t="s">
        <v>334</v>
      </c>
      <c r="AN155" s="4"/>
      <c r="AO155" s="4"/>
    </row>
    <row r="156" spans="1:41" ht="18">
      <c r="A156" s="6"/>
      <c r="B156" s="4" t="s">
        <v>603</v>
      </c>
      <c r="C156" s="4" t="s">
        <v>192</v>
      </c>
      <c r="D156" s="4" t="s">
        <v>621</v>
      </c>
      <c r="E156" s="5">
        <f>IF(ISERROR(FIND(入力シート➁!$B$3,D156)),"",ROW())</f>
        <v>156</v>
      </c>
      <c r="F156" s="5" t="str">
        <f t="shared" si="25"/>
        <v>フェンタニル注射液0.1mg「テルモ」</v>
      </c>
      <c r="G156" s="4" t="s">
        <v>622</v>
      </c>
      <c r="H156" s="4" t="s">
        <v>623</v>
      </c>
      <c r="I156" s="5" t="s">
        <v>624</v>
      </c>
      <c r="J156" s="5" t="str">
        <f t="shared" si="21"/>
        <v>2mL</v>
      </c>
      <c r="K156" s="5" t="s">
        <v>479</v>
      </c>
      <c r="L156" s="5" t="str">
        <f t="shared" si="22"/>
        <v>管</v>
      </c>
      <c r="M156" s="5" t="str">
        <f t="shared" si="23"/>
        <v/>
      </c>
      <c r="N156" s="5" t="str">
        <f t="shared" si="24"/>
        <v/>
      </c>
      <c r="O156" s="5" t="s">
        <v>217</v>
      </c>
      <c r="P156" s="5" t="s">
        <v>480</v>
      </c>
      <c r="Q156" s="5" t="s">
        <v>150</v>
      </c>
      <c r="R156" s="4" t="s">
        <v>571</v>
      </c>
      <c r="S156" s="7">
        <v>2552</v>
      </c>
      <c r="T156" s="7"/>
      <c r="U156" s="4" t="s">
        <v>161</v>
      </c>
      <c r="V156" s="4"/>
      <c r="W156" s="4" t="s">
        <v>185</v>
      </c>
      <c r="X156" s="4"/>
      <c r="Y156" s="4" t="s">
        <v>163</v>
      </c>
      <c r="Z156" s="121">
        <v>40340</v>
      </c>
      <c r="AA156" s="121"/>
      <c r="AB156" s="4" t="s">
        <v>186</v>
      </c>
      <c r="AC156" s="4" t="s">
        <v>165</v>
      </c>
      <c r="AD156" s="4" t="s">
        <v>600</v>
      </c>
      <c r="AE156" s="4" t="s">
        <v>181</v>
      </c>
      <c r="AF156" s="4"/>
      <c r="AG156" s="4"/>
      <c r="AH156" s="4"/>
      <c r="AI156" s="4"/>
      <c r="AJ156" s="4" t="s">
        <v>603</v>
      </c>
      <c r="AK156" s="4" t="s">
        <v>304</v>
      </c>
      <c r="AL156" s="4" t="s">
        <v>568</v>
      </c>
      <c r="AM156" s="4" t="s">
        <v>334</v>
      </c>
      <c r="AN156" s="4"/>
      <c r="AO156" s="4"/>
    </row>
    <row r="157" spans="1:41" ht="18">
      <c r="A157" s="6"/>
      <c r="B157" s="4" t="s">
        <v>606</v>
      </c>
      <c r="C157" s="4" t="s">
        <v>192</v>
      </c>
      <c r="D157" s="4" t="s">
        <v>626</v>
      </c>
      <c r="E157" s="5">
        <f>IF(ISERROR(FIND(入力シート➁!$B$3,D157)),"",ROW())</f>
        <v>157</v>
      </c>
      <c r="F157" s="5" t="str">
        <f t="shared" si="25"/>
        <v>フェンタニル注射液0.1mg「第一三共」</v>
      </c>
      <c r="G157" s="4" t="s">
        <v>627</v>
      </c>
      <c r="H157" s="4" t="s">
        <v>623</v>
      </c>
      <c r="I157" s="5" t="s">
        <v>624</v>
      </c>
      <c r="J157" s="5" t="str">
        <f t="shared" si="21"/>
        <v>2mL</v>
      </c>
      <c r="K157" s="5" t="s">
        <v>479</v>
      </c>
      <c r="L157" s="5" t="str">
        <f t="shared" si="22"/>
        <v>管</v>
      </c>
      <c r="M157" s="5" t="str">
        <f t="shared" si="23"/>
        <v/>
      </c>
      <c r="N157" s="5" t="str">
        <f t="shared" si="24"/>
        <v/>
      </c>
      <c r="O157" s="5" t="s">
        <v>217</v>
      </c>
      <c r="P157" s="5" t="s">
        <v>480</v>
      </c>
      <c r="Q157" s="5" t="s">
        <v>150</v>
      </c>
      <c r="R157" s="4" t="s">
        <v>566</v>
      </c>
      <c r="S157" s="7">
        <v>1616.5</v>
      </c>
      <c r="T157" s="7"/>
      <c r="U157" s="4" t="s">
        <v>161</v>
      </c>
      <c r="V157" s="4"/>
      <c r="W157" s="4" t="s">
        <v>162</v>
      </c>
      <c r="X157" s="4"/>
      <c r="Y157" s="4" t="s">
        <v>163</v>
      </c>
      <c r="Z157" s="121">
        <v>43812</v>
      </c>
      <c r="AA157" s="121"/>
      <c r="AB157" s="4" t="s">
        <v>164</v>
      </c>
      <c r="AC157" s="4" t="s">
        <v>165</v>
      </c>
      <c r="AD157" s="4" t="s">
        <v>608</v>
      </c>
      <c r="AE157" s="4" t="s">
        <v>181</v>
      </c>
      <c r="AF157" s="4"/>
      <c r="AG157" s="4"/>
      <c r="AH157" s="4"/>
      <c r="AI157" s="4"/>
      <c r="AJ157" s="4" t="s">
        <v>606</v>
      </c>
      <c r="AK157" s="4" t="s">
        <v>304</v>
      </c>
      <c r="AL157" s="4" t="s">
        <v>568</v>
      </c>
      <c r="AM157" s="4" t="s">
        <v>334</v>
      </c>
      <c r="AN157" s="4"/>
      <c r="AO157" s="4"/>
    </row>
    <row r="158" spans="1:41" ht="18">
      <c r="A158" s="6"/>
      <c r="B158" s="4" t="s">
        <v>609</v>
      </c>
      <c r="C158" s="4" t="s">
        <v>192</v>
      </c>
      <c r="D158" s="4" t="s">
        <v>630</v>
      </c>
      <c r="E158" s="5">
        <f>IF(ISERROR(FIND(入力シート➁!$B$3,D158)),"",ROW())</f>
        <v>158</v>
      </c>
      <c r="F158" s="5" t="str">
        <f t="shared" si="25"/>
        <v>フェンタニル注射液0.25mg「テルモ」</v>
      </c>
      <c r="G158" s="4" t="s">
        <v>631</v>
      </c>
      <c r="H158" s="4" t="s">
        <v>632</v>
      </c>
      <c r="I158" s="5" t="s">
        <v>633</v>
      </c>
      <c r="J158" s="5" t="str">
        <f t="shared" si="21"/>
        <v>5mL</v>
      </c>
      <c r="K158" s="5" t="s">
        <v>225</v>
      </c>
      <c r="L158" s="5" t="str">
        <f t="shared" si="22"/>
        <v>管</v>
      </c>
      <c r="M158" s="5" t="str">
        <f t="shared" si="23"/>
        <v/>
      </c>
      <c r="N158" s="5" t="str">
        <f t="shared" si="24"/>
        <v/>
      </c>
      <c r="O158" s="5" t="s">
        <v>217</v>
      </c>
      <c r="P158" s="5" t="s">
        <v>226</v>
      </c>
      <c r="Q158" s="5" t="s">
        <v>150</v>
      </c>
      <c r="R158" s="4" t="s">
        <v>577</v>
      </c>
      <c r="S158" s="7">
        <v>1616.5</v>
      </c>
      <c r="T158" s="7"/>
      <c r="U158" s="4" t="s">
        <v>161</v>
      </c>
      <c r="V158" s="4"/>
      <c r="W158" s="4" t="s">
        <v>162</v>
      </c>
      <c r="X158" s="4"/>
      <c r="Y158" s="4" t="s">
        <v>163</v>
      </c>
      <c r="Z158" s="121">
        <v>43266</v>
      </c>
      <c r="AA158" s="121"/>
      <c r="AB158" s="4" t="s">
        <v>164</v>
      </c>
      <c r="AC158" s="4" t="s">
        <v>165</v>
      </c>
      <c r="AD158" s="4" t="s">
        <v>608</v>
      </c>
      <c r="AE158" s="4" t="s">
        <v>181</v>
      </c>
      <c r="AF158" s="4"/>
      <c r="AG158" s="4"/>
      <c r="AH158" s="4"/>
      <c r="AI158" s="4"/>
      <c r="AJ158" s="4" t="s">
        <v>609</v>
      </c>
      <c r="AK158" s="4" t="s">
        <v>304</v>
      </c>
      <c r="AL158" s="4" t="s">
        <v>568</v>
      </c>
      <c r="AM158" s="4" t="s">
        <v>334</v>
      </c>
      <c r="AN158" s="4"/>
      <c r="AO158" s="4"/>
    </row>
    <row r="159" spans="1:41" ht="18">
      <c r="A159" s="6"/>
      <c r="B159" s="4" t="s">
        <v>612</v>
      </c>
      <c r="C159" s="4" t="s">
        <v>192</v>
      </c>
      <c r="D159" s="4" t="s">
        <v>635</v>
      </c>
      <c r="E159" s="5">
        <f>IF(ISERROR(FIND(入力シート➁!$B$3,D159)),"",ROW())</f>
        <v>159</v>
      </c>
      <c r="F159" s="5" t="str">
        <f t="shared" si="25"/>
        <v>フェンタニル注射液0.25mg「第一三共」</v>
      </c>
      <c r="G159" s="4" t="s">
        <v>627</v>
      </c>
      <c r="H159" s="4" t="s">
        <v>632</v>
      </c>
      <c r="I159" s="5" t="s">
        <v>633</v>
      </c>
      <c r="J159" s="5" t="str">
        <f t="shared" si="21"/>
        <v>5mL</v>
      </c>
      <c r="K159" s="5" t="s">
        <v>225</v>
      </c>
      <c r="L159" s="5" t="str">
        <f t="shared" si="22"/>
        <v>管</v>
      </c>
      <c r="M159" s="5" t="str">
        <f t="shared" si="23"/>
        <v/>
      </c>
      <c r="N159" s="5" t="str">
        <f t="shared" si="24"/>
        <v/>
      </c>
      <c r="O159" s="5" t="s">
        <v>217</v>
      </c>
      <c r="P159" s="5" t="s">
        <v>226</v>
      </c>
      <c r="Q159" s="5" t="s">
        <v>150</v>
      </c>
      <c r="R159" s="4" t="s">
        <v>571</v>
      </c>
      <c r="S159" s="7">
        <v>3275.6</v>
      </c>
      <c r="T159" s="7"/>
      <c r="U159" s="4" t="s">
        <v>161</v>
      </c>
      <c r="V159" s="4"/>
      <c r="W159" s="4" t="s">
        <v>185</v>
      </c>
      <c r="X159" s="4"/>
      <c r="Y159" s="4" t="s">
        <v>163</v>
      </c>
      <c r="Z159" s="121">
        <v>40340</v>
      </c>
      <c r="AA159" s="121"/>
      <c r="AB159" s="4" t="s">
        <v>186</v>
      </c>
      <c r="AC159" s="4" t="s">
        <v>165</v>
      </c>
      <c r="AD159" s="4" t="s">
        <v>608</v>
      </c>
      <c r="AE159" s="4" t="s">
        <v>181</v>
      </c>
      <c r="AF159" s="4"/>
      <c r="AG159" s="4"/>
      <c r="AH159" s="4"/>
      <c r="AI159" s="4"/>
      <c r="AJ159" s="4" t="s">
        <v>612</v>
      </c>
      <c r="AK159" s="4" t="s">
        <v>304</v>
      </c>
      <c r="AL159" s="4" t="s">
        <v>568</v>
      </c>
      <c r="AM159" s="4" t="s">
        <v>334</v>
      </c>
      <c r="AN159" s="4"/>
      <c r="AO159" s="4"/>
    </row>
    <row r="160" spans="1:41" ht="18">
      <c r="A160" s="6"/>
      <c r="B160" s="4" t="s">
        <v>620</v>
      </c>
      <c r="C160" s="4" t="s">
        <v>192</v>
      </c>
      <c r="D160" s="4" t="s">
        <v>638</v>
      </c>
      <c r="E160" s="5">
        <f>IF(ISERROR(FIND(入力シート➁!$B$3,D160)),"",ROW())</f>
        <v>160</v>
      </c>
      <c r="F160" s="5" t="str">
        <f t="shared" si="25"/>
        <v>フェンタニル注射液0.5mg「テルモ」</v>
      </c>
      <c r="G160" s="4" t="s">
        <v>627</v>
      </c>
      <c r="H160" s="4" t="s">
        <v>639</v>
      </c>
      <c r="I160" s="5" t="s">
        <v>640</v>
      </c>
      <c r="J160" s="5" t="str">
        <f t="shared" si="21"/>
        <v>10mL</v>
      </c>
      <c r="K160" s="5" t="s">
        <v>378</v>
      </c>
      <c r="L160" s="5" t="str">
        <f t="shared" si="22"/>
        <v>0mL1管</v>
      </c>
      <c r="M160" s="5" t="str">
        <f t="shared" si="23"/>
        <v>管</v>
      </c>
      <c r="N160" s="5" t="str">
        <f t="shared" si="24"/>
        <v/>
      </c>
      <c r="O160" s="5" t="s">
        <v>217</v>
      </c>
      <c r="P160" s="5" t="s">
        <v>379</v>
      </c>
      <c r="Q160" s="5" t="s">
        <v>150</v>
      </c>
      <c r="R160" s="4" t="s">
        <v>555</v>
      </c>
      <c r="S160" s="7">
        <v>7790.6</v>
      </c>
      <c r="T160" s="7"/>
      <c r="U160" s="4" t="s">
        <v>161</v>
      </c>
      <c r="V160" s="4"/>
      <c r="W160" s="4" t="s">
        <v>219</v>
      </c>
      <c r="X160" s="4"/>
      <c r="Y160" s="4" t="s">
        <v>163</v>
      </c>
      <c r="Z160" s="121">
        <v>39619</v>
      </c>
      <c r="AA160" s="121"/>
      <c r="AB160" s="4"/>
      <c r="AC160" s="4" t="s">
        <v>115</v>
      </c>
      <c r="AD160" s="4"/>
      <c r="AE160" s="4"/>
      <c r="AF160" s="4" t="s">
        <v>129</v>
      </c>
      <c r="AG160" s="4"/>
      <c r="AH160" s="4"/>
      <c r="AI160" s="4"/>
      <c r="AJ160" s="4" t="s">
        <v>620</v>
      </c>
      <c r="AK160" s="4" t="s">
        <v>304</v>
      </c>
      <c r="AL160" s="4" t="s">
        <v>568</v>
      </c>
      <c r="AM160" s="4" t="s">
        <v>617</v>
      </c>
      <c r="AN160" s="4"/>
      <c r="AO160" s="4"/>
    </row>
    <row r="161" spans="1:41" ht="18">
      <c r="A161" s="6"/>
      <c r="B161" s="4" t="s">
        <v>625</v>
      </c>
      <c r="C161" s="4" t="s">
        <v>201</v>
      </c>
      <c r="D161" s="4" t="s">
        <v>643</v>
      </c>
      <c r="E161" s="5">
        <f>IF(ISERROR(FIND(入力シート➁!$B$3,D161)),"",ROW())</f>
        <v>161</v>
      </c>
      <c r="F161" s="5" t="str">
        <f t="shared" si="25"/>
        <v>フェントステープ0.5mg</v>
      </c>
      <c r="G161" s="4" t="s">
        <v>589</v>
      </c>
      <c r="H161" s="4" t="s">
        <v>590</v>
      </c>
      <c r="I161" s="5" t="s">
        <v>110</v>
      </c>
      <c r="J161" s="5" t="str">
        <f t="shared" si="21"/>
        <v/>
      </c>
      <c r="K161" s="5" t="s">
        <v>110</v>
      </c>
      <c r="L161" s="5" t="str">
        <f t="shared" si="22"/>
        <v>枚</v>
      </c>
      <c r="M161" s="5" t="str">
        <f t="shared" si="23"/>
        <v/>
      </c>
      <c r="N161" s="5" t="str">
        <f t="shared" si="24"/>
        <v/>
      </c>
      <c r="O161" s="5" t="s">
        <v>140</v>
      </c>
      <c r="P161" s="5" t="s">
        <v>110</v>
      </c>
      <c r="Q161" s="5" t="s">
        <v>140</v>
      </c>
      <c r="R161" s="4" t="s">
        <v>628</v>
      </c>
      <c r="S161" s="7">
        <v>7790.6</v>
      </c>
      <c r="T161" s="7"/>
      <c r="U161" s="4" t="s">
        <v>161</v>
      </c>
      <c r="V161" s="4"/>
      <c r="W161" s="4"/>
      <c r="X161" s="4"/>
      <c r="Y161" s="4" t="s">
        <v>163</v>
      </c>
      <c r="Z161" s="121">
        <v>41082</v>
      </c>
      <c r="AA161" s="121"/>
      <c r="AB161" s="4"/>
      <c r="AC161" s="4" t="s">
        <v>115</v>
      </c>
      <c r="AD161" s="4"/>
      <c r="AE161" s="4"/>
      <c r="AF161" s="4" t="s">
        <v>129</v>
      </c>
      <c r="AG161" s="4"/>
      <c r="AH161" s="4"/>
      <c r="AI161" s="4"/>
      <c r="AJ161" s="4" t="s">
        <v>625</v>
      </c>
      <c r="AK161" s="4" t="s">
        <v>304</v>
      </c>
      <c r="AL161" s="4" t="s">
        <v>568</v>
      </c>
      <c r="AM161" s="4" t="s">
        <v>617</v>
      </c>
      <c r="AN161" s="4"/>
      <c r="AO161" s="4"/>
    </row>
    <row r="162" spans="1:41" ht="18">
      <c r="A162" s="6"/>
      <c r="B162" s="4" t="s">
        <v>629</v>
      </c>
      <c r="C162" s="4" t="s">
        <v>201</v>
      </c>
      <c r="D162" s="4" t="s">
        <v>645</v>
      </c>
      <c r="E162" s="5">
        <f>IF(ISERROR(FIND(入力シート➁!$B$3,D162)),"",ROW())</f>
        <v>162</v>
      </c>
      <c r="F162" s="5" t="str">
        <f t="shared" si="25"/>
        <v>フェントステープ1mg</v>
      </c>
      <c r="G162" s="4" t="s">
        <v>589</v>
      </c>
      <c r="H162" s="4" t="s">
        <v>594</v>
      </c>
      <c r="I162" s="5" t="s">
        <v>110</v>
      </c>
      <c r="J162" s="5" t="str">
        <f t="shared" si="21"/>
        <v/>
      </c>
      <c r="K162" s="5" t="s">
        <v>110</v>
      </c>
      <c r="L162" s="5" t="str">
        <f t="shared" si="22"/>
        <v>mg1枚</v>
      </c>
      <c r="M162" s="5" t="str">
        <f t="shared" si="23"/>
        <v>枚</v>
      </c>
      <c r="N162" s="5" t="str">
        <f t="shared" si="24"/>
        <v/>
      </c>
      <c r="O162" s="5" t="s">
        <v>140</v>
      </c>
      <c r="P162" s="5" t="s">
        <v>110</v>
      </c>
      <c r="Q162" s="5" t="s">
        <v>140</v>
      </c>
      <c r="R162" s="4" t="s">
        <v>160</v>
      </c>
      <c r="S162" s="7">
        <v>7790.6</v>
      </c>
      <c r="T162" s="7"/>
      <c r="U162" s="4" t="s">
        <v>161</v>
      </c>
      <c r="V162" s="4"/>
      <c r="W162" s="4"/>
      <c r="X162" s="4"/>
      <c r="Y162" s="4" t="s">
        <v>163</v>
      </c>
      <c r="Z162" s="121">
        <v>43812</v>
      </c>
      <c r="AA162" s="121"/>
      <c r="AB162" s="4"/>
      <c r="AC162" s="4" t="s">
        <v>115</v>
      </c>
      <c r="AD162" s="4"/>
      <c r="AE162" s="4"/>
      <c r="AF162" s="4" t="s">
        <v>129</v>
      </c>
      <c r="AG162" s="4"/>
      <c r="AH162" s="4"/>
      <c r="AI162" s="4"/>
      <c r="AJ162" s="4" t="s">
        <v>629</v>
      </c>
      <c r="AK162" s="4" t="s">
        <v>304</v>
      </c>
      <c r="AL162" s="4" t="s">
        <v>568</v>
      </c>
      <c r="AM162" s="4" t="s">
        <v>617</v>
      </c>
      <c r="AN162" s="4"/>
      <c r="AO162" s="4"/>
    </row>
    <row r="163" spans="1:41" ht="18">
      <c r="A163" s="6"/>
      <c r="B163" s="4" t="s">
        <v>634</v>
      </c>
      <c r="C163" s="4" t="s">
        <v>201</v>
      </c>
      <c r="D163" s="4" t="s">
        <v>647</v>
      </c>
      <c r="E163" s="5">
        <f>IF(ISERROR(FIND(入力シート➁!$B$3,D163)),"",ROW())</f>
        <v>163</v>
      </c>
      <c r="F163" s="5" t="str">
        <f t="shared" si="25"/>
        <v>フェントステープ2mg</v>
      </c>
      <c r="G163" s="4" t="s">
        <v>589</v>
      </c>
      <c r="H163" s="4" t="s">
        <v>599</v>
      </c>
      <c r="I163" s="5" t="s">
        <v>110</v>
      </c>
      <c r="J163" s="5" t="str">
        <f t="shared" si="21"/>
        <v/>
      </c>
      <c r="K163" s="5" t="s">
        <v>110</v>
      </c>
      <c r="L163" s="5" t="str">
        <f t="shared" si="22"/>
        <v>枚</v>
      </c>
      <c r="M163" s="5" t="str">
        <f t="shared" si="23"/>
        <v/>
      </c>
      <c r="N163" s="5" t="str">
        <f t="shared" si="24"/>
        <v/>
      </c>
      <c r="O163" s="5" t="s">
        <v>140</v>
      </c>
      <c r="P163" s="5" t="s">
        <v>110</v>
      </c>
      <c r="Q163" s="5" t="s">
        <v>140</v>
      </c>
      <c r="R163" s="4" t="s">
        <v>636</v>
      </c>
      <c r="S163" s="7">
        <v>7790.6</v>
      </c>
      <c r="T163" s="7"/>
      <c r="U163" s="4" t="s">
        <v>161</v>
      </c>
      <c r="V163" s="4"/>
      <c r="W163" s="4"/>
      <c r="X163" s="4"/>
      <c r="Y163" s="4" t="s">
        <v>163</v>
      </c>
      <c r="Z163" s="121">
        <v>43266</v>
      </c>
      <c r="AA163" s="121"/>
      <c r="AB163" s="4"/>
      <c r="AC163" s="4" t="s">
        <v>115</v>
      </c>
      <c r="AD163" s="4"/>
      <c r="AE163" s="4"/>
      <c r="AF163" s="4" t="s">
        <v>129</v>
      </c>
      <c r="AG163" s="4"/>
      <c r="AH163" s="4"/>
      <c r="AI163" s="4"/>
      <c r="AJ163" s="4" t="s">
        <v>634</v>
      </c>
      <c r="AK163" s="4" t="s">
        <v>304</v>
      </c>
      <c r="AL163" s="4" t="s">
        <v>568</v>
      </c>
      <c r="AM163" s="4" t="s">
        <v>617</v>
      </c>
      <c r="AN163" s="4"/>
      <c r="AO163" s="4"/>
    </row>
    <row r="164" spans="1:41" ht="18">
      <c r="A164" s="6"/>
      <c r="B164" s="4" t="s">
        <v>642</v>
      </c>
      <c r="C164" s="4" t="s">
        <v>201</v>
      </c>
      <c r="D164" s="4" t="s">
        <v>649</v>
      </c>
      <c r="E164" s="5">
        <f>IF(ISERROR(FIND(入力シート➁!$B$3,D164)),"",ROW())</f>
        <v>164</v>
      </c>
      <c r="F164" s="5" t="str">
        <f t="shared" si="25"/>
        <v>フェントステープ4mg</v>
      </c>
      <c r="G164" s="4" t="s">
        <v>589</v>
      </c>
      <c r="H164" s="4" t="s">
        <v>605</v>
      </c>
      <c r="I164" s="5" t="s">
        <v>110</v>
      </c>
      <c r="J164" s="5" t="str">
        <f t="shared" si="21"/>
        <v/>
      </c>
      <c r="K164" s="5" t="s">
        <v>110</v>
      </c>
      <c r="L164" s="5" t="str">
        <f t="shared" si="22"/>
        <v>枚</v>
      </c>
      <c r="M164" s="5" t="str">
        <f t="shared" si="23"/>
        <v/>
      </c>
      <c r="N164" s="5" t="str">
        <f t="shared" si="24"/>
        <v/>
      </c>
      <c r="O164" s="5" t="s">
        <v>140</v>
      </c>
      <c r="P164" s="5" t="s">
        <v>110</v>
      </c>
      <c r="Q164" s="5" t="s">
        <v>140</v>
      </c>
      <c r="R164" s="4" t="s">
        <v>555</v>
      </c>
      <c r="S164" s="7">
        <v>9294.7999999999993</v>
      </c>
      <c r="T164" s="7"/>
      <c r="U164" s="4" t="s">
        <v>161</v>
      </c>
      <c r="V164" s="4"/>
      <c r="W164" s="4" t="s">
        <v>219</v>
      </c>
      <c r="X164" s="4"/>
      <c r="Y164" s="4" t="s">
        <v>163</v>
      </c>
      <c r="Z164" s="121">
        <v>39619</v>
      </c>
      <c r="AA164" s="121"/>
      <c r="AB164" s="4"/>
      <c r="AC164" s="4" t="s">
        <v>115</v>
      </c>
      <c r="AD164" s="4"/>
      <c r="AE164" s="4"/>
      <c r="AF164" s="4" t="s">
        <v>129</v>
      </c>
      <c r="AG164" s="4"/>
      <c r="AH164" s="4"/>
      <c r="AI164" s="4"/>
      <c r="AJ164" s="4" t="s">
        <v>642</v>
      </c>
      <c r="AK164" s="4" t="s">
        <v>304</v>
      </c>
      <c r="AL164" s="4" t="s">
        <v>568</v>
      </c>
      <c r="AM164" s="4" t="s">
        <v>617</v>
      </c>
      <c r="AN164" s="4"/>
      <c r="AO164" s="4"/>
    </row>
    <row r="165" spans="1:41" ht="18">
      <c r="A165" s="6"/>
      <c r="B165" s="4" t="s">
        <v>644</v>
      </c>
      <c r="C165" s="4" t="s">
        <v>201</v>
      </c>
      <c r="D165" s="4" t="s">
        <v>651</v>
      </c>
      <c r="E165" s="5">
        <f>IF(ISERROR(FIND(入力シート➁!$B$3,D165)),"",ROW())</f>
        <v>165</v>
      </c>
      <c r="F165" s="5" t="str">
        <f t="shared" si="25"/>
        <v>フェントステープ6mg</v>
      </c>
      <c r="G165" s="4" t="s">
        <v>589</v>
      </c>
      <c r="H165" s="4" t="s">
        <v>611</v>
      </c>
      <c r="I165" s="5" t="s">
        <v>110</v>
      </c>
      <c r="J165" s="5" t="str">
        <f t="shared" si="21"/>
        <v/>
      </c>
      <c r="K165" s="5" t="s">
        <v>110</v>
      </c>
      <c r="L165" s="5" t="str">
        <f t="shared" si="22"/>
        <v>枚</v>
      </c>
      <c r="M165" s="5" t="str">
        <f t="shared" si="23"/>
        <v/>
      </c>
      <c r="N165" s="5" t="str">
        <f t="shared" si="24"/>
        <v/>
      </c>
      <c r="O165" s="5" t="s">
        <v>140</v>
      </c>
      <c r="P165" s="5" t="s">
        <v>110</v>
      </c>
      <c r="Q165" s="5" t="s">
        <v>140</v>
      </c>
      <c r="R165" s="4" t="s">
        <v>628</v>
      </c>
      <c r="S165" s="7">
        <v>9294.7999999999993</v>
      </c>
      <c r="T165" s="7"/>
      <c r="U165" s="4" t="s">
        <v>161</v>
      </c>
      <c r="V165" s="4"/>
      <c r="W165" s="4"/>
      <c r="X165" s="4"/>
      <c r="Y165" s="4" t="s">
        <v>163</v>
      </c>
      <c r="Z165" s="121">
        <v>41082</v>
      </c>
      <c r="AA165" s="121"/>
      <c r="AB165" s="4"/>
      <c r="AC165" s="4" t="s">
        <v>115</v>
      </c>
      <c r="AD165" s="4"/>
      <c r="AE165" s="4"/>
      <c r="AF165" s="4" t="s">
        <v>129</v>
      </c>
      <c r="AG165" s="4"/>
      <c r="AH165" s="4"/>
      <c r="AI165" s="4"/>
      <c r="AJ165" s="4" t="s">
        <v>644</v>
      </c>
      <c r="AK165" s="4" t="s">
        <v>304</v>
      </c>
      <c r="AL165" s="4" t="s">
        <v>568</v>
      </c>
      <c r="AM165" s="4" t="s">
        <v>617</v>
      </c>
      <c r="AN165" s="4"/>
      <c r="AO165" s="4"/>
    </row>
    <row r="166" spans="1:41" ht="18">
      <c r="A166" s="6"/>
      <c r="B166" s="4" t="s">
        <v>646</v>
      </c>
      <c r="C166" s="4" t="s">
        <v>201</v>
      </c>
      <c r="D166" s="4" t="s">
        <v>653</v>
      </c>
      <c r="E166" s="5">
        <f>IF(ISERROR(FIND(入力シート➁!$B$3,D166)),"",ROW())</f>
        <v>166</v>
      </c>
      <c r="F166" s="5" t="str">
        <f t="shared" si="25"/>
        <v>フェントステープ8mg</v>
      </c>
      <c r="G166" s="4" t="s">
        <v>589</v>
      </c>
      <c r="H166" s="4" t="s">
        <v>616</v>
      </c>
      <c r="I166" s="5" t="s">
        <v>110</v>
      </c>
      <c r="J166" s="5" t="str">
        <f t="shared" si="21"/>
        <v/>
      </c>
      <c r="K166" s="5" t="s">
        <v>110</v>
      </c>
      <c r="L166" s="5" t="str">
        <f t="shared" si="22"/>
        <v>枚</v>
      </c>
      <c r="M166" s="5" t="str">
        <f t="shared" si="23"/>
        <v/>
      </c>
      <c r="N166" s="5" t="str">
        <f t="shared" si="24"/>
        <v/>
      </c>
      <c r="O166" s="5" t="s">
        <v>140</v>
      </c>
      <c r="P166" s="5" t="s">
        <v>110</v>
      </c>
      <c r="Q166" s="5" t="s">
        <v>140</v>
      </c>
      <c r="R166" s="4" t="s">
        <v>160</v>
      </c>
      <c r="S166" s="7">
        <v>9294.7999999999993</v>
      </c>
      <c r="T166" s="7"/>
      <c r="U166" s="4" t="s">
        <v>161</v>
      </c>
      <c r="V166" s="4"/>
      <c r="W166" s="4"/>
      <c r="X166" s="4"/>
      <c r="Y166" s="4" t="s">
        <v>163</v>
      </c>
      <c r="Z166" s="121">
        <v>43812</v>
      </c>
      <c r="AA166" s="121"/>
      <c r="AB166" s="4"/>
      <c r="AC166" s="4" t="s">
        <v>115</v>
      </c>
      <c r="AD166" s="4"/>
      <c r="AE166" s="4"/>
      <c r="AF166" s="4" t="s">
        <v>129</v>
      </c>
      <c r="AG166" s="4"/>
      <c r="AH166" s="4"/>
      <c r="AI166" s="4"/>
      <c r="AJ166" s="4" t="s">
        <v>646</v>
      </c>
      <c r="AK166" s="4" t="s">
        <v>304</v>
      </c>
      <c r="AL166" s="4" t="s">
        <v>568</v>
      </c>
      <c r="AM166" s="4" t="s">
        <v>617</v>
      </c>
      <c r="AN166" s="4"/>
      <c r="AO166" s="4"/>
    </row>
    <row r="167" spans="1:41" ht="18">
      <c r="A167" s="6"/>
      <c r="B167" s="4" t="s">
        <v>648</v>
      </c>
      <c r="C167" s="4" t="s">
        <v>192</v>
      </c>
      <c r="D167" s="4" t="s">
        <v>660</v>
      </c>
      <c r="E167" s="5">
        <f>IF(ISERROR(FIND(入力シート➁!$B$3,D167)),"",ROW())</f>
        <v>167</v>
      </c>
      <c r="F167" s="5" t="str">
        <f t="shared" si="25"/>
        <v>ペチジン塩酸塩注射液35mg「タケダ」</v>
      </c>
      <c r="G167" s="4" t="s">
        <v>661</v>
      </c>
      <c r="H167" s="4" t="s">
        <v>662</v>
      </c>
      <c r="I167" s="5" t="s">
        <v>663</v>
      </c>
      <c r="J167" s="5" t="str">
        <f t="shared" si="21"/>
        <v>1mL</v>
      </c>
      <c r="K167" s="5" t="s">
        <v>216</v>
      </c>
      <c r="L167" s="5" t="str">
        <f t="shared" si="22"/>
        <v>mL1管</v>
      </c>
      <c r="M167" s="5" t="str">
        <f t="shared" si="23"/>
        <v>管</v>
      </c>
      <c r="N167" s="5" t="str">
        <f t="shared" si="24"/>
        <v/>
      </c>
      <c r="O167" s="5" t="s">
        <v>217</v>
      </c>
      <c r="P167" s="5" t="s">
        <v>218</v>
      </c>
      <c r="Q167" s="5" t="s">
        <v>150</v>
      </c>
      <c r="R167" s="4" t="s">
        <v>636</v>
      </c>
      <c r="S167" s="7">
        <v>9294.7999999999993</v>
      </c>
      <c r="T167" s="7"/>
      <c r="U167" s="4" t="s">
        <v>161</v>
      </c>
      <c r="V167" s="4"/>
      <c r="W167" s="4"/>
      <c r="X167" s="4"/>
      <c r="Y167" s="4" t="s">
        <v>163</v>
      </c>
      <c r="Z167" s="121">
        <v>43266</v>
      </c>
      <c r="AA167" s="121"/>
      <c r="AB167" s="4"/>
      <c r="AC167" s="4" t="s">
        <v>115</v>
      </c>
      <c r="AD167" s="4"/>
      <c r="AE167" s="4"/>
      <c r="AF167" s="4" t="s">
        <v>129</v>
      </c>
      <c r="AG167" s="4"/>
      <c r="AH167" s="4"/>
      <c r="AI167" s="4"/>
      <c r="AJ167" s="4" t="s">
        <v>648</v>
      </c>
      <c r="AK167" s="4" t="s">
        <v>304</v>
      </c>
      <c r="AL167" s="4" t="s">
        <v>568</v>
      </c>
      <c r="AM167" s="4" t="s">
        <v>617</v>
      </c>
      <c r="AN167" s="4"/>
      <c r="AO167" s="4"/>
    </row>
    <row r="168" spans="1:41" ht="18">
      <c r="A168" s="6"/>
      <c r="B168" s="4" t="s">
        <v>652</v>
      </c>
      <c r="C168" s="4" t="s">
        <v>192</v>
      </c>
      <c r="D168" s="4" t="s">
        <v>665</v>
      </c>
      <c r="E168" s="5">
        <f>IF(ISERROR(FIND(入力シート➁!$B$3,D168)),"",ROW())</f>
        <v>168</v>
      </c>
      <c r="F168" s="5" t="str">
        <f t="shared" si="25"/>
        <v>ペチジン塩酸塩注射液50mg「タケダ」</v>
      </c>
      <c r="G168" s="4" t="s">
        <v>661</v>
      </c>
      <c r="H168" s="4" t="s">
        <v>666</v>
      </c>
      <c r="I168" s="5" t="s">
        <v>667</v>
      </c>
      <c r="J168" s="5" t="str">
        <f t="shared" si="21"/>
        <v>1mL</v>
      </c>
      <c r="K168" s="5" t="s">
        <v>216</v>
      </c>
      <c r="L168" s="5" t="str">
        <f t="shared" si="22"/>
        <v>mL1管</v>
      </c>
      <c r="M168" s="5" t="str">
        <f t="shared" si="23"/>
        <v>管</v>
      </c>
      <c r="N168" s="5" t="str">
        <f t="shared" si="24"/>
        <v/>
      </c>
      <c r="O168" s="5" t="s">
        <v>217</v>
      </c>
      <c r="P168" s="5" t="s">
        <v>218</v>
      </c>
      <c r="Q168" s="5" t="s">
        <v>150</v>
      </c>
      <c r="R168" s="4" t="s">
        <v>555</v>
      </c>
      <c r="S168" s="7">
        <v>1649.6</v>
      </c>
      <c r="T168" s="7"/>
      <c r="U168" s="4" t="s">
        <v>161</v>
      </c>
      <c r="V168" s="4"/>
      <c r="W168" s="4" t="s">
        <v>219</v>
      </c>
      <c r="X168" s="4"/>
      <c r="Y168" s="4" t="s">
        <v>163</v>
      </c>
      <c r="Z168" s="121">
        <v>39619</v>
      </c>
      <c r="AA168" s="121"/>
      <c r="AB168" s="4"/>
      <c r="AC168" s="4" t="s">
        <v>115</v>
      </c>
      <c r="AD168" s="4"/>
      <c r="AE168" s="4"/>
      <c r="AF168" s="4" t="s">
        <v>129</v>
      </c>
      <c r="AG168" s="4"/>
      <c r="AH168" s="4"/>
      <c r="AI168" s="4"/>
      <c r="AJ168" s="4" t="s">
        <v>652</v>
      </c>
      <c r="AK168" s="4" t="s">
        <v>304</v>
      </c>
      <c r="AL168" s="4" t="s">
        <v>568</v>
      </c>
      <c r="AM168" s="4" t="s">
        <v>617</v>
      </c>
      <c r="AN168" s="4"/>
      <c r="AO168" s="4"/>
    </row>
    <row r="169" spans="1:41" ht="18">
      <c r="A169" s="6"/>
      <c r="B169" s="4" t="s">
        <v>654</v>
      </c>
      <c r="C169" s="5" t="s">
        <v>192</v>
      </c>
      <c r="D169" s="5" t="s">
        <v>669</v>
      </c>
      <c r="E169" s="5">
        <f>IF(ISERROR(FIND(入力シート➁!$B$3,D169)),"",ROW())</f>
        <v>169</v>
      </c>
      <c r="F169" s="5" t="str">
        <f t="shared" si="25"/>
        <v>ペチロルファン注射液</v>
      </c>
      <c r="G169" s="5" t="s">
        <v>670</v>
      </c>
      <c r="H169" s="5" t="s">
        <v>671</v>
      </c>
      <c r="I169" s="5" t="s">
        <v>216</v>
      </c>
      <c r="J169" s="5" t="str">
        <f t="shared" si="21"/>
        <v/>
      </c>
      <c r="K169" s="5" t="s">
        <v>216</v>
      </c>
      <c r="L169" s="5" t="str">
        <f t="shared" si="22"/>
        <v>mL1管</v>
      </c>
      <c r="M169" s="5" t="str">
        <f t="shared" si="23"/>
        <v>管</v>
      </c>
      <c r="N169" s="5" t="str">
        <f t="shared" si="24"/>
        <v/>
      </c>
      <c r="O169" s="5" t="s">
        <v>217</v>
      </c>
      <c r="P169" s="5" t="s">
        <v>218</v>
      </c>
      <c r="Q169" s="5" t="s">
        <v>150</v>
      </c>
      <c r="R169" s="4" t="s">
        <v>628</v>
      </c>
      <c r="S169" s="7">
        <v>1649.6</v>
      </c>
      <c r="T169" s="7"/>
      <c r="U169" s="4" t="s">
        <v>161</v>
      </c>
      <c r="V169" s="4"/>
      <c r="W169" s="4"/>
      <c r="X169" s="4"/>
      <c r="Y169" s="4" t="s">
        <v>163</v>
      </c>
      <c r="Z169" s="121">
        <v>41082</v>
      </c>
      <c r="AA169" s="121"/>
      <c r="AB169" s="4"/>
      <c r="AC169" s="4" t="s">
        <v>115</v>
      </c>
      <c r="AD169" s="4"/>
      <c r="AE169" s="4"/>
      <c r="AF169" s="4" t="s">
        <v>129</v>
      </c>
      <c r="AG169" s="4"/>
      <c r="AH169" s="4"/>
      <c r="AI169" s="4"/>
      <c r="AJ169" s="4" t="s">
        <v>654</v>
      </c>
      <c r="AK169" s="4" t="s">
        <v>304</v>
      </c>
      <c r="AL169" s="4" t="s">
        <v>568</v>
      </c>
      <c r="AM169" s="4" t="s">
        <v>617</v>
      </c>
      <c r="AN169" s="4"/>
      <c r="AO169" s="4"/>
    </row>
    <row r="170" spans="1:41" ht="18">
      <c r="A170" s="6"/>
      <c r="B170" s="4" t="s">
        <v>659</v>
      </c>
      <c r="C170" s="4" t="s">
        <v>192</v>
      </c>
      <c r="D170" s="4" t="s">
        <v>673</v>
      </c>
      <c r="E170" s="5">
        <f>IF(ISERROR(FIND(入力シート➁!$B$3,D170)),"",ROW())</f>
        <v>170</v>
      </c>
      <c r="F170" s="5" t="str">
        <f t="shared" si="25"/>
        <v>ペチロルファン配合注HD</v>
      </c>
      <c r="G170" s="4" t="s">
        <v>670</v>
      </c>
      <c r="H170" s="4" t="s">
        <v>671</v>
      </c>
      <c r="I170" s="5" t="s">
        <v>216</v>
      </c>
      <c r="J170" s="5" t="str">
        <f t="shared" ref="J170:J205" si="26">IFERROR(RIGHT(I170,LEN(I170)-FIND("%",I170)),IFERROR((RIGHT(I170,LEN(I170)-FIND("g",I170))),""))</f>
        <v/>
      </c>
      <c r="K170" s="5" t="s">
        <v>216</v>
      </c>
      <c r="L170" s="5" t="str">
        <f t="shared" ref="L170:L210" si="27">RIGHT(H170,LEN(H170)-FIND("1",H170))</f>
        <v>mL1管</v>
      </c>
      <c r="M170" s="5" t="str">
        <f t="shared" ref="M170:M205" si="28">IFERROR(RIGHT(L170,LEN(L170)-FIND("1",L170)),"")</f>
        <v>管</v>
      </c>
      <c r="N170" s="5" t="str">
        <f t="shared" ref="N170:N205" si="29" xml:space="preserve"> IFERROR(RIGHT(M170, LEN(M170) - FIND("1", M170)), "")</f>
        <v/>
      </c>
      <c r="O170" s="5" t="s">
        <v>217</v>
      </c>
      <c r="P170" s="5" t="s">
        <v>218</v>
      </c>
      <c r="Q170" s="5" t="s">
        <v>150</v>
      </c>
      <c r="R170" s="4" t="s">
        <v>160</v>
      </c>
      <c r="S170" s="7">
        <v>1649.6</v>
      </c>
      <c r="T170" s="7"/>
      <c r="U170" s="4" t="s">
        <v>161</v>
      </c>
      <c r="V170" s="4"/>
      <c r="W170" s="4"/>
      <c r="X170" s="4"/>
      <c r="Y170" s="4" t="s">
        <v>163</v>
      </c>
      <c r="Z170" s="121">
        <v>43812</v>
      </c>
      <c r="AA170" s="121"/>
      <c r="AB170" s="4"/>
      <c r="AC170" s="4" t="s">
        <v>115</v>
      </c>
      <c r="AD170" s="4"/>
      <c r="AE170" s="4"/>
      <c r="AF170" s="4" t="s">
        <v>129</v>
      </c>
      <c r="AG170" s="4"/>
      <c r="AH170" s="4"/>
      <c r="AI170" s="4"/>
      <c r="AJ170" s="4" t="s">
        <v>659</v>
      </c>
      <c r="AK170" s="4" t="s">
        <v>304</v>
      </c>
      <c r="AL170" s="4" t="s">
        <v>568</v>
      </c>
      <c r="AM170" s="4" t="s">
        <v>617</v>
      </c>
      <c r="AN170" s="4"/>
      <c r="AO170" s="4"/>
    </row>
    <row r="171" spans="1:41" ht="18">
      <c r="A171" s="6"/>
      <c r="B171" s="4" t="s">
        <v>664</v>
      </c>
      <c r="C171" s="4" t="s">
        <v>192</v>
      </c>
      <c r="D171" s="4" t="s">
        <v>675</v>
      </c>
      <c r="E171" s="5">
        <f>IF(ISERROR(FIND(入力シート➁!$B$3,D171)),"",ROW())</f>
        <v>171</v>
      </c>
      <c r="F171" s="5" t="str">
        <f t="shared" si="25"/>
        <v>ペチロルファン配合注LD</v>
      </c>
      <c r="G171" s="4" t="s">
        <v>676</v>
      </c>
      <c r="H171" s="4" t="s">
        <v>671</v>
      </c>
      <c r="I171" s="5" t="s">
        <v>216</v>
      </c>
      <c r="J171" s="5" t="str">
        <f t="shared" si="26"/>
        <v/>
      </c>
      <c r="K171" s="5" t="s">
        <v>216</v>
      </c>
      <c r="L171" s="5" t="str">
        <f t="shared" si="27"/>
        <v>mL1管</v>
      </c>
      <c r="M171" s="5" t="str">
        <f t="shared" si="28"/>
        <v>管</v>
      </c>
      <c r="N171" s="5" t="str">
        <f t="shared" si="29"/>
        <v/>
      </c>
      <c r="O171" s="5" t="s">
        <v>217</v>
      </c>
      <c r="P171" s="5" t="s">
        <v>218</v>
      </c>
      <c r="Q171" s="5" t="s">
        <v>150</v>
      </c>
      <c r="R171" s="4" t="s">
        <v>636</v>
      </c>
      <c r="S171" s="7">
        <v>1649.6</v>
      </c>
      <c r="T171" s="7"/>
      <c r="U171" s="4" t="s">
        <v>161</v>
      </c>
      <c r="V171" s="4"/>
      <c r="W171" s="4"/>
      <c r="X171" s="4"/>
      <c r="Y171" s="4" t="s">
        <v>163</v>
      </c>
      <c r="Z171" s="121">
        <v>43266</v>
      </c>
      <c r="AA171" s="121"/>
      <c r="AB171" s="4"/>
      <c r="AC171" s="4" t="s">
        <v>115</v>
      </c>
      <c r="AD171" s="4"/>
      <c r="AE171" s="4"/>
      <c r="AF171" s="4" t="s">
        <v>129</v>
      </c>
      <c r="AG171" s="4"/>
      <c r="AH171" s="4"/>
      <c r="AI171" s="4"/>
      <c r="AJ171" s="4" t="s">
        <v>664</v>
      </c>
      <c r="AK171" s="4" t="s">
        <v>304</v>
      </c>
      <c r="AL171" s="4" t="s">
        <v>568</v>
      </c>
      <c r="AM171" s="4" t="s">
        <v>617</v>
      </c>
      <c r="AN171" s="4"/>
      <c r="AO171" s="4"/>
    </row>
    <row r="172" spans="1:41" ht="18">
      <c r="A172" s="6"/>
      <c r="B172" s="4" t="s">
        <v>674</v>
      </c>
      <c r="C172" s="4" t="s">
        <v>107</v>
      </c>
      <c r="D172" s="4" t="s">
        <v>678</v>
      </c>
      <c r="E172" s="5">
        <f>IF(ISERROR(FIND(入力シート➁!$B$3,D172)),"",ROW())</f>
        <v>172</v>
      </c>
      <c r="F172" s="5" t="str">
        <f t="shared" si="25"/>
        <v>メサペイン錠10mg</v>
      </c>
      <c r="G172" s="4" t="s">
        <v>679</v>
      </c>
      <c r="H172" s="4" t="s">
        <v>109</v>
      </c>
      <c r="I172" s="5" t="s">
        <v>110</v>
      </c>
      <c r="J172" s="5" t="str">
        <f t="shared" si="26"/>
        <v/>
      </c>
      <c r="K172" s="5" t="s">
        <v>110</v>
      </c>
      <c r="L172" s="5" t="str">
        <f t="shared" si="27"/>
        <v>0mg1錠</v>
      </c>
      <c r="M172" s="5" t="str">
        <f t="shared" si="28"/>
        <v>錠</v>
      </c>
      <c r="N172" s="5" t="str">
        <f t="shared" si="29"/>
        <v/>
      </c>
      <c r="O172" s="5" t="s">
        <v>111</v>
      </c>
      <c r="P172" s="5" t="s">
        <v>110</v>
      </c>
      <c r="Q172" s="5" t="s">
        <v>111</v>
      </c>
      <c r="R172" s="4" t="s">
        <v>555</v>
      </c>
      <c r="S172" s="7">
        <v>2868.4</v>
      </c>
      <c r="T172" s="7"/>
      <c r="U172" s="4" t="s">
        <v>161</v>
      </c>
      <c r="V172" s="4"/>
      <c r="W172" s="4" t="s">
        <v>219</v>
      </c>
      <c r="X172" s="4"/>
      <c r="Y172" s="4" t="s">
        <v>163</v>
      </c>
      <c r="Z172" s="121">
        <v>39619</v>
      </c>
      <c r="AA172" s="121"/>
      <c r="AB172" s="4"/>
      <c r="AC172" s="4" t="s">
        <v>115</v>
      </c>
      <c r="AD172" s="4"/>
      <c r="AE172" s="4"/>
      <c r="AF172" s="4" t="s">
        <v>129</v>
      </c>
      <c r="AG172" s="4"/>
      <c r="AH172" s="4"/>
      <c r="AI172" s="4"/>
      <c r="AJ172" s="4" t="s">
        <v>674</v>
      </c>
      <c r="AK172" s="4" t="s">
        <v>304</v>
      </c>
      <c r="AL172" s="4" t="s">
        <v>568</v>
      </c>
      <c r="AM172" s="4" t="s">
        <v>617</v>
      </c>
      <c r="AN172" s="4"/>
      <c r="AO172" s="4"/>
    </row>
    <row r="173" spans="1:41" ht="18">
      <c r="A173" s="6"/>
      <c r="B173" s="4" t="s">
        <v>677</v>
      </c>
      <c r="C173" s="4" t="s">
        <v>107</v>
      </c>
      <c r="D173" s="4" t="s">
        <v>681</v>
      </c>
      <c r="E173" s="5">
        <f>IF(ISERROR(FIND(入力シート➁!$B$3,D173)),"",ROW())</f>
        <v>173</v>
      </c>
      <c r="F173" s="5" t="str">
        <f t="shared" si="25"/>
        <v>メサペイン錠5mg</v>
      </c>
      <c r="G173" s="4" t="s">
        <v>679</v>
      </c>
      <c r="H173" s="4" t="s">
        <v>288</v>
      </c>
      <c r="I173" s="5" t="s">
        <v>110</v>
      </c>
      <c r="J173" s="5" t="str">
        <f t="shared" si="26"/>
        <v/>
      </c>
      <c r="K173" s="5" t="s">
        <v>110</v>
      </c>
      <c r="L173" s="5" t="str">
        <f t="shared" si="27"/>
        <v>錠</v>
      </c>
      <c r="M173" s="5" t="str">
        <f t="shared" si="28"/>
        <v/>
      </c>
      <c r="N173" s="5" t="str">
        <f t="shared" si="29"/>
        <v/>
      </c>
      <c r="O173" s="5" t="s">
        <v>111</v>
      </c>
      <c r="P173" s="5" t="s">
        <v>110</v>
      </c>
      <c r="Q173" s="5" t="s">
        <v>111</v>
      </c>
      <c r="R173" s="4" t="s">
        <v>628</v>
      </c>
      <c r="S173" s="7">
        <v>2868.4</v>
      </c>
      <c r="T173" s="7"/>
      <c r="U173" s="4" t="s">
        <v>161</v>
      </c>
      <c r="V173" s="4"/>
      <c r="W173" s="4"/>
      <c r="X173" s="4"/>
      <c r="Y173" s="4" t="s">
        <v>163</v>
      </c>
      <c r="Z173" s="121">
        <v>41082</v>
      </c>
      <c r="AA173" s="121"/>
      <c r="AB173" s="4"/>
      <c r="AC173" s="4" t="s">
        <v>115</v>
      </c>
      <c r="AD173" s="4"/>
      <c r="AE173" s="4"/>
      <c r="AF173" s="4" t="s">
        <v>129</v>
      </c>
      <c r="AG173" s="4"/>
      <c r="AH173" s="4"/>
      <c r="AI173" s="4"/>
      <c r="AJ173" s="4" t="s">
        <v>677</v>
      </c>
      <c r="AK173" s="4" t="s">
        <v>304</v>
      </c>
      <c r="AL173" s="4" t="s">
        <v>568</v>
      </c>
      <c r="AM173" s="4" t="s">
        <v>617</v>
      </c>
      <c r="AN173" s="4"/>
      <c r="AO173" s="4"/>
    </row>
    <row r="174" spans="1:41" ht="18">
      <c r="A174" s="6"/>
      <c r="B174" s="4" t="s">
        <v>680</v>
      </c>
      <c r="C174" s="4" t="s">
        <v>107</v>
      </c>
      <c r="D174" s="4" t="s">
        <v>683</v>
      </c>
      <c r="E174" s="5">
        <f>IF(ISERROR(FIND(入力シート➁!$B$3,D174)),"",ROW())</f>
        <v>174</v>
      </c>
      <c r="F174" s="5" t="str">
        <f t="shared" si="25"/>
        <v>メテバニール錠2mg</v>
      </c>
      <c r="G174" s="4" t="s">
        <v>684</v>
      </c>
      <c r="H174" s="4" t="s">
        <v>466</v>
      </c>
      <c r="I174" s="5" t="s">
        <v>110</v>
      </c>
      <c r="J174" s="5" t="str">
        <f t="shared" si="26"/>
        <v/>
      </c>
      <c r="K174" s="5" t="s">
        <v>110</v>
      </c>
      <c r="L174" s="5" t="str">
        <f t="shared" si="27"/>
        <v>錠</v>
      </c>
      <c r="M174" s="5" t="str">
        <f t="shared" si="28"/>
        <v/>
      </c>
      <c r="N174" s="5" t="str">
        <f t="shared" si="29"/>
        <v/>
      </c>
      <c r="O174" s="5" t="s">
        <v>111</v>
      </c>
      <c r="P174" s="5" t="s">
        <v>110</v>
      </c>
      <c r="Q174" s="5" t="s">
        <v>111</v>
      </c>
      <c r="R174" s="4" t="s">
        <v>160</v>
      </c>
      <c r="S174" s="7">
        <v>2868.4</v>
      </c>
      <c r="T174" s="7"/>
      <c r="U174" s="4" t="s">
        <v>161</v>
      </c>
      <c r="V174" s="4"/>
      <c r="W174" s="4"/>
      <c r="X174" s="4"/>
      <c r="Y174" s="4" t="s">
        <v>163</v>
      </c>
      <c r="Z174" s="121">
        <v>43812</v>
      </c>
      <c r="AA174" s="121"/>
      <c r="AB174" s="4"/>
      <c r="AC174" s="4" t="s">
        <v>115</v>
      </c>
      <c r="AD174" s="4"/>
      <c r="AE174" s="4"/>
      <c r="AF174" s="4" t="s">
        <v>129</v>
      </c>
      <c r="AG174" s="4"/>
      <c r="AH174" s="4"/>
      <c r="AI174" s="4"/>
      <c r="AJ174" s="4" t="s">
        <v>680</v>
      </c>
      <c r="AK174" s="4" t="s">
        <v>304</v>
      </c>
      <c r="AL174" s="4" t="s">
        <v>568</v>
      </c>
      <c r="AM174" s="4" t="s">
        <v>617</v>
      </c>
      <c r="AN174" s="4"/>
      <c r="AO174" s="4"/>
    </row>
    <row r="175" spans="1:41" ht="18">
      <c r="A175" s="6"/>
      <c r="B175" s="4" t="s">
        <v>682</v>
      </c>
      <c r="C175" s="4" t="s">
        <v>107</v>
      </c>
      <c r="D175" s="4" t="s">
        <v>686</v>
      </c>
      <c r="E175" s="5">
        <f>IF(ISERROR(FIND(入力シート➁!$B$3,D175)),"",ROW())</f>
        <v>175</v>
      </c>
      <c r="F175" s="5" t="str">
        <f t="shared" si="25"/>
        <v>モルヒネ塩酸塩錠10mg「DSP」</v>
      </c>
      <c r="G175" s="4" t="s">
        <v>687</v>
      </c>
      <c r="H175" s="4" t="s">
        <v>109</v>
      </c>
      <c r="I175" s="5" t="s">
        <v>110</v>
      </c>
      <c r="J175" s="5" t="str">
        <f t="shared" si="26"/>
        <v/>
      </c>
      <c r="K175" s="5" t="s">
        <v>110</v>
      </c>
      <c r="L175" s="5" t="str">
        <f t="shared" si="27"/>
        <v>0mg1錠</v>
      </c>
      <c r="M175" s="5" t="str">
        <f t="shared" si="28"/>
        <v>錠</v>
      </c>
      <c r="N175" s="5" t="str">
        <f t="shared" si="29"/>
        <v/>
      </c>
      <c r="O175" s="5" t="s">
        <v>111</v>
      </c>
      <c r="P175" s="5" t="s">
        <v>110</v>
      </c>
      <c r="Q175" s="5" t="s">
        <v>111</v>
      </c>
      <c r="R175" s="4" t="s">
        <v>636</v>
      </c>
      <c r="S175" s="7">
        <v>2868.4</v>
      </c>
      <c r="T175" s="7"/>
      <c r="U175" s="4" t="s">
        <v>161</v>
      </c>
      <c r="V175" s="4"/>
      <c r="W175" s="4"/>
      <c r="X175" s="4"/>
      <c r="Y175" s="4" t="s">
        <v>163</v>
      </c>
      <c r="Z175" s="121">
        <v>43266</v>
      </c>
      <c r="AA175" s="121"/>
      <c r="AB175" s="4"/>
      <c r="AC175" s="4" t="s">
        <v>115</v>
      </c>
      <c r="AD175" s="4"/>
      <c r="AE175" s="4"/>
      <c r="AF175" s="4" t="s">
        <v>129</v>
      </c>
      <c r="AG175" s="4"/>
      <c r="AH175" s="4"/>
      <c r="AI175" s="4"/>
      <c r="AJ175" s="4" t="s">
        <v>682</v>
      </c>
      <c r="AK175" s="4" t="s">
        <v>304</v>
      </c>
      <c r="AL175" s="4" t="s">
        <v>568</v>
      </c>
      <c r="AM175" s="4" t="s">
        <v>617</v>
      </c>
      <c r="AN175" s="4"/>
      <c r="AO175" s="4"/>
    </row>
    <row r="176" spans="1:41" ht="18">
      <c r="A176" s="6"/>
      <c r="B176" s="4" t="s">
        <v>692</v>
      </c>
      <c r="C176" s="4" t="s">
        <v>107</v>
      </c>
      <c r="D176" s="4" t="s">
        <v>689</v>
      </c>
      <c r="E176" s="5">
        <f>IF(ISERROR(FIND(入力シート➁!$B$3,D176)),"",ROW())</f>
        <v>176</v>
      </c>
      <c r="F176" s="5" t="str">
        <f t="shared" si="25"/>
        <v>モルヒネ塩酸塩水和物「タケダ」原末</v>
      </c>
      <c r="G176" s="4" t="s">
        <v>368</v>
      </c>
      <c r="H176" s="4" t="s">
        <v>190</v>
      </c>
      <c r="I176" s="5" t="s">
        <v>110</v>
      </c>
      <c r="J176" s="5" t="str">
        <f t="shared" si="26"/>
        <v/>
      </c>
      <c r="K176" s="5" t="s">
        <v>110</v>
      </c>
      <c r="L176" s="5" t="str">
        <f t="shared" si="27"/>
        <v>g</v>
      </c>
      <c r="M176" s="5" t="str">
        <f t="shared" si="28"/>
        <v/>
      </c>
      <c r="N176" s="5" t="str">
        <f t="shared" si="29"/>
        <v/>
      </c>
      <c r="O176" s="5" t="s">
        <v>169</v>
      </c>
      <c r="P176" s="5" t="s">
        <v>110</v>
      </c>
      <c r="Q176" s="5" t="s">
        <v>169</v>
      </c>
      <c r="R176" s="4" t="s">
        <v>555</v>
      </c>
      <c r="S176" s="7">
        <v>5592.9</v>
      </c>
      <c r="T176" s="7"/>
      <c r="U176" s="4" t="s">
        <v>161</v>
      </c>
      <c r="V176" s="4"/>
      <c r="W176" s="4" t="s">
        <v>219</v>
      </c>
      <c r="X176" s="4"/>
      <c r="Y176" s="4" t="s">
        <v>163</v>
      </c>
      <c r="Z176" s="121">
        <v>39619</v>
      </c>
      <c r="AA176" s="121"/>
      <c r="AB176" s="4"/>
      <c r="AC176" s="4" t="s">
        <v>115</v>
      </c>
      <c r="AD176" s="4"/>
      <c r="AE176" s="4"/>
      <c r="AF176" s="4" t="s">
        <v>129</v>
      </c>
      <c r="AG176" s="4"/>
      <c r="AH176" s="4"/>
      <c r="AI176" s="4"/>
      <c r="AJ176" s="4" t="s">
        <v>692</v>
      </c>
      <c r="AK176" s="4" t="s">
        <v>304</v>
      </c>
      <c r="AL176" s="4" t="s">
        <v>568</v>
      </c>
      <c r="AM176" s="4" t="s">
        <v>617</v>
      </c>
      <c r="AN176" s="4"/>
      <c r="AO176" s="4"/>
    </row>
    <row r="177" spans="1:41" ht="18">
      <c r="A177" s="6"/>
      <c r="B177" s="4"/>
      <c r="C177" s="4" t="s">
        <v>107</v>
      </c>
      <c r="D177" s="136" t="s">
        <v>835</v>
      </c>
      <c r="E177" s="11">
        <f>IF(ISERROR(FIND(入力シート➁!$B$3,D177)),"",ROW())</f>
        <v>177</v>
      </c>
      <c r="F177" s="11" t="str">
        <f t="shared" si="25"/>
        <v>モルヒネ塩酸塩水和物「タケダ」原末　10倍散（自家製剤）</v>
      </c>
      <c r="G177" s="4" t="s">
        <v>368</v>
      </c>
      <c r="H177" s="5"/>
      <c r="I177" s="11"/>
      <c r="J177" s="11" t="str">
        <f>IFERROR(RIGHT(I177,LEN(I177)-FIND("%",I177)),IFERROR((RIGHT(I177,LEN(I177)-FIND("g",I177))),""))</f>
        <v/>
      </c>
      <c r="K177" s="11"/>
      <c r="L177" s="11" t="e">
        <f>RIGHT(H177,LEN(H177)-FIND("1",H177))</f>
        <v>#VALUE!</v>
      </c>
      <c r="M177" s="11" t="str">
        <f>IFERROR(RIGHT(L177,LEN(L177)-FIND("1",L177)),"")</f>
        <v/>
      </c>
      <c r="N177" s="11" t="str">
        <f xml:space="preserve"> IFERROR(RIGHT(M177, LEN(M177) - FIND("1", M177)), "")</f>
        <v/>
      </c>
      <c r="O177" s="5" t="s">
        <v>169</v>
      </c>
      <c r="P177" s="11"/>
      <c r="Q177" s="5" t="s">
        <v>169</v>
      </c>
      <c r="R177" s="4"/>
      <c r="S177" s="7"/>
      <c r="T177" s="7"/>
      <c r="U177" s="4"/>
      <c r="V177" s="4"/>
      <c r="W177" s="4"/>
      <c r="X177" s="4"/>
      <c r="Y177" s="4"/>
      <c r="Z177" s="121"/>
      <c r="AA177" s="121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1:41" ht="18">
      <c r="A178" s="6"/>
      <c r="B178" s="4"/>
      <c r="C178" s="4" t="s">
        <v>107</v>
      </c>
      <c r="D178" s="136" t="s">
        <v>837</v>
      </c>
      <c r="E178" s="11">
        <f>IF(ISERROR(FIND(入力シート➁!$B$3,D178)),"",ROW())</f>
        <v>178</v>
      </c>
      <c r="F178" s="11" t="str">
        <f>INDEX(D:D,SMALL(E:E,ROW(D176)))</f>
        <v>モルヒネ塩酸塩水和物「タケダ」原末　10倍散（自家製剤）</v>
      </c>
      <c r="G178" s="4" t="s">
        <v>368</v>
      </c>
      <c r="H178" s="5"/>
      <c r="I178" s="11"/>
      <c r="J178" s="11" t="str">
        <f>IFERROR(RIGHT(I178,LEN(I178)-FIND("%",I178)),IFERROR((RIGHT(I178,LEN(I178)-FIND("g",I178))),""))</f>
        <v/>
      </c>
      <c r="K178" s="11"/>
      <c r="L178" s="11" t="e">
        <f>RIGHT(H178,LEN(H178)-FIND("1",H178))</f>
        <v>#VALUE!</v>
      </c>
      <c r="M178" s="11" t="str">
        <f>IFERROR(RIGHT(L178,LEN(L178)-FIND("1",L178)),"")</f>
        <v/>
      </c>
      <c r="N178" s="11" t="str">
        <f xml:space="preserve"> IFERROR(RIGHT(M178, LEN(M178) - FIND("1", M178)), "")</f>
        <v/>
      </c>
      <c r="O178" s="5" t="s">
        <v>169</v>
      </c>
      <c r="P178" s="11"/>
      <c r="Q178" s="5" t="s">
        <v>169</v>
      </c>
      <c r="R178" s="4"/>
      <c r="S178" s="7"/>
      <c r="T178" s="7"/>
      <c r="U178" s="4"/>
      <c r="V178" s="4"/>
      <c r="W178" s="4"/>
      <c r="X178" s="4"/>
      <c r="Y178" s="4"/>
      <c r="Z178" s="121"/>
      <c r="AA178" s="121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1:41" ht="18">
      <c r="A179" s="6"/>
      <c r="B179" s="4" t="s">
        <v>694</v>
      </c>
      <c r="C179" s="4" t="s">
        <v>107</v>
      </c>
      <c r="D179" s="4" t="s">
        <v>691</v>
      </c>
      <c r="E179" s="5">
        <f>IF(ISERROR(FIND(入力シート➁!$B$3,D179)),"",ROW())</f>
        <v>179</v>
      </c>
      <c r="F179" s="5" t="str">
        <f>INDEX(D:D,SMALL(E:E,ROW(D176)))</f>
        <v>モルヒネ塩酸塩水和物「タケダ」原末　10倍散（自家製剤）</v>
      </c>
      <c r="G179" s="4" t="s">
        <v>368</v>
      </c>
      <c r="H179" s="4" t="s">
        <v>190</v>
      </c>
      <c r="I179" s="5" t="s">
        <v>110</v>
      </c>
      <c r="J179" s="5" t="str">
        <f t="shared" si="26"/>
        <v/>
      </c>
      <c r="K179" s="5" t="s">
        <v>110</v>
      </c>
      <c r="L179" s="5" t="str">
        <f t="shared" si="27"/>
        <v>g</v>
      </c>
      <c r="M179" s="5" t="str">
        <f t="shared" si="28"/>
        <v/>
      </c>
      <c r="N179" s="5" t="str">
        <f t="shared" si="29"/>
        <v/>
      </c>
      <c r="O179" s="5" t="s">
        <v>169</v>
      </c>
      <c r="P179" s="5" t="s">
        <v>110</v>
      </c>
      <c r="Q179" s="5" t="s">
        <v>169</v>
      </c>
      <c r="R179" s="4" t="s">
        <v>628</v>
      </c>
      <c r="S179" s="7">
        <v>5592.9</v>
      </c>
      <c r="T179" s="7"/>
      <c r="U179" s="4" t="s">
        <v>161</v>
      </c>
      <c r="V179" s="4"/>
      <c r="W179" s="4"/>
      <c r="X179" s="4"/>
      <c r="Y179" s="4" t="s">
        <v>163</v>
      </c>
      <c r="Z179" s="121">
        <v>41082</v>
      </c>
      <c r="AA179" s="121"/>
      <c r="AB179" s="4"/>
      <c r="AC179" s="4" t="s">
        <v>115</v>
      </c>
      <c r="AD179" s="4"/>
      <c r="AE179" s="4"/>
      <c r="AF179" s="4" t="s">
        <v>129</v>
      </c>
      <c r="AG179" s="4"/>
      <c r="AH179" s="4"/>
      <c r="AI179" s="4"/>
      <c r="AJ179" s="4" t="s">
        <v>694</v>
      </c>
      <c r="AK179" s="4" t="s">
        <v>304</v>
      </c>
      <c r="AL179" s="4" t="s">
        <v>568</v>
      </c>
      <c r="AM179" s="4" t="s">
        <v>617</v>
      </c>
      <c r="AN179" s="4"/>
      <c r="AO179" s="4"/>
    </row>
    <row r="180" spans="1:41" ht="18">
      <c r="A180" s="6"/>
      <c r="B180" s="4"/>
      <c r="C180" s="4" t="s">
        <v>107</v>
      </c>
      <c r="D180" s="136" t="s">
        <v>836</v>
      </c>
      <c r="E180" s="11">
        <f>IF(ISERROR(FIND(入力シート➁!$B$3,D180)),"",ROW())</f>
        <v>180</v>
      </c>
      <c r="F180" s="11" t="str">
        <f>INDEX(D:D,SMALL(E:E,ROW(D179)))</f>
        <v>モルヒネ塩酸塩水和物「第一三共」原末　10倍散（自家製剤）</v>
      </c>
      <c r="G180" s="4" t="s">
        <v>368</v>
      </c>
      <c r="H180" s="5"/>
      <c r="I180" s="11"/>
      <c r="J180" s="11" t="str">
        <f>IFERROR(RIGHT(I180,LEN(I180)-FIND("%",I180)),IFERROR((RIGHT(I180,LEN(I180)-FIND("g",I180))),""))</f>
        <v/>
      </c>
      <c r="K180" s="11"/>
      <c r="L180" s="11" t="e">
        <f>RIGHT(H180,LEN(H180)-FIND("1",H180))</f>
        <v>#VALUE!</v>
      </c>
      <c r="M180" s="11" t="str">
        <f>IFERROR(RIGHT(L180,LEN(L180)-FIND("1",L180)),"")</f>
        <v/>
      </c>
      <c r="N180" s="11" t="str">
        <f xml:space="preserve"> IFERROR(RIGHT(M180, LEN(M180) - FIND("1", M180)), "")</f>
        <v/>
      </c>
      <c r="O180" s="5" t="s">
        <v>169</v>
      </c>
      <c r="P180" s="11"/>
      <c r="Q180" s="5" t="s">
        <v>169</v>
      </c>
      <c r="R180" s="4"/>
      <c r="S180" s="7"/>
      <c r="T180" s="7"/>
      <c r="U180" s="4"/>
      <c r="V180" s="4"/>
      <c r="W180" s="4"/>
      <c r="X180" s="4"/>
      <c r="Y180" s="4"/>
      <c r="Z180" s="121"/>
      <c r="AA180" s="121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1:41" ht="18">
      <c r="A181" s="6"/>
      <c r="B181" s="4"/>
      <c r="C181" s="4" t="s">
        <v>107</v>
      </c>
      <c r="D181" s="136" t="s">
        <v>838</v>
      </c>
      <c r="E181" s="11">
        <f>IF(ISERROR(FIND(入力シート➁!$B$3,D181)),"",ROW())</f>
        <v>181</v>
      </c>
      <c r="F181" s="11" t="str">
        <f>INDEX(D:D,SMALL(E:E,ROW(D179)))</f>
        <v>モルヒネ塩酸塩水和物「第一三共」原末　10倍散（自家製剤）</v>
      </c>
      <c r="G181" s="4" t="s">
        <v>368</v>
      </c>
      <c r="H181" s="5"/>
      <c r="I181" s="11"/>
      <c r="J181" s="11" t="str">
        <f>IFERROR(RIGHT(I181,LEN(I181)-FIND("%",I181)),IFERROR((RIGHT(I181,LEN(I181)-FIND("g",I181))),""))</f>
        <v/>
      </c>
      <c r="K181" s="11"/>
      <c r="L181" s="11" t="e">
        <f>RIGHT(H181,LEN(H181)-FIND("1",H181))</f>
        <v>#VALUE!</v>
      </c>
      <c r="M181" s="11" t="str">
        <f>IFERROR(RIGHT(L181,LEN(L181)-FIND("1",L181)),"")</f>
        <v/>
      </c>
      <c r="N181" s="11" t="str">
        <f xml:space="preserve"> IFERROR(RIGHT(M181, LEN(M181) - FIND("1", M181)), "")</f>
        <v/>
      </c>
      <c r="O181" s="5" t="s">
        <v>169</v>
      </c>
      <c r="P181" s="11"/>
      <c r="Q181" s="5" t="s">
        <v>169</v>
      </c>
      <c r="R181" s="4"/>
      <c r="S181" s="7"/>
      <c r="T181" s="7"/>
      <c r="U181" s="4"/>
      <c r="V181" s="4"/>
      <c r="W181" s="4"/>
      <c r="X181" s="4"/>
      <c r="Y181" s="4"/>
      <c r="Z181" s="121"/>
      <c r="AA181" s="121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1:41" ht="18">
      <c r="A182" s="6"/>
      <c r="B182" s="4" t="s">
        <v>697</v>
      </c>
      <c r="C182" s="4" t="s">
        <v>192</v>
      </c>
      <c r="D182" s="4" t="s">
        <v>693</v>
      </c>
      <c r="E182" s="5">
        <f>IF(ISERROR(FIND(入力シート➁!$B$3,D182)),"",ROW())</f>
        <v>182</v>
      </c>
      <c r="F182" s="5" t="str">
        <f>INDEX(D:D,SMALL(E:E,ROW(D179)))</f>
        <v>モルヒネ塩酸塩水和物「第一三共」原末　10倍散（自家製剤）</v>
      </c>
      <c r="G182" s="4" t="s">
        <v>655</v>
      </c>
      <c r="H182" s="4" t="s">
        <v>656</v>
      </c>
      <c r="I182" s="5" t="s">
        <v>657</v>
      </c>
      <c r="J182" s="5" t="str">
        <f t="shared" si="26"/>
        <v>10mL</v>
      </c>
      <c r="K182" s="5" t="s">
        <v>378</v>
      </c>
      <c r="L182" s="5" t="str">
        <f t="shared" si="27"/>
        <v>%10mL1筒</v>
      </c>
      <c r="M182" s="5" t="str">
        <f t="shared" si="28"/>
        <v>0mL1筒</v>
      </c>
      <c r="N182" s="5" t="str">
        <f t="shared" si="29"/>
        <v>筒</v>
      </c>
      <c r="O182" s="5" t="s">
        <v>658</v>
      </c>
      <c r="P182" s="5" t="s">
        <v>379</v>
      </c>
      <c r="Q182" s="5" t="s">
        <v>658</v>
      </c>
      <c r="R182" s="4" t="s">
        <v>160</v>
      </c>
      <c r="S182" s="7">
        <v>5592.9</v>
      </c>
      <c r="T182" s="7"/>
      <c r="U182" s="4" t="s">
        <v>161</v>
      </c>
      <c r="V182" s="4"/>
      <c r="W182" s="4"/>
      <c r="X182" s="4"/>
      <c r="Y182" s="4" t="s">
        <v>163</v>
      </c>
      <c r="Z182" s="121">
        <v>43812</v>
      </c>
      <c r="AA182" s="121"/>
      <c r="AB182" s="4"/>
      <c r="AC182" s="4" t="s">
        <v>115</v>
      </c>
      <c r="AD182" s="4"/>
      <c r="AE182" s="4"/>
      <c r="AF182" s="4" t="s">
        <v>129</v>
      </c>
      <c r="AG182" s="4"/>
      <c r="AH182" s="4"/>
      <c r="AI182" s="4"/>
      <c r="AJ182" s="4" t="s">
        <v>697</v>
      </c>
      <c r="AK182" s="4" t="s">
        <v>304</v>
      </c>
      <c r="AL182" s="4" t="s">
        <v>568</v>
      </c>
      <c r="AM182" s="4" t="s">
        <v>617</v>
      </c>
      <c r="AN182" s="4"/>
      <c r="AO182" s="4"/>
    </row>
    <row r="183" spans="1:41" ht="18">
      <c r="A183" s="6"/>
      <c r="B183" s="4" t="s">
        <v>699</v>
      </c>
      <c r="C183" s="4" t="s">
        <v>192</v>
      </c>
      <c r="D183" s="4" t="s">
        <v>695</v>
      </c>
      <c r="E183" s="5">
        <f>IF(ISERROR(FIND(入力シート➁!$B$3,D183)),"",ROW())</f>
        <v>183</v>
      </c>
      <c r="F183" s="5" t="str">
        <f t="shared" ref="F183:F210" si="30">INDEX(D:D,SMALL(E:E,ROW(D182)))</f>
        <v>モルヒネ塩酸塩注射液10mg「シオノギ」</v>
      </c>
      <c r="G183" s="4" t="s">
        <v>213</v>
      </c>
      <c r="H183" s="4" t="s">
        <v>214</v>
      </c>
      <c r="I183" s="5" t="s">
        <v>215</v>
      </c>
      <c r="J183" s="5" t="str">
        <f t="shared" si="26"/>
        <v>1mL</v>
      </c>
      <c r="K183" s="5" t="s">
        <v>216</v>
      </c>
      <c r="L183" s="5" t="str">
        <f t="shared" si="27"/>
        <v>%1mL1管</v>
      </c>
      <c r="M183" s="5" t="str">
        <f t="shared" si="28"/>
        <v>mL1管</v>
      </c>
      <c r="N183" s="5" t="str">
        <f t="shared" si="29"/>
        <v>管</v>
      </c>
      <c r="O183" s="5" t="s">
        <v>217</v>
      </c>
      <c r="P183" s="5" t="s">
        <v>218</v>
      </c>
      <c r="Q183" s="5" t="s">
        <v>150</v>
      </c>
      <c r="R183" s="4" t="s">
        <v>636</v>
      </c>
      <c r="S183" s="7">
        <v>5592.9</v>
      </c>
      <c r="T183" s="7"/>
      <c r="U183" s="4" t="s">
        <v>161</v>
      </c>
      <c r="V183" s="4"/>
      <c r="W183" s="4"/>
      <c r="X183" s="4"/>
      <c r="Y183" s="4" t="s">
        <v>163</v>
      </c>
      <c r="Z183" s="121">
        <v>43266</v>
      </c>
      <c r="AA183" s="121"/>
      <c r="AB183" s="4"/>
      <c r="AC183" s="4" t="s">
        <v>115</v>
      </c>
      <c r="AD183" s="4"/>
      <c r="AE183" s="4"/>
      <c r="AF183" s="4" t="s">
        <v>129</v>
      </c>
      <c r="AG183" s="4"/>
      <c r="AH183" s="4"/>
      <c r="AI183" s="4"/>
      <c r="AJ183" s="4" t="s">
        <v>699</v>
      </c>
      <c r="AK183" s="4" t="s">
        <v>304</v>
      </c>
      <c r="AL183" s="4" t="s">
        <v>568</v>
      </c>
      <c r="AM183" s="4" t="s">
        <v>617</v>
      </c>
      <c r="AN183" s="4"/>
      <c r="AO183" s="4"/>
    </row>
    <row r="184" spans="1:41" ht="18">
      <c r="A184" s="6"/>
      <c r="B184" s="4" t="s">
        <v>802</v>
      </c>
      <c r="C184" s="4" t="s">
        <v>192</v>
      </c>
      <c r="D184" s="4" t="s">
        <v>698</v>
      </c>
      <c r="E184" s="5">
        <f>IF(ISERROR(FIND(入力シート➁!$B$3,D184)),"",ROW())</f>
        <v>184</v>
      </c>
      <c r="F184" s="5" t="str">
        <f t="shared" si="30"/>
        <v>モルヒネ塩酸塩注射液10mg「タケダ」</v>
      </c>
      <c r="G184" s="4" t="s">
        <v>213</v>
      </c>
      <c r="H184" s="4" t="s">
        <v>214</v>
      </c>
      <c r="I184" s="5" t="s">
        <v>215</v>
      </c>
      <c r="J184" s="5" t="str">
        <f t="shared" si="26"/>
        <v>1mL</v>
      </c>
      <c r="K184" s="5" t="s">
        <v>216</v>
      </c>
      <c r="L184" s="5" t="str">
        <f t="shared" si="27"/>
        <v>%1mL1管</v>
      </c>
      <c r="M184" s="5" t="str">
        <f t="shared" si="28"/>
        <v>mL1管</v>
      </c>
      <c r="N184" s="5" t="str">
        <f t="shared" si="29"/>
        <v>管</v>
      </c>
      <c r="O184" s="5" t="s">
        <v>217</v>
      </c>
      <c r="P184" s="5" t="s">
        <v>218</v>
      </c>
      <c r="Q184" s="5" t="s">
        <v>150</v>
      </c>
      <c r="R184" s="4" t="s">
        <v>782</v>
      </c>
      <c r="S184" s="7">
        <v>255.5</v>
      </c>
      <c r="T184" s="7"/>
      <c r="U184" s="4" t="s">
        <v>161</v>
      </c>
      <c r="V184" s="4"/>
      <c r="W184" s="4" t="s">
        <v>162</v>
      </c>
      <c r="X184" s="4"/>
      <c r="Y184" s="4" t="s">
        <v>163</v>
      </c>
      <c r="Z184" s="121">
        <v>45268</v>
      </c>
      <c r="AA184" s="121"/>
      <c r="AB184" s="4" t="s">
        <v>164</v>
      </c>
      <c r="AC184" s="4" t="s">
        <v>165</v>
      </c>
      <c r="AD184" s="4" t="s">
        <v>705</v>
      </c>
      <c r="AE184" s="4" t="s">
        <v>181</v>
      </c>
      <c r="AF184" s="4"/>
      <c r="AG184" s="4"/>
      <c r="AH184" s="4"/>
      <c r="AI184" s="4"/>
      <c r="AJ184" s="4" t="s">
        <v>802</v>
      </c>
      <c r="AK184" s="4" t="s">
        <v>304</v>
      </c>
      <c r="AL184" s="4" t="s">
        <v>568</v>
      </c>
      <c r="AM184" s="4" t="s">
        <v>617</v>
      </c>
      <c r="AN184" s="4"/>
      <c r="AO184" s="4"/>
    </row>
    <row r="185" spans="1:41" ht="18">
      <c r="A185" s="6"/>
      <c r="B185" s="4" t="s">
        <v>703</v>
      </c>
      <c r="C185" s="4" t="s">
        <v>192</v>
      </c>
      <c r="D185" s="4" t="s">
        <v>700</v>
      </c>
      <c r="E185" s="5">
        <f>IF(ISERROR(FIND(入力シート➁!$B$3,D185)),"",ROW())</f>
        <v>185</v>
      </c>
      <c r="F185" s="5" t="str">
        <f t="shared" si="30"/>
        <v>モルヒネ塩酸塩注射液10mg「第一三共」</v>
      </c>
      <c r="G185" s="4" t="s">
        <v>213</v>
      </c>
      <c r="H185" s="4" t="s">
        <v>214</v>
      </c>
      <c r="I185" s="5" t="s">
        <v>215</v>
      </c>
      <c r="J185" s="5" t="str">
        <f t="shared" si="26"/>
        <v>1mL</v>
      </c>
      <c r="K185" s="5" t="s">
        <v>216</v>
      </c>
      <c r="L185" s="5" t="str">
        <f t="shared" si="27"/>
        <v>%1mL1管</v>
      </c>
      <c r="M185" s="5" t="str">
        <f t="shared" si="28"/>
        <v>mL1管</v>
      </c>
      <c r="N185" s="5" t="str">
        <f t="shared" si="29"/>
        <v>管</v>
      </c>
      <c r="O185" s="5" t="s">
        <v>217</v>
      </c>
      <c r="P185" s="5" t="s">
        <v>218</v>
      </c>
      <c r="Q185" s="5" t="s">
        <v>150</v>
      </c>
      <c r="R185" s="4" t="s">
        <v>641</v>
      </c>
      <c r="S185" s="7">
        <v>255.5</v>
      </c>
      <c r="T185" s="7"/>
      <c r="U185" s="4" t="s">
        <v>161</v>
      </c>
      <c r="V185" s="4"/>
      <c r="W185" s="4" t="s">
        <v>162</v>
      </c>
      <c r="X185" s="4"/>
      <c r="Y185" s="4" t="s">
        <v>163</v>
      </c>
      <c r="Z185" s="121">
        <v>42538</v>
      </c>
      <c r="AA185" s="121">
        <v>45565</v>
      </c>
      <c r="AB185" s="4" t="s">
        <v>164</v>
      </c>
      <c r="AC185" s="4" t="s">
        <v>165</v>
      </c>
      <c r="AD185" s="4" t="s">
        <v>705</v>
      </c>
      <c r="AE185" s="4" t="s">
        <v>181</v>
      </c>
      <c r="AF185" s="4"/>
      <c r="AG185" s="4"/>
      <c r="AH185" s="4"/>
      <c r="AI185" s="4"/>
      <c r="AJ185" s="4" t="s">
        <v>703</v>
      </c>
      <c r="AK185" s="4" t="s">
        <v>304</v>
      </c>
      <c r="AL185" s="4" t="s">
        <v>568</v>
      </c>
      <c r="AM185" s="4" t="s">
        <v>617</v>
      </c>
      <c r="AN185" s="4" t="s">
        <v>763</v>
      </c>
      <c r="AO185" s="4"/>
    </row>
    <row r="186" spans="1:41" ht="18">
      <c r="A186" s="6"/>
      <c r="B186" s="4" t="s">
        <v>706</v>
      </c>
      <c r="C186" s="4" t="s">
        <v>192</v>
      </c>
      <c r="D186" s="4" t="s">
        <v>702</v>
      </c>
      <c r="E186" s="5">
        <f>IF(ISERROR(FIND(入力シート➁!$B$3,D186)),"",ROW())</f>
        <v>186</v>
      </c>
      <c r="F186" s="5" t="str">
        <f t="shared" si="30"/>
        <v>モルヒネ塩酸塩注射液200mg「シオノギ」</v>
      </c>
      <c r="G186" s="4" t="s">
        <v>696</v>
      </c>
      <c r="H186" s="4" t="s">
        <v>223</v>
      </c>
      <c r="I186" s="5" t="s">
        <v>224</v>
      </c>
      <c r="J186" s="5" t="str">
        <f t="shared" si="26"/>
        <v>5mL</v>
      </c>
      <c r="K186" s="5" t="s">
        <v>225</v>
      </c>
      <c r="L186" s="5" t="str">
        <f t="shared" si="27"/>
        <v>管</v>
      </c>
      <c r="M186" s="5" t="str">
        <f t="shared" si="28"/>
        <v/>
      </c>
      <c r="N186" s="5" t="str">
        <f t="shared" si="29"/>
        <v/>
      </c>
      <c r="O186" s="5" t="s">
        <v>217</v>
      </c>
      <c r="P186" s="5" t="s">
        <v>226</v>
      </c>
      <c r="Q186" s="5" t="s">
        <v>150</v>
      </c>
      <c r="R186" s="4" t="s">
        <v>555</v>
      </c>
      <c r="S186" s="7">
        <v>463.9</v>
      </c>
      <c r="T186" s="7"/>
      <c r="U186" s="4" t="s">
        <v>161</v>
      </c>
      <c r="V186" s="4"/>
      <c r="W186" s="4" t="s">
        <v>185</v>
      </c>
      <c r="X186" s="4"/>
      <c r="Y186" s="4" t="s">
        <v>163</v>
      </c>
      <c r="Z186" s="121">
        <v>40522</v>
      </c>
      <c r="AA186" s="121"/>
      <c r="AB186" s="4" t="s">
        <v>186</v>
      </c>
      <c r="AC186" s="4" t="s">
        <v>165</v>
      </c>
      <c r="AD186" s="4" t="s">
        <v>705</v>
      </c>
      <c r="AE186" s="4" t="s">
        <v>181</v>
      </c>
      <c r="AF186" s="4"/>
      <c r="AG186" s="4"/>
      <c r="AH186" s="4"/>
      <c r="AI186" s="4"/>
      <c r="AJ186" s="4" t="s">
        <v>706</v>
      </c>
      <c r="AK186" s="4" t="s">
        <v>304</v>
      </c>
      <c r="AL186" s="4" t="s">
        <v>568</v>
      </c>
      <c r="AM186" s="4" t="s">
        <v>617</v>
      </c>
      <c r="AN186" s="4"/>
      <c r="AO186" s="4"/>
    </row>
    <row r="187" spans="1:41" ht="18">
      <c r="A187" s="6"/>
      <c r="B187" s="4" t="s">
        <v>803</v>
      </c>
      <c r="C187" s="4" t="s">
        <v>192</v>
      </c>
      <c r="D187" s="4" t="s">
        <v>704</v>
      </c>
      <c r="E187" s="5">
        <f>IF(ISERROR(FIND(入力シート➁!$B$3,D187)),"",ROW())</f>
        <v>187</v>
      </c>
      <c r="F187" s="5" t="str">
        <f t="shared" si="30"/>
        <v>モルヒネ塩酸塩注射液200mg「タケダ」</v>
      </c>
      <c r="G187" s="4" t="s">
        <v>696</v>
      </c>
      <c r="H187" s="4" t="s">
        <v>223</v>
      </c>
      <c r="I187" s="5" t="s">
        <v>224</v>
      </c>
      <c r="J187" s="5" t="str">
        <f t="shared" si="26"/>
        <v>5mL</v>
      </c>
      <c r="K187" s="5" t="s">
        <v>225</v>
      </c>
      <c r="L187" s="5" t="str">
        <f t="shared" si="27"/>
        <v>管</v>
      </c>
      <c r="M187" s="5" t="str">
        <f t="shared" si="28"/>
        <v/>
      </c>
      <c r="N187" s="5" t="str">
        <f t="shared" si="29"/>
        <v/>
      </c>
      <c r="O187" s="5" t="s">
        <v>217</v>
      </c>
      <c r="P187" s="5" t="s">
        <v>226</v>
      </c>
      <c r="Q187" s="5" t="s">
        <v>150</v>
      </c>
      <c r="R187" s="4" t="s">
        <v>782</v>
      </c>
      <c r="S187" s="7">
        <v>467.6</v>
      </c>
      <c r="T187" s="7"/>
      <c r="U187" s="4" t="s">
        <v>161</v>
      </c>
      <c r="V187" s="4"/>
      <c r="W187" s="4" t="s">
        <v>162</v>
      </c>
      <c r="X187" s="4"/>
      <c r="Y187" s="4" t="s">
        <v>163</v>
      </c>
      <c r="Z187" s="121">
        <v>45268</v>
      </c>
      <c r="AA187" s="121"/>
      <c r="AB187" s="4" t="s">
        <v>164</v>
      </c>
      <c r="AC187" s="4" t="s">
        <v>165</v>
      </c>
      <c r="AD187" s="4" t="s">
        <v>710</v>
      </c>
      <c r="AE187" s="4" t="s">
        <v>181</v>
      </c>
      <c r="AF187" s="4"/>
      <c r="AG187" s="4"/>
      <c r="AH187" s="4"/>
      <c r="AI187" s="4"/>
      <c r="AJ187" s="4" t="s">
        <v>803</v>
      </c>
      <c r="AK187" s="4" t="s">
        <v>304</v>
      </c>
      <c r="AL187" s="4" t="s">
        <v>568</v>
      </c>
      <c r="AM187" s="4" t="s">
        <v>617</v>
      </c>
      <c r="AN187" s="4"/>
      <c r="AO187" s="4"/>
    </row>
    <row r="188" spans="1:41" ht="18">
      <c r="A188" s="6"/>
      <c r="B188" s="4" t="s">
        <v>708</v>
      </c>
      <c r="C188" s="4" t="s">
        <v>192</v>
      </c>
      <c r="D188" s="4" t="s">
        <v>707</v>
      </c>
      <c r="E188" s="5">
        <f>IF(ISERROR(FIND(入力シート➁!$B$3,D188)),"",ROW())</f>
        <v>188</v>
      </c>
      <c r="F188" s="5" t="str">
        <f t="shared" si="30"/>
        <v>モルヒネ塩酸塩注射液200mg「テルモ」</v>
      </c>
      <c r="G188" s="4" t="s">
        <v>696</v>
      </c>
      <c r="H188" s="4" t="s">
        <v>223</v>
      </c>
      <c r="I188" s="5" t="s">
        <v>224</v>
      </c>
      <c r="J188" s="5" t="str">
        <f t="shared" si="26"/>
        <v>5mL</v>
      </c>
      <c r="K188" s="5" t="s">
        <v>225</v>
      </c>
      <c r="L188" s="5" t="str">
        <f t="shared" si="27"/>
        <v>管</v>
      </c>
      <c r="M188" s="5" t="str">
        <f t="shared" si="28"/>
        <v/>
      </c>
      <c r="N188" s="5" t="str">
        <f t="shared" si="29"/>
        <v/>
      </c>
      <c r="O188" s="5" t="s">
        <v>217</v>
      </c>
      <c r="P188" s="5" t="s">
        <v>226</v>
      </c>
      <c r="Q188" s="5" t="s">
        <v>150</v>
      </c>
      <c r="R188" s="4" t="s">
        <v>641</v>
      </c>
      <c r="S188" s="7">
        <v>467.6</v>
      </c>
      <c r="T188" s="7"/>
      <c r="U188" s="4" t="s">
        <v>161</v>
      </c>
      <c r="V188" s="4"/>
      <c r="W188" s="4" t="s">
        <v>162</v>
      </c>
      <c r="X188" s="4"/>
      <c r="Y188" s="4" t="s">
        <v>163</v>
      </c>
      <c r="Z188" s="121">
        <v>42538</v>
      </c>
      <c r="AA188" s="121">
        <v>45565</v>
      </c>
      <c r="AB188" s="4" t="s">
        <v>164</v>
      </c>
      <c r="AC188" s="4" t="s">
        <v>165</v>
      </c>
      <c r="AD188" s="4" t="s">
        <v>710</v>
      </c>
      <c r="AE188" s="4" t="s">
        <v>181</v>
      </c>
      <c r="AF188" s="4"/>
      <c r="AG188" s="4"/>
      <c r="AH188" s="4"/>
      <c r="AI188" s="4"/>
      <c r="AJ188" s="4" t="s">
        <v>708</v>
      </c>
      <c r="AK188" s="4" t="s">
        <v>304</v>
      </c>
      <c r="AL188" s="4" t="s">
        <v>568</v>
      </c>
      <c r="AM188" s="4" t="s">
        <v>617</v>
      </c>
      <c r="AN188" s="4" t="s">
        <v>763</v>
      </c>
      <c r="AO188" s="4"/>
    </row>
    <row r="189" spans="1:41" ht="18">
      <c r="A189" s="6"/>
      <c r="B189" s="4" t="s">
        <v>711</v>
      </c>
      <c r="C189" s="4" t="s">
        <v>192</v>
      </c>
      <c r="D189" s="4" t="s">
        <v>709</v>
      </c>
      <c r="E189" s="5">
        <f>IF(ISERROR(FIND(入力シート➁!$B$3,D189)),"",ROW())</f>
        <v>189</v>
      </c>
      <c r="F189" s="5" t="str">
        <f t="shared" si="30"/>
        <v>モルヒネ塩酸塩注射液200mg「第一三共」</v>
      </c>
      <c r="G189" s="4" t="s">
        <v>696</v>
      </c>
      <c r="H189" s="4" t="s">
        <v>223</v>
      </c>
      <c r="I189" s="5" t="s">
        <v>224</v>
      </c>
      <c r="J189" s="5" t="str">
        <f t="shared" si="26"/>
        <v>5mL</v>
      </c>
      <c r="K189" s="5" t="s">
        <v>225</v>
      </c>
      <c r="L189" s="5" t="str">
        <f t="shared" si="27"/>
        <v>管</v>
      </c>
      <c r="M189" s="5" t="str">
        <f t="shared" si="28"/>
        <v/>
      </c>
      <c r="N189" s="5" t="str">
        <f t="shared" si="29"/>
        <v/>
      </c>
      <c r="O189" s="5" t="s">
        <v>217</v>
      </c>
      <c r="P189" s="5" t="s">
        <v>226</v>
      </c>
      <c r="Q189" s="5" t="s">
        <v>150</v>
      </c>
      <c r="R189" s="4" t="s">
        <v>555</v>
      </c>
      <c r="S189" s="7">
        <v>882.6</v>
      </c>
      <c r="T189" s="7"/>
      <c r="U189" s="4" t="s">
        <v>161</v>
      </c>
      <c r="V189" s="4"/>
      <c r="W189" s="4" t="s">
        <v>185</v>
      </c>
      <c r="X189" s="4"/>
      <c r="Y189" s="4" t="s">
        <v>163</v>
      </c>
      <c r="Z189" s="121">
        <v>40522</v>
      </c>
      <c r="AA189" s="121"/>
      <c r="AB189" s="4" t="s">
        <v>186</v>
      </c>
      <c r="AC189" s="4" t="s">
        <v>165</v>
      </c>
      <c r="AD189" s="4" t="s">
        <v>710</v>
      </c>
      <c r="AE189" s="4" t="s">
        <v>181</v>
      </c>
      <c r="AF189" s="4"/>
      <c r="AG189" s="4"/>
      <c r="AH189" s="4"/>
      <c r="AI189" s="4"/>
      <c r="AJ189" s="4" t="s">
        <v>711</v>
      </c>
      <c r="AK189" s="4" t="s">
        <v>304</v>
      </c>
      <c r="AL189" s="4" t="s">
        <v>568</v>
      </c>
      <c r="AM189" s="4" t="s">
        <v>617</v>
      </c>
      <c r="AN189" s="4"/>
      <c r="AO189" s="4"/>
    </row>
    <row r="190" spans="1:41" ht="18">
      <c r="A190" s="6"/>
      <c r="B190" s="4" t="s">
        <v>804</v>
      </c>
      <c r="C190" s="4" t="s">
        <v>192</v>
      </c>
      <c r="D190" s="4" t="s">
        <v>712</v>
      </c>
      <c r="E190" s="5">
        <f>IF(ISERROR(FIND(入力シート➁!$B$3,D190)),"",ROW())</f>
        <v>190</v>
      </c>
      <c r="F190" s="5" t="str">
        <f t="shared" si="30"/>
        <v>モルヒネ塩酸塩注射液50mg「シオノギ」</v>
      </c>
      <c r="G190" s="4" t="s">
        <v>696</v>
      </c>
      <c r="H190" s="4" t="s">
        <v>229</v>
      </c>
      <c r="I190" s="5" t="s">
        <v>230</v>
      </c>
      <c r="J190" s="5" t="str">
        <f t="shared" si="26"/>
        <v>5mL</v>
      </c>
      <c r="K190" s="5" t="s">
        <v>225</v>
      </c>
      <c r="L190" s="5" t="str">
        <f t="shared" si="27"/>
        <v>%5mL1管</v>
      </c>
      <c r="M190" s="5" t="str">
        <f t="shared" si="28"/>
        <v>管</v>
      </c>
      <c r="N190" s="5" t="str">
        <f t="shared" si="29"/>
        <v/>
      </c>
      <c r="O190" s="5" t="s">
        <v>217</v>
      </c>
      <c r="P190" s="5" t="s">
        <v>226</v>
      </c>
      <c r="Q190" s="5" t="s">
        <v>150</v>
      </c>
      <c r="R190" s="4" t="s">
        <v>782</v>
      </c>
      <c r="S190" s="7">
        <v>881</v>
      </c>
      <c r="T190" s="7"/>
      <c r="U190" s="4" t="s">
        <v>161</v>
      </c>
      <c r="V190" s="4"/>
      <c r="W190" s="4" t="s">
        <v>162</v>
      </c>
      <c r="X190" s="4"/>
      <c r="Y190" s="4" t="s">
        <v>163</v>
      </c>
      <c r="Z190" s="121">
        <v>45268</v>
      </c>
      <c r="AA190" s="121"/>
      <c r="AB190" s="4" t="s">
        <v>164</v>
      </c>
      <c r="AC190" s="4" t="s">
        <v>165</v>
      </c>
      <c r="AD190" s="4" t="s">
        <v>715</v>
      </c>
      <c r="AE190" s="4" t="s">
        <v>181</v>
      </c>
      <c r="AF190" s="4"/>
      <c r="AG190" s="4"/>
      <c r="AH190" s="4"/>
      <c r="AI190" s="4"/>
      <c r="AJ190" s="4" t="s">
        <v>804</v>
      </c>
      <c r="AK190" s="4" t="s">
        <v>304</v>
      </c>
      <c r="AL190" s="4" t="s">
        <v>568</v>
      </c>
      <c r="AM190" s="4" t="s">
        <v>617</v>
      </c>
      <c r="AN190" s="4"/>
      <c r="AO190" s="4"/>
    </row>
    <row r="191" spans="1:41" ht="18">
      <c r="A191" s="6"/>
      <c r="B191" s="4" t="s">
        <v>713</v>
      </c>
      <c r="C191" s="4" t="s">
        <v>192</v>
      </c>
      <c r="D191" s="4" t="s">
        <v>714</v>
      </c>
      <c r="E191" s="5">
        <f>IF(ISERROR(FIND(入力シート➁!$B$3,D191)),"",ROW())</f>
        <v>191</v>
      </c>
      <c r="F191" s="5" t="str">
        <f t="shared" si="30"/>
        <v>モルヒネ塩酸塩注射液50mg「タケダ」</v>
      </c>
      <c r="G191" s="4" t="s">
        <v>696</v>
      </c>
      <c r="H191" s="4" t="s">
        <v>229</v>
      </c>
      <c r="I191" s="5" t="s">
        <v>230</v>
      </c>
      <c r="J191" s="5" t="str">
        <f t="shared" si="26"/>
        <v>5mL</v>
      </c>
      <c r="K191" s="5" t="s">
        <v>225</v>
      </c>
      <c r="L191" s="5" t="str">
        <f t="shared" si="27"/>
        <v>%5mL1管</v>
      </c>
      <c r="M191" s="5" t="str">
        <f t="shared" si="28"/>
        <v>管</v>
      </c>
      <c r="N191" s="5" t="str">
        <f t="shared" si="29"/>
        <v/>
      </c>
      <c r="O191" s="5" t="s">
        <v>217</v>
      </c>
      <c r="P191" s="5" t="s">
        <v>226</v>
      </c>
      <c r="Q191" s="5" t="s">
        <v>150</v>
      </c>
      <c r="R191" s="4" t="s">
        <v>641</v>
      </c>
      <c r="S191" s="7">
        <v>881</v>
      </c>
      <c r="T191" s="7"/>
      <c r="U191" s="4" t="s">
        <v>161</v>
      </c>
      <c r="V191" s="4"/>
      <c r="W191" s="4" t="s">
        <v>162</v>
      </c>
      <c r="X191" s="4"/>
      <c r="Y191" s="4" t="s">
        <v>163</v>
      </c>
      <c r="Z191" s="121">
        <v>42538</v>
      </c>
      <c r="AA191" s="121">
        <v>45565</v>
      </c>
      <c r="AB191" s="4" t="s">
        <v>164</v>
      </c>
      <c r="AC191" s="4" t="s">
        <v>165</v>
      </c>
      <c r="AD191" s="4" t="s">
        <v>715</v>
      </c>
      <c r="AE191" s="4" t="s">
        <v>181</v>
      </c>
      <c r="AF191" s="4"/>
      <c r="AG191" s="4"/>
      <c r="AH191" s="4"/>
      <c r="AI191" s="4"/>
      <c r="AJ191" s="4" t="s">
        <v>713</v>
      </c>
      <c r="AK191" s="4" t="s">
        <v>304</v>
      </c>
      <c r="AL191" s="4" t="s">
        <v>568</v>
      </c>
      <c r="AM191" s="4" t="s">
        <v>617</v>
      </c>
      <c r="AN191" s="4" t="s">
        <v>763</v>
      </c>
      <c r="AO191" s="4"/>
    </row>
    <row r="192" spans="1:41" ht="18">
      <c r="A192" s="6"/>
      <c r="B192" s="4" t="s">
        <v>716</v>
      </c>
      <c r="C192" s="4" t="s">
        <v>192</v>
      </c>
      <c r="D192" s="4" t="s">
        <v>717</v>
      </c>
      <c r="E192" s="5">
        <f>IF(ISERROR(FIND(入力シート➁!$B$3,D192)),"",ROW())</f>
        <v>192</v>
      </c>
      <c r="F192" s="5" t="str">
        <f t="shared" si="30"/>
        <v>モルヒネ塩酸塩注射液50mg「第一三共」</v>
      </c>
      <c r="G192" s="4" t="s">
        <v>696</v>
      </c>
      <c r="H192" s="4" t="s">
        <v>229</v>
      </c>
      <c r="I192" s="5" t="s">
        <v>230</v>
      </c>
      <c r="J192" s="5" t="str">
        <f t="shared" si="26"/>
        <v>5mL</v>
      </c>
      <c r="K192" s="5" t="s">
        <v>225</v>
      </c>
      <c r="L192" s="5" t="str">
        <f t="shared" si="27"/>
        <v>%5mL1管</v>
      </c>
      <c r="M192" s="5" t="str">
        <f t="shared" si="28"/>
        <v>管</v>
      </c>
      <c r="N192" s="5" t="str">
        <f t="shared" si="29"/>
        <v/>
      </c>
      <c r="O192" s="5" t="s">
        <v>217</v>
      </c>
      <c r="P192" s="5" t="s">
        <v>226</v>
      </c>
      <c r="Q192" s="5" t="s">
        <v>150</v>
      </c>
      <c r="R192" s="4" t="s">
        <v>555</v>
      </c>
      <c r="S192" s="7">
        <v>1672.8</v>
      </c>
      <c r="T192" s="7"/>
      <c r="U192" s="4" t="s">
        <v>161</v>
      </c>
      <c r="V192" s="4"/>
      <c r="W192" s="4" t="s">
        <v>185</v>
      </c>
      <c r="X192" s="4"/>
      <c r="Y192" s="4" t="s">
        <v>163</v>
      </c>
      <c r="Z192" s="121">
        <v>40522</v>
      </c>
      <c r="AA192" s="121"/>
      <c r="AB192" s="4" t="s">
        <v>186</v>
      </c>
      <c r="AC192" s="4" t="s">
        <v>165</v>
      </c>
      <c r="AD192" s="4" t="s">
        <v>715</v>
      </c>
      <c r="AE192" s="4" t="s">
        <v>181</v>
      </c>
      <c r="AF192" s="4"/>
      <c r="AG192" s="4"/>
      <c r="AH192" s="4"/>
      <c r="AI192" s="4"/>
      <c r="AJ192" s="4" t="s">
        <v>716</v>
      </c>
      <c r="AK192" s="4" t="s">
        <v>304</v>
      </c>
      <c r="AL192" s="4" t="s">
        <v>568</v>
      </c>
      <c r="AM192" s="4" t="s">
        <v>617</v>
      </c>
      <c r="AN192" s="4"/>
      <c r="AO192" s="4"/>
    </row>
    <row r="193" spans="1:41" ht="18">
      <c r="A193" s="6"/>
      <c r="B193" s="4" t="s">
        <v>805</v>
      </c>
      <c r="C193" s="4" t="s">
        <v>107</v>
      </c>
      <c r="D193" s="4" t="s">
        <v>719</v>
      </c>
      <c r="E193" s="5">
        <f>IF(ISERROR(FIND(入力シート➁!$B$3,D193)),"",ROW())</f>
        <v>193</v>
      </c>
      <c r="F193" s="5" t="str">
        <f t="shared" si="30"/>
        <v>モルヒネ硫酸塩水和物徐放細粒分包10mg「フジモト」</v>
      </c>
      <c r="G193" s="4" t="s">
        <v>720</v>
      </c>
      <c r="H193" s="4" t="s">
        <v>349</v>
      </c>
      <c r="I193" s="5" t="s">
        <v>110</v>
      </c>
      <c r="J193" s="5" t="str">
        <f t="shared" si="26"/>
        <v/>
      </c>
      <c r="K193" s="5" t="s">
        <v>110</v>
      </c>
      <c r="L193" s="5" t="str">
        <f t="shared" si="27"/>
        <v>0mg1包</v>
      </c>
      <c r="M193" s="5" t="str">
        <f t="shared" si="28"/>
        <v>包</v>
      </c>
      <c r="N193" s="5" t="str">
        <f t="shared" si="29"/>
        <v/>
      </c>
      <c r="O193" s="5" t="s">
        <v>125</v>
      </c>
      <c r="P193" s="5" t="s">
        <v>110</v>
      </c>
      <c r="Q193" s="5" t="s">
        <v>125</v>
      </c>
      <c r="R193" s="4" t="s">
        <v>782</v>
      </c>
      <c r="S193" s="7">
        <v>1280.5999999999999</v>
      </c>
      <c r="T193" s="7"/>
      <c r="U193" s="4" t="s">
        <v>161</v>
      </c>
      <c r="V193" s="4"/>
      <c r="W193" s="4" t="s">
        <v>162</v>
      </c>
      <c r="X193" s="4"/>
      <c r="Y193" s="4" t="s">
        <v>163</v>
      </c>
      <c r="Z193" s="121">
        <v>45268</v>
      </c>
      <c r="AA193" s="121"/>
      <c r="AB193" s="4" t="s">
        <v>164</v>
      </c>
      <c r="AC193" s="4" t="s">
        <v>165</v>
      </c>
      <c r="AD193" s="4" t="s">
        <v>721</v>
      </c>
      <c r="AE193" s="4" t="s">
        <v>181</v>
      </c>
      <c r="AF193" s="4"/>
      <c r="AG193" s="4"/>
      <c r="AH193" s="4"/>
      <c r="AI193" s="4"/>
      <c r="AJ193" s="4" t="s">
        <v>805</v>
      </c>
      <c r="AK193" s="4" t="s">
        <v>304</v>
      </c>
      <c r="AL193" s="4" t="s">
        <v>568</v>
      </c>
      <c r="AM193" s="4" t="s">
        <v>617</v>
      </c>
      <c r="AN193" s="4"/>
      <c r="AO193" s="4"/>
    </row>
    <row r="194" spans="1:41" s="1" customFormat="1" ht="18">
      <c r="A194" s="6"/>
      <c r="B194" s="4" t="s">
        <v>718</v>
      </c>
      <c r="C194" s="4" t="s">
        <v>107</v>
      </c>
      <c r="D194" s="4" t="s">
        <v>723</v>
      </c>
      <c r="E194" s="5">
        <f>IF(ISERROR(FIND(入力シート➁!$B$3,D194)),"",ROW())</f>
        <v>194</v>
      </c>
      <c r="F194" s="5" t="str">
        <f t="shared" si="30"/>
        <v>モルヒネ硫酸塩水和物徐放細粒分包30mg「フジモト」</v>
      </c>
      <c r="G194" s="4" t="s">
        <v>720</v>
      </c>
      <c r="H194" s="4" t="s">
        <v>724</v>
      </c>
      <c r="I194" s="5" t="s">
        <v>110</v>
      </c>
      <c r="J194" s="5" t="str">
        <f t="shared" si="26"/>
        <v/>
      </c>
      <c r="K194" s="5" t="s">
        <v>110</v>
      </c>
      <c r="L194" s="5" t="str">
        <f t="shared" si="27"/>
        <v>包</v>
      </c>
      <c r="M194" s="5" t="str">
        <f t="shared" si="28"/>
        <v/>
      </c>
      <c r="N194" s="5" t="str">
        <f t="shared" si="29"/>
        <v/>
      </c>
      <c r="O194" s="5" t="s">
        <v>125</v>
      </c>
      <c r="P194" s="5" t="s">
        <v>110</v>
      </c>
      <c r="Q194" s="5" t="s">
        <v>125</v>
      </c>
      <c r="R194" s="4" t="s">
        <v>641</v>
      </c>
      <c r="S194" s="7">
        <v>1280.5999999999999</v>
      </c>
      <c r="T194" s="7"/>
      <c r="U194" s="4" t="s">
        <v>161</v>
      </c>
      <c r="V194" s="4"/>
      <c r="W194" s="4" t="s">
        <v>162</v>
      </c>
      <c r="X194" s="4"/>
      <c r="Y194" s="4" t="s">
        <v>163</v>
      </c>
      <c r="Z194" s="121">
        <v>42538</v>
      </c>
      <c r="AA194" s="121">
        <v>45565</v>
      </c>
      <c r="AB194" s="4" t="s">
        <v>164</v>
      </c>
      <c r="AC194" s="4" t="s">
        <v>165</v>
      </c>
      <c r="AD194" s="4" t="s">
        <v>721</v>
      </c>
      <c r="AE194" s="4" t="s">
        <v>181</v>
      </c>
      <c r="AF194" s="4"/>
      <c r="AG194" s="4"/>
      <c r="AH194" s="4"/>
      <c r="AI194" s="4"/>
      <c r="AJ194" s="4" t="s">
        <v>718</v>
      </c>
      <c r="AK194" s="4" t="s">
        <v>304</v>
      </c>
      <c r="AL194" s="4" t="s">
        <v>568</v>
      </c>
      <c r="AM194" s="4" t="s">
        <v>617</v>
      </c>
      <c r="AN194" s="4" t="s">
        <v>763</v>
      </c>
      <c r="AO194" s="4"/>
    </row>
    <row r="195" spans="1:41" ht="18">
      <c r="A195" s="6"/>
      <c r="B195" s="4" t="s">
        <v>722</v>
      </c>
      <c r="C195" s="4" t="s">
        <v>107</v>
      </c>
      <c r="D195" s="4" t="s">
        <v>726</v>
      </c>
      <c r="E195" s="5">
        <f>IF(ISERROR(FIND(入力シート➁!$B$3,D195)),"",ROW())</f>
        <v>195</v>
      </c>
      <c r="F195" s="5" t="str">
        <f t="shared" si="30"/>
        <v>モルペス細粒2%</v>
      </c>
      <c r="G195" s="4" t="s">
        <v>720</v>
      </c>
      <c r="H195" s="4" t="s">
        <v>727</v>
      </c>
      <c r="I195" s="5" t="s">
        <v>110</v>
      </c>
      <c r="J195" s="5" t="str">
        <f t="shared" si="26"/>
        <v/>
      </c>
      <c r="K195" s="5" t="s">
        <v>110</v>
      </c>
      <c r="L195" s="5" t="str">
        <f t="shared" si="27"/>
        <v>g</v>
      </c>
      <c r="M195" s="5" t="str">
        <f t="shared" si="28"/>
        <v/>
      </c>
      <c r="N195" s="5" t="str">
        <f t="shared" si="29"/>
        <v/>
      </c>
      <c r="O195" s="123" t="s">
        <v>816</v>
      </c>
      <c r="P195" s="5" t="s">
        <v>110</v>
      </c>
      <c r="Q195" s="123" t="s">
        <v>816</v>
      </c>
      <c r="R195" s="4" t="s">
        <v>555</v>
      </c>
      <c r="S195" s="7">
        <v>2235.6</v>
      </c>
      <c r="T195" s="7"/>
      <c r="U195" s="4" t="s">
        <v>161</v>
      </c>
      <c r="V195" s="4"/>
      <c r="W195" s="4" t="s">
        <v>185</v>
      </c>
      <c r="X195" s="4"/>
      <c r="Y195" s="4" t="s">
        <v>163</v>
      </c>
      <c r="Z195" s="121">
        <v>40522</v>
      </c>
      <c r="AA195" s="121"/>
      <c r="AB195" s="4" t="s">
        <v>186</v>
      </c>
      <c r="AC195" s="4" t="s">
        <v>165</v>
      </c>
      <c r="AD195" s="4" t="s">
        <v>721</v>
      </c>
      <c r="AE195" s="4" t="s">
        <v>181</v>
      </c>
      <c r="AF195" s="4"/>
      <c r="AG195" s="4"/>
      <c r="AH195" s="4"/>
      <c r="AI195" s="4"/>
      <c r="AJ195" s="4" t="s">
        <v>722</v>
      </c>
      <c r="AK195" s="4" t="s">
        <v>304</v>
      </c>
      <c r="AL195" s="4" t="s">
        <v>568</v>
      </c>
      <c r="AM195" s="4" t="s">
        <v>617</v>
      </c>
      <c r="AN195" s="4"/>
      <c r="AO195" s="4"/>
    </row>
    <row r="196" spans="1:41" ht="18">
      <c r="A196" s="6"/>
      <c r="B196" s="4" t="s">
        <v>806</v>
      </c>
      <c r="C196" s="4" t="s">
        <v>107</v>
      </c>
      <c r="D196" s="4" t="s">
        <v>730</v>
      </c>
      <c r="E196" s="5">
        <f>IF(ISERROR(FIND(入力シート➁!$B$3,D196)),"",ROW())</f>
        <v>196</v>
      </c>
      <c r="F196" s="5" t="str">
        <f t="shared" si="30"/>
        <v>モルペス細粒6%</v>
      </c>
      <c r="G196" s="4" t="s">
        <v>720</v>
      </c>
      <c r="H196" s="4" t="s">
        <v>731</v>
      </c>
      <c r="I196" s="5" t="s">
        <v>110</v>
      </c>
      <c r="J196" s="5" t="str">
        <f t="shared" si="26"/>
        <v/>
      </c>
      <c r="K196" s="5" t="s">
        <v>110</v>
      </c>
      <c r="L196" s="5" t="str">
        <f t="shared" si="27"/>
        <v>g</v>
      </c>
      <c r="M196" s="5" t="str">
        <f t="shared" si="28"/>
        <v/>
      </c>
      <c r="N196" s="5" t="str">
        <f t="shared" si="29"/>
        <v/>
      </c>
      <c r="O196" s="123" t="s">
        <v>816</v>
      </c>
      <c r="P196" s="5" t="s">
        <v>110</v>
      </c>
      <c r="Q196" s="123" t="s">
        <v>816</v>
      </c>
      <c r="R196" s="4" t="s">
        <v>782</v>
      </c>
      <c r="S196" s="7">
        <v>1621.7</v>
      </c>
      <c r="T196" s="7"/>
      <c r="U196" s="4" t="s">
        <v>161</v>
      </c>
      <c r="V196" s="4"/>
      <c r="W196" s="4" t="s">
        <v>162</v>
      </c>
      <c r="X196" s="4"/>
      <c r="Y196" s="4" t="s">
        <v>163</v>
      </c>
      <c r="Z196" s="121">
        <v>45268</v>
      </c>
      <c r="AA196" s="121"/>
      <c r="AB196" s="4" t="s">
        <v>164</v>
      </c>
      <c r="AC196" s="4" t="s">
        <v>165</v>
      </c>
      <c r="AD196" s="4" t="s">
        <v>728</v>
      </c>
      <c r="AE196" s="4" t="s">
        <v>181</v>
      </c>
      <c r="AF196" s="4"/>
      <c r="AG196" s="4"/>
      <c r="AH196" s="4"/>
      <c r="AI196" s="4"/>
      <c r="AJ196" s="4" t="s">
        <v>806</v>
      </c>
      <c r="AK196" s="4" t="s">
        <v>304</v>
      </c>
      <c r="AL196" s="4" t="s">
        <v>568</v>
      </c>
      <c r="AM196" s="4" t="s">
        <v>617</v>
      </c>
      <c r="AN196" s="4"/>
      <c r="AO196" s="4"/>
    </row>
    <row r="197" spans="1:41" ht="18">
      <c r="A197" s="6"/>
      <c r="B197" s="4" t="s">
        <v>725</v>
      </c>
      <c r="C197" s="4" t="s">
        <v>201</v>
      </c>
      <c r="D197" s="4" t="s">
        <v>733</v>
      </c>
      <c r="E197" s="5">
        <f>IF(ISERROR(FIND(入力シート➁!$B$3,D197)),"",ROW())</f>
        <v>197</v>
      </c>
      <c r="F197" s="5" t="str">
        <f t="shared" si="30"/>
        <v>ラフェンタテープ1.38mg</v>
      </c>
      <c r="G197" s="4" t="s">
        <v>807</v>
      </c>
      <c r="H197" s="4" t="s">
        <v>734</v>
      </c>
      <c r="I197" s="5" t="s">
        <v>110</v>
      </c>
      <c r="J197" s="5" t="str">
        <f t="shared" si="26"/>
        <v/>
      </c>
      <c r="K197" s="5" t="s">
        <v>110</v>
      </c>
      <c r="L197" s="5" t="str">
        <f t="shared" si="27"/>
        <v>.38mg1枚</v>
      </c>
      <c r="M197" s="5" t="str">
        <f t="shared" si="28"/>
        <v>枚</v>
      </c>
      <c r="N197" s="5" t="str">
        <f t="shared" si="29"/>
        <v/>
      </c>
      <c r="O197" s="5" t="s">
        <v>140</v>
      </c>
      <c r="P197" s="5" t="s">
        <v>110</v>
      </c>
      <c r="Q197" s="5" t="s">
        <v>140</v>
      </c>
      <c r="R197" s="4" t="s">
        <v>641</v>
      </c>
      <c r="S197" s="7">
        <v>1621.7</v>
      </c>
      <c r="T197" s="7"/>
      <c r="U197" s="4" t="s">
        <v>161</v>
      </c>
      <c r="V197" s="4"/>
      <c r="W197" s="4" t="s">
        <v>162</v>
      </c>
      <c r="X197" s="4"/>
      <c r="Y197" s="4" t="s">
        <v>163</v>
      </c>
      <c r="Z197" s="121">
        <v>42538</v>
      </c>
      <c r="AA197" s="121">
        <v>45565</v>
      </c>
      <c r="AB197" s="4" t="s">
        <v>164</v>
      </c>
      <c r="AC197" s="4" t="s">
        <v>165</v>
      </c>
      <c r="AD197" s="4" t="s">
        <v>728</v>
      </c>
      <c r="AE197" s="4" t="s">
        <v>181</v>
      </c>
      <c r="AF197" s="4"/>
      <c r="AG197" s="4"/>
      <c r="AH197" s="4"/>
      <c r="AI197" s="4"/>
      <c r="AJ197" s="4" t="s">
        <v>725</v>
      </c>
      <c r="AK197" s="4" t="s">
        <v>304</v>
      </c>
      <c r="AL197" s="4" t="s">
        <v>568</v>
      </c>
      <c r="AM197" s="4" t="s">
        <v>617</v>
      </c>
      <c r="AN197" s="4" t="s">
        <v>763</v>
      </c>
      <c r="AO197" s="4"/>
    </row>
    <row r="198" spans="1:41" ht="18">
      <c r="A198" s="6"/>
      <c r="B198" s="4" t="s">
        <v>729</v>
      </c>
      <c r="C198" s="4" t="s">
        <v>201</v>
      </c>
      <c r="D198" s="4" t="s">
        <v>737</v>
      </c>
      <c r="E198" s="5">
        <f>IF(ISERROR(FIND(入力シート➁!$B$3,D198)),"",ROW())</f>
        <v>198</v>
      </c>
      <c r="F198" s="5" t="str">
        <f t="shared" si="30"/>
        <v>ラフェンタテープ11mg</v>
      </c>
      <c r="G198" s="4" t="s">
        <v>808</v>
      </c>
      <c r="H198" s="4" t="s">
        <v>738</v>
      </c>
      <c r="I198" s="5" t="s">
        <v>110</v>
      </c>
      <c r="J198" s="5" t="str">
        <f t="shared" si="26"/>
        <v/>
      </c>
      <c r="K198" s="5" t="s">
        <v>110</v>
      </c>
      <c r="L198" s="5" t="str">
        <f t="shared" si="27"/>
        <v>1mg1枚</v>
      </c>
      <c r="M198" s="5" t="str">
        <f t="shared" si="28"/>
        <v>mg1枚</v>
      </c>
      <c r="N198" s="5" t="str">
        <f t="shared" si="29"/>
        <v>枚</v>
      </c>
      <c r="O198" s="5" t="s">
        <v>140</v>
      </c>
      <c r="P198" s="5" t="s">
        <v>110</v>
      </c>
      <c r="Q198" s="5" t="s">
        <v>140</v>
      </c>
      <c r="R198" s="4" t="s">
        <v>555</v>
      </c>
      <c r="S198" s="7">
        <v>3153.7</v>
      </c>
      <c r="T198" s="7"/>
      <c r="U198" s="4" t="s">
        <v>161</v>
      </c>
      <c r="V198" s="4"/>
      <c r="W198" s="4" t="s">
        <v>185</v>
      </c>
      <c r="X198" s="4"/>
      <c r="Y198" s="4" t="s">
        <v>163</v>
      </c>
      <c r="Z198" s="121">
        <v>40522</v>
      </c>
      <c r="AA198" s="121"/>
      <c r="AB198" s="4" t="s">
        <v>186</v>
      </c>
      <c r="AC198" s="4" t="s">
        <v>165</v>
      </c>
      <c r="AD198" s="4" t="s">
        <v>728</v>
      </c>
      <c r="AE198" s="4" t="s">
        <v>181</v>
      </c>
      <c r="AF198" s="4"/>
      <c r="AG198" s="4"/>
      <c r="AH198" s="4"/>
      <c r="AI198" s="4"/>
      <c r="AJ198" s="4" t="s">
        <v>729</v>
      </c>
      <c r="AK198" s="4" t="s">
        <v>304</v>
      </c>
      <c r="AL198" s="4" t="s">
        <v>568</v>
      </c>
      <c r="AM198" s="4" t="s">
        <v>617</v>
      </c>
      <c r="AN198" s="4"/>
      <c r="AO198" s="4"/>
    </row>
    <row r="199" spans="1:41" ht="18">
      <c r="A199" s="6"/>
      <c r="B199" s="4" t="s">
        <v>732</v>
      </c>
      <c r="C199" s="4" t="s">
        <v>201</v>
      </c>
      <c r="D199" s="4" t="s">
        <v>740</v>
      </c>
      <c r="E199" s="5">
        <f>IF(ISERROR(FIND(入力シート➁!$B$3,D199)),"",ROW())</f>
        <v>199</v>
      </c>
      <c r="F199" s="5" t="str">
        <f t="shared" si="30"/>
        <v>ラフェンタテープ2.75mg</v>
      </c>
      <c r="G199" s="4" t="s">
        <v>809</v>
      </c>
      <c r="H199" s="4" t="s">
        <v>741</v>
      </c>
      <c r="I199" s="5" t="s">
        <v>110</v>
      </c>
      <c r="J199" s="5" t="str">
        <f t="shared" si="26"/>
        <v/>
      </c>
      <c r="K199" s="5" t="s">
        <v>110</v>
      </c>
      <c r="L199" s="5" t="str">
        <f t="shared" si="27"/>
        <v>枚</v>
      </c>
      <c r="M199" s="5" t="str">
        <f t="shared" si="28"/>
        <v/>
      </c>
      <c r="N199" s="5" t="str">
        <f t="shared" si="29"/>
        <v/>
      </c>
      <c r="O199" s="5" t="s">
        <v>140</v>
      </c>
      <c r="P199" s="5" t="s">
        <v>110</v>
      </c>
      <c r="Q199" s="5" t="s">
        <v>140</v>
      </c>
      <c r="R199" s="4" t="s">
        <v>390</v>
      </c>
      <c r="S199" s="7">
        <v>320.10000000000002</v>
      </c>
      <c r="T199" s="7"/>
      <c r="U199" s="4" t="s">
        <v>161</v>
      </c>
      <c r="V199" s="4"/>
      <c r="W199" s="4" t="s">
        <v>219</v>
      </c>
      <c r="X199" s="4"/>
      <c r="Y199" s="4" t="s">
        <v>163</v>
      </c>
      <c r="Z199" s="121"/>
      <c r="AA199" s="121"/>
      <c r="AB199" s="4"/>
      <c r="AC199" s="4" t="s">
        <v>115</v>
      </c>
      <c r="AD199" s="4"/>
      <c r="AE199" s="4"/>
      <c r="AF199" s="4" t="s">
        <v>129</v>
      </c>
      <c r="AG199" s="4"/>
      <c r="AH199" s="4"/>
      <c r="AI199" s="4"/>
      <c r="AJ199" s="4" t="s">
        <v>732</v>
      </c>
      <c r="AK199" s="4" t="s">
        <v>123</v>
      </c>
      <c r="AL199" s="4" t="s">
        <v>735</v>
      </c>
      <c r="AM199" s="4" t="s">
        <v>368</v>
      </c>
      <c r="AN199" s="4"/>
      <c r="AO199" s="4"/>
    </row>
    <row r="200" spans="1:41" ht="18">
      <c r="A200" s="6"/>
      <c r="B200" s="4" t="s">
        <v>736</v>
      </c>
      <c r="C200" s="4" t="s">
        <v>201</v>
      </c>
      <c r="D200" s="4" t="s">
        <v>742</v>
      </c>
      <c r="E200" s="5">
        <f>IF(ISERROR(FIND(入力シート➁!$B$3,D200)),"",ROW())</f>
        <v>200</v>
      </c>
      <c r="F200" s="5" t="str">
        <f t="shared" si="30"/>
        <v>ラフェンタテープ5.5mg</v>
      </c>
      <c r="G200" s="4" t="s">
        <v>810</v>
      </c>
      <c r="H200" s="4" t="s">
        <v>743</v>
      </c>
      <c r="I200" s="5" t="s">
        <v>110</v>
      </c>
      <c r="J200" s="5" t="str">
        <f t="shared" si="26"/>
        <v/>
      </c>
      <c r="K200" s="5" t="s">
        <v>110</v>
      </c>
      <c r="L200" s="5" t="str">
        <f t="shared" si="27"/>
        <v>枚</v>
      </c>
      <c r="M200" s="5" t="str">
        <f t="shared" si="28"/>
        <v/>
      </c>
      <c r="N200" s="5" t="str">
        <f t="shared" si="29"/>
        <v/>
      </c>
      <c r="O200" s="5" t="s">
        <v>140</v>
      </c>
      <c r="P200" s="5" t="s">
        <v>110</v>
      </c>
      <c r="Q200" s="5" t="s">
        <v>140</v>
      </c>
      <c r="R200" s="4" t="s">
        <v>390</v>
      </c>
      <c r="S200" s="7">
        <v>612.9</v>
      </c>
      <c r="T200" s="7"/>
      <c r="U200" s="4" t="s">
        <v>161</v>
      </c>
      <c r="V200" s="4"/>
      <c r="W200" s="4" t="s">
        <v>219</v>
      </c>
      <c r="X200" s="4"/>
      <c r="Y200" s="4" t="s">
        <v>163</v>
      </c>
      <c r="Z200" s="121"/>
      <c r="AA200" s="121"/>
      <c r="AB200" s="4"/>
      <c r="AC200" s="4" t="s">
        <v>115</v>
      </c>
      <c r="AD200" s="4"/>
      <c r="AE200" s="4"/>
      <c r="AF200" s="4" t="s">
        <v>129</v>
      </c>
      <c r="AG200" s="4"/>
      <c r="AH200" s="4"/>
      <c r="AI200" s="4"/>
      <c r="AJ200" s="4" t="s">
        <v>736</v>
      </c>
      <c r="AK200" s="4" t="s">
        <v>123</v>
      </c>
      <c r="AL200" s="4" t="s">
        <v>735</v>
      </c>
      <c r="AM200" s="4" t="s">
        <v>368</v>
      </c>
      <c r="AN200" s="4"/>
      <c r="AO200" s="4"/>
    </row>
    <row r="201" spans="1:41" ht="18">
      <c r="A201" s="6"/>
      <c r="B201" s="4" t="s">
        <v>739</v>
      </c>
      <c r="C201" s="4" t="s">
        <v>201</v>
      </c>
      <c r="D201" s="4" t="s">
        <v>744</v>
      </c>
      <c r="E201" s="5">
        <f>IF(ISERROR(FIND(入力シート➁!$B$3,D201)),"",ROW())</f>
        <v>201</v>
      </c>
      <c r="F201" s="5" t="str">
        <f t="shared" si="30"/>
        <v>ラフェンタテープ8.25mg</v>
      </c>
      <c r="G201" s="4" t="s">
        <v>811</v>
      </c>
      <c r="H201" s="4" t="s">
        <v>745</v>
      </c>
      <c r="I201" s="5" t="s">
        <v>110</v>
      </c>
      <c r="J201" s="5" t="str">
        <f t="shared" si="26"/>
        <v/>
      </c>
      <c r="K201" s="5" t="s">
        <v>110</v>
      </c>
      <c r="L201" s="5" t="str">
        <f t="shared" si="27"/>
        <v>枚</v>
      </c>
      <c r="M201" s="5" t="str">
        <f t="shared" si="28"/>
        <v/>
      </c>
      <c r="N201" s="5" t="str">
        <f t="shared" si="29"/>
        <v/>
      </c>
      <c r="O201" s="5" t="s">
        <v>140</v>
      </c>
      <c r="P201" s="5" t="s">
        <v>110</v>
      </c>
      <c r="Q201" s="5" t="s">
        <v>140</v>
      </c>
      <c r="R201" s="4" t="s">
        <v>390</v>
      </c>
      <c r="S201" s="7">
        <v>866.3</v>
      </c>
      <c r="T201" s="7"/>
      <c r="U201" s="4" t="s">
        <v>161</v>
      </c>
      <c r="V201" s="4"/>
      <c r="W201" s="4" t="s">
        <v>219</v>
      </c>
      <c r="X201" s="4"/>
      <c r="Y201" s="4" t="s">
        <v>163</v>
      </c>
      <c r="Z201" s="121">
        <v>36294</v>
      </c>
      <c r="AA201" s="121"/>
      <c r="AB201" s="4"/>
      <c r="AC201" s="4" t="s">
        <v>115</v>
      </c>
      <c r="AD201" s="4"/>
      <c r="AE201" s="4"/>
      <c r="AF201" s="4" t="s">
        <v>129</v>
      </c>
      <c r="AG201" s="4"/>
      <c r="AH201" s="4"/>
      <c r="AI201" s="4"/>
      <c r="AJ201" s="4" t="s">
        <v>739</v>
      </c>
      <c r="AK201" s="4" t="s">
        <v>123</v>
      </c>
      <c r="AL201" s="4" t="s">
        <v>735</v>
      </c>
      <c r="AM201" s="4" t="s">
        <v>368</v>
      </c>
      <c r="AN201" s="4"/>
      <c r="AO201" s="4"/>
    </row>
    <row r="202" spans="1:41" ht="18">
      <c r="A202" s="12"/>
      <c r="B202" s="5" t="s">
        <v>748</v>
      </c>
      <c r="C202" s="4" t="s">
        <v>192</v>
      </c>
      <c r="D202" s="4" t="s">
        <v>746</v>
      </c>
      <c r="E202" s="5">
        <f>IF(ISERROR(FIND(入力シート➁!$B$3,D202)),"",ROW())</f>
        <v>202</v>
      </c>
      <c r="F202" s="5" t="str">
        <f t="shared" si="30"/>
        <v>レミフェンタニル静注用2mg「第一三共」</v>
      </c>
      <c r="G202" s="4" t="s">
        <v>194</v>
      </c>
      <c r="H202" s="4" t="s">
        <v>195</v>
      </c>
      <c r="I202" s="5" t="s">
        <v>110</v>
      </c>
      <c r="J202" s="5" t="str">
        <f t="shared" si="26"/>
        <v/>
      </c>
      <c r="K202" s="5" t="s">
        <v>110</v>
      </c>
      <c r="L202" s="5" t="str">
        <f t="shared" si="27"/>
        <v>瓶</v>
      </c>
      <c r="M202" s="5" t="str">
        <f t="shared" si="28"/>
        <v/>
      </c>
      <c r="N202" s="5" t="str">
        <f t="shared" si="29"/>
        <v/>
      </c>
      <c r="O202" s="5" t="s">
        <v>196</v>
      </c>
      <c r="P202" s="5" t="s">
        <v>110</v>
      </c>
      <c r="Q202" s="5" t="s">
        <v>156</v>
      </c>
      <c r="R202" s="5" t="s">
        <v>138</v>
      </c>
      <c r="S202" s="13">
        <v>174</v>
      </c>
      <c r="T202" s="13"/>
      <c r="U202" s="5" t="s">
        <v>161</v>
      </c>
      <c r="V202" s="5"/>
      <c r="W202" s="5" t="s">
        <v>162</v>
      </c>
      <c r="X202" s="5"/>
      <c r="Y202" s="5" t="s">
        <v>163</v>
      </c>
      <c r="Z202" s="122">
        <v>42902</v>
      </c>
      <c r="AA202" s="122">
        <v>45016</v>
      </c>
      <c r="AB202" s="5"/>
      <c r="AC202" s="5" t="s">
        <v>115</v>
      </c>
      <c r="AD202" s="5"/>
      <c r="AE202" s="5"/>
      <c r="AF202" s="5"/>
      <c r="AG202" s="5"/>
      <c r="AH202" s="5"/>
      <c r="AI202" s="5"/>
      <c r="AJ202" s="5" t="s">
        <v>748</v>
      </c>
      <c r="AK202" s="5" t="s">
        <v>117</v>
      </c>
      <c r="AL202" s="5" t="s">
        <v>167</v>
      </c>
      <c r="AM202" s="5" t="s">
        <v>168</v>
      </c>
      <c r="AN202" s="5" t="s">
        <v>812</v>
      </c>
      <c r="AO202" s="5"/>
    </row>
    <row r="203" spans="1:41" ht="18">
      <c r="A203" s="12"/>
      <c r="B203" s="5" t="s">
        <v>750</v>
      </c>
      <c r="C203" s="4" t="s">
        <v>192</v>
      </c>
      <c r="D203" s="4" t="s">
        <v>747</v>
      </c>
      <c r="E203" s="5">
        <f>IF(ISERROR(FIND(入力シート➁!$B$3,D203)),"",ROW())</f>
        <v>203</v>
      </c>
      <c r="F203" s="5" t="str">
        <f t="shared" si="30"/>
        <v>レミフェンタニル静注用5mg「第一三共」</v>
      </c>
      <c r="G203" s="4" t="s">
        <v>194</v>
      </c>
      <c r="H203" s="4" t="s">
        <v>199</v>
      </c>
      <c r="I203" s="5" t="s">
        <v>110</v>
      </c>
      <c r="J203" s="5" t="str">
        <f t="shared" si="26"/>
        <v/>
      </c>
      <c r="K203" s="5" t="s">
        <v>110</v>
      </c>
      <c r="L203" s="5" t="str">
        <f t="shared" si="27"/>
        <v>瓶</v>
      </c>
      <c r="M203" s="5" t="str">
        <f t="shared" si="28"/>
        <v/>
      </c>
      <c r="N203" s="5" t="str">
        <f t="shared" si="29"/>
        <v/>
      </c>
      <c r="O203" s="5" t="s">
        <v>196</v>
      </c>
      <c r="P203" s="5" t="s">
        <v>110</v>
      </c>
      <c r="Q203" s="5" t="s">
        <v>156</v>
      </c>
      <c r="R203" s="5" t="s">
        <v>138</v>
      </c>
      <c r="S203" s="13">
        <v>51.7</v>
      </c>
      <c r="T203" s="13"/>
      <c r="U203" s="5" t="s">
        <v>161</v>
      </c>
      <c r="V203" s="5"/>
      <c r="W203" s="5" t="s">
        <v>162</v>
      </c>
      <c r="X203" s="5"/>
      <c r="Y203" s="5" t="s">
        <v>163</v>
      </c>
      <c r="Z203" s="122">
        <v>42902</v>
      </c>
      <c r="AA203" s="122">
        <v>45016</v>
      </c>
      <c r="AB203" s="5"/>
      <c r="AC203" s="5" t="s">
        <v>115</v>
      </c>
      <c r="AD203" s="5"/>
      <c r="AE203" s="5"/>
      <c r="AF203" s="5"/>
      <c r="AG203" s="5"/>
      <c r="AH203" s="5"/>
      <c r="AI203" s="5"/>
      <c r="AJ203" s="5" t="s">
        <v>750</v>
      </c>
      <c r="AK203" s="5" t="s">
        <v>117</v>
      </c>
      <c r="AL203" s="5" t="s">
        <v>167</v>
      </c>
      <c r="AM203" s="5" t="s">
        <v>168</v>
      </c>
      <c r="AN203" s="5" t="s">
        <v>812</v>
      </c>
      <c r="AO203" s="5"/>
    </row>
    <row r="204" spans="1:41" ht="18">
      <c r="A204" s="12"/>
      <c r="B204" s="5" t="s">
        <v>752</v>
      </c>
      <c r="C204" s="4" t="s">
        <v>201</v>
      </c>
      <c r="D204" s="4" t="s">
        <v>749</v>
      </c>
      <c r="E204" s="5">
        <f>IF(ISERROR(FIND(入力シート➁!$B$3,D204)),"",ROW())</f>
        <v>204</v>
      </c>
      <c r="F204" s="5" t="str">
        <f t="shared" si="30"/>
        <v>ワンデュロパッチ0.84mg</v>
      </c>
      <c r="G204" s="4" t="s">
        <v>520</v>
      </c>
      <c r="H204" s="4" t="s">
        <v>521</v>
      </c>
      <c r="I204" s="5" t="s">
        <v>110</v>
      </c>
      <c r="J204" s="5" t="str">
        <f t="shared" si="26"/>
        <v/>
      </c>
      <c r="K204" s="5" t="s">
        <v>110</v>
      </c>
      <c r="L204" s="5" t="str">
        <f t="shared" si="27"/>
        <v>枚</v>
      </c>
      <c r="M204" s="5" t="str">
        <f t="shared" si="28"/>
        <v/>
      </c>
      <c r="N204" s="5" t="str">
        <f t="shared" si="29"/>
        <v/>
      </c>
      <c r="O204" s="5" t="s">
        <v>140</v>
      </c>
      <c r="P204" s="5" t="s">
        <v>110</v>
      </c>
      <c r="Q204" s="5" t="s">
        <v>140</v>
      </c>
      <c r="R204" s="5" t="s">
        <v>138</v>
      </c>
      <c r="S204" s="13">
        <v>323</v>
      </c>
      <c r="T204" s="13"/>
      <c r="U204" s="5" t="s">
        <v>161</v>
      </c>
      <c r="V204" s="5"/>
      <c r="W204" s="5" t="s">
        <v>162</v>
      </c>
      <c r="X204" s="5"/>
      <c r="Y204" s="5" t="s">
        <v>163</v>
      </c>
      <c r="Z204" s="122">
        <v>42902</v>
      </c>
      <c r="AA204" s="122">
        <v>45016</v>
      </c>
      <c r="AB204" s="5"/>
      <c r="AC204" s="5" t="s">
        <v>115</v>
      </c>
      <c r="AD204" s="5"/>
      <c r="AE204" s="5"/>
      <c r="AF204" s="5"/>
      <c r="AG204" s="5"/>
      <c r="AH204" s="5"/>
      <c r="AI204" s="5"/>
      <c r="AJ204" s="5" t="s">
        <v>752</v>
      </c>
      <c r="AK204" s="5" t="s">
        <v>117</v>
      </c>
      <c r="AL204" s="5" t="s">
        <v>167</v>
      </c>
      <c r="AM204" s="5" t="s">
        <v>168</v>
      </c>
      <c r="AN204" s="5" t="s">
        <v>812</v>
      </c>
      <c r="AO204" s="5"/>
    </row>
    <row r="205" spans="1:41" ht="18">
      <c r="A205" s="12"/>
      <c r="B205" s="5" t="s">
        <v>754</v>
      </c>
      <c r="C205" s="4" t="s">
        <v>201</v>
      </c>
      <c r="D205" s="4" t="s">
        <v>751</v>
      </c>
      <c r="E205" s="5">
        <f>IF(ISERROR(FIND(入力シート➁!$B$3,D205)),"",ROW())</f>
        <v>205</v>
      </c>
      <c r="F205" s="5" t="str">
        <f t="shared" si="30"/>
        <v>ワンデュロパッチ1.7mg</v>
      </c>
      <c r="G205" s="4" t="s">
        <v>520</v>
      </c>
      <c r="H205" s="4" t="s">
        <v>524</v>
      </c>
      <c r="I205" s="5" t="s">
        <v>110</v>
      </c>
      <c r="J205" s="5" t="str">
        <f t="shared" si="26"/>
        <v/>
      </c>
      <c r="K205" s="5" t="s">
        <v>110</v>
      </c>
      <c r="L205" s="5" t="str">
        <f t="shared" si="27"/>
        <v>.7mg1枚</v>
      </c>
      <c r="M205" s="5" t="str">
        <f t="shared" si="28"/>
        <v>枚</v>
      </c>
      <c r="N205" s="5" t="str">
        <f t="shared" si="29"/>
        <v/>
      </c>
      <c r="O205" s="5" t="s">
        <v>140</v>
      </c>
      <c r="P205" s="5" t="s">
        <v>110</v>
      </c>
      <c r="Q205" s="5" t="s">
        <v>140</v>
      </c>
      <c r="R205" s="5" t="s">
        <v>138</v>
      </c>
      <c r="S205" s="13">
        <v>94.7</v>
      </c>
      <c r="T205" s="13"/>
      <c r="U205" s="5" t="s">
        <v>161</v>
      </c>
      <c r="V205" s="5"/>
      <c r="W205" s="5" t="s">
        <v>162</v>
      </c>
      <c r="X205" s="5"/>
      <c r="Y205" s="5" t="s">
        <v>163</v>
      </c>
      <c r="Z205" s="122">
        <v>42902</v>
      </c>
      <c r="AA205" s="122">
        <v>45016</v>
      </c>
      <c r="AB205" s="5"/>
      <c r="AC205" s="5" t="s">
        <v>115</v>
      </c>
      <c r="AD205" s="5"/>
      <c r="AE205" s="5"/>
      <c r="AF205" s="5"/>
      <c r="AG205" s="5"/>
      <c r="AH205" s="5"/>
      <c r="AI205" s="5"/>
      <c r="AJ205" s="5" t="s">
        <v>754</v>
      </c>
      <c r="AK205" s="5" t="s">
        <v>117</v>
      </c>
      <c r="AL205" s="5" t="s">
        <v>167</v>
      </c>
      <c r="AM205" s="5" t="s">
        <v>168</v>
      </c>
      <c r="AN205" s="5" t="s">
        <v>812</v>
      </c>
      <c r="AO205" s="5"/>
    </row>
    <row r="206" spans="1:41" ht="18">
      <c r="A206" s="12"/>
      <c r="B206" s="5" t="s">
        <v>490</v>
      </c>
      <c r="C206" s="4" t="s">
        <v>201</v>
      </c>
      <c r="D206" s="4" t="s">
        <v>753</v>
      </c>
      <c r="E206" s="5">
        <f>IF(ISERROR(FIND(入力シート➁!$B$3,D206)),"",ROW())</f>
        <v>206</v>
      </c>
      <c r="F206" s="5" t="str">
        <f t="shared" si="30"/>
        <v>ワンデュロパッチ3.4mg</v>
      </c>
      <c r="G206" s="4" t="s">
        <v>520</v>
      </c>
      <c r="H206" s="4" t="s">
        <v>527</v>
      </c>
      <c r="I206" s="5" t="s">
        <v>110</v>
      </c>
      <c r="J206" s="5" t="str">
        <f t="shared" ref="J206:J210" si="31">IFERROR(RIGHT(I206,LEN(I206)-FIND("%",I206)),IFERROR((RIGHT(I206,LEN(I206)-FIND("g",I206))),""))</f>
        <v/>
      </c>
      <c r="K206" s="5" t="s">
        <v>110</v>
      </c>
      <c r="L206" s="5" t="str">
        <f t="shared" si="27"/>
        <v>枚</v>
      </c>
      <c r="M206" s="5" t="str">
        <f t="shared" ref="M206:M210" si="32">IFERROR(RIGHT(L206,LEN(L206)-FIND("1",L206)),"")</f>
        <v/>
      </c>
      <c r="N206" s="5" t="str">
        <f t="shared" ref="N206:N210" si="33" xml:space="preserve"> IFERROR(RIGHT(M206, LEN(M206) - FIND("1", M206)), "")</f>
        <v/>
      </c>
      <c r="O206" s="5" t="s">
        <v>140</v>
      </c>
      <c r="P206" s="5" t="s">
        <v>110</v>
      </c>
      <c r="Q206" s="5" t="s">
        <v>140</v>
      </c>
      <c r="R206" s="5" t="s">
        <v>112</v>
      </c>
      <c r="S206" s="5">
        <v>350</v>
      </c>
      <c r="T206" s="5"/>
      <c r="U206" s="5" t="s">
        <v>492</v>
      </c>
      <c r="V206" s="5"/>
      <c r="W206" s="5"/>
      <c r="X206" s="5"/>
      <c r="Y206" s="5"/>
      <c r="Z206" s="122"/>
      <c r="AA206" s="122">
        <v>45382</v>
      </c>
      <c r="AB206" s="5"/>
      <c r="AC206" s="5" t="s">
        <v>115</v>
      </c>
      <c r="AD206" s="5"/>
      <c r="AE206" s="5"/>
      <c r="AF206" s="5"/>
      <c r="AG206" s="5"/>
      <c r="AH206" s="5"/>
      <c r="AI206" s="5"/>
      <c r="AJ206" s="5" t="s">
        <v>490</v>
      </c>
      <c r="AK206" s="5" t="s">
        <v>304</v>
      </c>
      <c r="AL206" s="5" t="s">
        <v>493</v>
      </c>
      <c r="AM206" s="5" t="s">
        <v>494</v>
      </c>
      <c r="AN206" s="5" t="s">
        <v>813</v>
      </c>
      <c r="AO206" s="5"/>
    </row>
    <row r="207" spans="1:41" ht="18">
      <c r="A207" s="12"/>
      <c r="B207" s="5" t="s">
        <v>502</v>
      </c>
      <c r="C207" s="4" t="s">
        <v>201</v>
      </c>
      <c r="D207" s="4" t="s">
        <v>755</v>
      </c>
      <c r="E207" s="5">
        <f>IF(ISERROR(FIND(入力シート➁!$B$3,D207)),"",ROW())</f>
        <v>207</v>
      </c>
      <c r="F207" s="5" t="str">
        <f t="shared" si="30"/>
        <v>ワンデュロパッチ5mg</v>
      </c>
      <c r="G207" s="4" t="s">
        <v>520</v>
      </c>
      <c r="H207" s="4" t="s">
        <v>530</v>
      </c>
      <c r="I207" s="5" t="s">
        <v>110</v>
      </c>
      <c r="J207" s="5" t="str">
        <f t="shared" si="31"/>
        <v/>
      </c>
      <c r="K207" s="5" t="s">
        <v>110</v>
      </c>
      <c r="L207" s="5" t="str">
        <f t="shared" si="27"/>
        <v>枚</v>
      </c>
      <c r="M207" s="5" t="str">
        <f t="shared" si="32"/>
        <v/>
      </c>
      <c r="N207" s="5" t="str">
        <f t="shared" si="33"/>
        <v/>
      </c>
      <c r="O207" s="5" t="s">
        <v>140</v>
      </c>
      <c r="P207" s="5" t="s">
        <v>110</v>
      </c>
      <c r="Q207" s="5" t="s">
        <v>140</v>
      </c>
      <c r="R207" s="5" t="s">
        <v>112</v>
      </c>
      <c r="S207" s="5">
        <v>349</v>
      </c>
      <c r="T207" s="5"/>
      <c r="U207" s="5" t="s">
        <v>492</v>
      </c>
      <c r="V207" s="5"/>
      <c r="W207" s="5"/>
      <c r="X207" s="5"/>
      <c r="Y207" s="5"/>
      <c r="Z207" s="122"/>
      <c r="AA207" s="122">
        <v>45382</v>
      </c>
      <c r="AB207" s="5"/>
      <c r="AC207" s="5" t="s">
        <v>115</v>
      </c>
      <c r="AD207" s="5"/>
      <c r="AE207" s="5"/>
      <c r="AF207" s="5"/>
      <c r="AG207" s="5"/>
      <c r="AH207" s="5"/>
      <c r="AI207" s="5"/>
      <c r="AJ207" s="5" t="s">
        <v>502</v>
      </c>
      <c r="AK207" s="5" t="s">
        <v>304</v>
      </c>
      <c r="AL207" s="5" t="s">
        <v>493</v>
      </c>
      <c r="AM207" s="5" t="s">
        <v>494</v>
      </c>
      <c r="AN207" s="5" t="s">
        <v>813</v>
      </c>
      <c r="AO207" s="5"/>
    </row>
    <row r="208" spans="1:41" ht="18">
      <c r="A208" s="5"/>
      <c r="B208" s="5"/>
      <c r="C208" s="4" t="s">
        <v>201</v>
      </c>
      <c r="D208" s="4" t="s">
        <v>756</v>
      </c>
      <c r="E208" s="5">
        <f>IF(ISERROR(FIND(入力シート➁!$B$3,D208)),"",ROW())</f>
        <v>208</v>
      </c>
      <c r="F208" s="5" t="str">
        <f t="shared" si="30"/>
        <v>ワンデュロパッチ6.7mg</v>
      </c>
      <c r="G208" s="4" t="s">
        <v>520</v>
      </c>
      <c r="H208" s="4" t="s">
        <v>533</v>
      </c>
      <c r="I208" s="5" t="s">
        <v>110</v>
      </c>
      <c r="J208" s="5" t="str">
        <f t="shared" si="31"/>
        <v/>
      </c>
      <c r="K208" s="5" t="s">
        <v>110</v>
      </c>
      <c r="L208" s="5" t="str">
        <f t="shared" si="27"/>
        <v>枚</v>
      </c>
      <c r="M208" s="5" t="str">
        <f t="shared" si="32"/>
        <v/>
      </c>
      <c r="N208" s="5" t="str">
        <f t="shared" si="33"/>
        <v/>
      </c>
      <c r="O208" s="5" t="s">
        <v>140</v>
      </c>
      <c r="P208" s="5" t="s">
        <v>110</v>
      </c>
      <c r="Q208" s="5" t="s">
        <v>140</v>
      </c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</row>
    <row r="209" spans="1:41" ht="18">
      <c r="A209" s="5"/>
      <c r="B209" s="5"/>
      <c r="C209" s="5"/>
      <c r="D209" s="5" t="s">
        <v>814</v>
      </c>
      <c r="E209" s="5">
        <f>IF(ISERROR(FIND(入力シート➁!$B$3,D209)),"",ROW())</f>
        <v>209</v>
      </c>
      <c r="F209" s="5" t="str">
        <f t="shared" si="30"/>
        <v>自家用ケタミン・アセプロ注射液（自家製剤）</v>
      </c>
      <c r="G209" s="5"/>
      <c r="H209" s="5" t="s">
        <v>216</v>
      </c>
      <c r="I209" s="11" t="s">
        <v>110</v>
      </c>
      <c r="J209" s="11" t="str">
        <f t="shared" si="31"/>
        <v/>
      </c>
      <c r="K209" s="11" t="s">
        <v>110</v>
      </c>
      <c r="L209" s="11" t="str">
        <f t="shared" si="27"/>
        <v>mL</v>
      </c>
      <c r="M209" s="11" t="str">
        <f t="shared" si="32"/>
        <v/>
      </c>
      <c r="N209" s="11" t="str">
        <f t="shared" si="33"/>
        <v/>
      </c>
      <c r="O209" s="11" t="s">
        <v>173</v>
      </c>
      <c r="P209" s="11" t="s">
        <v>110</v>
      </c>
      <c r="Q209" s="11" t="s">
        <v>173</v>
      </c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</row>
    <row r="210" spans="1:41" ht="18">
      <c r="A210" s="5"/>
      <c r="B210" s="5"/>
      <c r="C210" s="5" t="s">
        <v>192</v>
      </c>
      <c r="D210" s="5" t="s">
        <v>757</v>
      </c>
      <c r="E210" s="5">
        <f>IF(ISERROR(FIND(入力シート➁!$B$3,D210)),"",ROW())</f>
        <v>210</v>
      </c>
      <c r="F210" s="5" t="str">
        <f t="shared" si="30"/>
        <v>弱ペチロルファン注射液</v>
      </c>
      <c r="G210" s="5" t="s">
        <v>676</v>
      </c>
      <c r="H210" s="5" t="s">
        <v>671</v>
      </c>
      <c r="I210" s="5" t="s">
        <v>216</v>
      </c>
      <c r="J210" s="5" t="str">
        <f t="shared" si="31"/>
        <v/>
      </c>
      <c r="K210" s="5" t="s">
        <v>216</v>
      </c>
      <c r="L210" s="5" t="str">
        <f t="shared" si="27"/>
        <v>mL1管</v>
      </c>
      <c r="M210" s="5" t="str">
        <f t="shared" si="32"/>
        <v>管</v>
      </c>
      <c r="N210" s="5" t="str">
        <f t="shared" si="33"/>
        <v/>
      </c>
      <c r="O210" s="5" t="s">
        <v>217</v>
      </c>
      <c r="P210" s="5" t="s">
        <v>218</v>
      </c>
      <c r="Q210" s="5" t="s">
        <v>150</v>
      </c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</row>
  </sheetData>
  <sheetProtection selectLockedCells="1" selectUnlockedCells="1"/>
  <phoneticPr fontId="25"/>
  <pageMargins left="0.75" right="0.75" top="1" bottom="1" header="0.5" footer="0.5"/>
  <pageSetup paperSize="9" orientation="portrait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入力シート①</vt:lpstr>
      <vt:lpstr>入力シート➁</vt:lpstr>
      <vt:lpstr>提出様式（様式第４号）</vt:lpstr>
      <vt:lpstr>【非表示シート】</vt:lpstr>
      <vt:lpstr>麻薬一覧（R7.9.1）</vt:lpstr>
      <vt:lpstr>'提出様式（様式第４号）'!Print_Area</vt:lpstr>
      <vt:lpstr>入力シート①!Print_Area</vt:lpstr>
      <vt:lpstr>入力シート➁!Print_Area</vt:lpstr>
      <vt:lpstr>麻薬管理者</vt:lpstr>
      <vt:lpstr>麻薬研究者</vt:lpstr>
      <vt:lpstr>麻薬施用者</vt:lpstr>
      <vt:lpstr>麻薬小売業者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武西尊恵子</cp:lastModifiedBy>
  <cp:lastPrinted>2025-08-18T09:48:25Z</cp:lastPrinted>
  <dcterms:created xsi:type="dcterms:W3CDTF">2015-06-05T18:19:00Z</dcterms:created>
  <dcterms:modified xsi:type="dcterms:W3CDTF">2025-10-20T10:19:14Z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09405E559D994508AD7B09C7DEB1A531</vt:lpwstr>
  </property>
  <property fmtid="{D5CDD505-2E9C-101B-9397-08002B2CF9AE}" pid="3" name="KSOProductBuildVer">
    <vt:lpwstr>1041-11.2.0.11440</vt:lpwstr>
  </property>
</Properties>
</file>