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75\Desktop\★調査等　未提出\R070122 【2_14〆】公営企業に係る経営比較分析表（令和５年度決算\"/>
    </mc:Choice>
  </mc:AlternateContent>
  <xr:revisionPtr revIDLastSave="0" documentId="13_ncr:1_{0BF2C0D8-92A4-48BC-BC0B-10CF8DE5E869}" xr6:coauthVersionLast="36" xr6:coauthVersionMax="36" xr10:uidLastSave="{00000000-0000-0000-0000-000000000000}"/>
  <workbookProtection workbookAlgorithmName="SHA-512" workbookHashValue="A1ETO+/5oyhDI82AHAQ/LEnH7CinNsZbbq77SNg5bq5T5GWHPnLs0iLAIl7Y6eRR0hArS4ZmYKcZsgPx1ITSOw==" workbookSaltValue="P1otMAWFrXEzCezpm7FvbA=="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<sst xmlns="http://schemas.openxmlformats.org/spreadsheetml/2006/main" count="247" uniqueCount="120">
  <si>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</si>
  <si>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</si>
  <si>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</si>
  <si>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</si>
  <si>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</si>
  <si>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</si>
  <si>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</si>
  <si>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</si>
  <si>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</si>
  <si>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</si>
  <si>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</si>
  <si>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</si>
  <si>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</si>
  <si>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</si>
  <si>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</si>
  <si>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</si>
  <si>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</si>
  <si>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</si>
  <si>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</si>
  <si>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</si>
  <si>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</si>
  <si>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</si>
  <si>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</si>
  <si>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</si>
  <si>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</si>
  <si>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</si>
  <si>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</si>
  <si>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</si>
  <si>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</si>
  <si>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</si>
  <si>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</si>
  <si>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</si>
  <si>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</si>
  <si>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</si>
  <si>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</si>
  <si>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</si>
  <si>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</si>
  <si>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</si>
  <si>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</si>
  <si>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</si>
  <si>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</si>
  <si>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</si>
  <si>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</si>
  <si>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</si>
  <si>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</si>
  <si>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</si>
  <si>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</si>
  <si>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</si>
  <si>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</si>
  <si>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</si>
  <si>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</si>
  <si>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</si>
  <si>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</si>
  <si>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</si>
  <si>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</si>
  <si>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</si>
  <si>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</si>
  <si>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</si>
  <si>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</si>
  <si>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</si>
  <si>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</si>
  <si>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</si>
  <si>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</si>
  <si>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</si>
  <si>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</si>
  <si>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</si>
  <si>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</si>
  <si>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</si>
  <si>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</si>
  <si>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</si>
  <si>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</si>
  <si>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</si>
  <si>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</si>
  <si>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</si>
  <si>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</si>
  <si>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</si>
  <si>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</si>
  <si>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</si>
  <si>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</si>
  <si>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</si>
  <si>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</si>
  <si>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</si>
  <si>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</si>
  <si>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</si>
  <si>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</si>
  <si>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</si>
  <si>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</si>
  <si>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</si>
  <si>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</si>
  <si>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</si>
  <si>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</si>
  <si>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</si>
  <si>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</si>
  <si>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</si>
  <si>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</si>
  <si>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</si>
  <si>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</si>
  <si>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</si>
  <si>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</si>
  <si>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</si>
  <si>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</si>
  <si>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</si>
  <si>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</si>
  <si>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</si>
  <si>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</si>
  <si>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</si>
  <si>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</si>
  <si>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</si>
  <si>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</si>
  <si>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</si>
  <si>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</si>
  <si>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</si>
  <si>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</si>
  <si>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</si>
  <si>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</si>
  <si>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</si>
  <si>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</si>
  <si>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【経営の健全化・効率性について】
　本事業において、特に改善が必要と考えられるのは、収益的収支比率及び経費回収率である。この結果には、本事業に係る費用が使用料収入以外に賄われていることが顕著に表れている。
　下水道事業については、住民の生活環境の向上及び公共水域の水質保全に資することを目的としており生活に必要不可欠な事業であることから、水洗化の普及促進や今後の状況に見合った使用料への見直しについても検討をしていく必要があ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phoneticPr fontId="4"/>
  </si>
  <si>
    <t>　本事業は平成22年度より開始した県下初のPFI方式による町営浄化槽整備推進事業であり、平成22年度から令和元年度までの事業期間終了後、令和2年度からは、令和11年度までの第2期事業を行っている。
【収益的収支比率】
　年々減少傾向であったが、令和5年度は前年度比で3.57ポイント増加している。これは令和6年度法適化に伴い、打切決算となったため、維持管理費の一部が未払金となり、総費用が減少したことが影響している。今後、地方債償還金が減少傾向で推移することが見込まれるため、収益的収支比率は、少しずつ改善していくものと考えられる。
【企業債残高対事業規模比率】
　類似団体と比較すると高い水準で推移していたが、令和3年度以降は、低い水準で推移している。近年は新規整備基数が伸び悩んでいるため企業債の新規借入は減少傾向にあり、今後も少しづつ減少していくものと考えられる。
【経費回収率】
　令和5年度は、前年度比で7.68ポイント減少した。これは令和6年度法適化に伴い、打切決算となったため、料金収入の一部が未収金となり、料金収入が減少したことが影響している。
【汚水処理原価】
　令和5年度は、前年度に続き類似団体の平均値を下回ったが、今後も新規整備基数の増加により、汚水処理費及び有収水量は、増加することが想定され、概ね横ばいの状態で推移するものと考えられる。
【施設利用率】
　近年は、類似団体平均値よりも高い水準で推移していたが、令和5年度は低い数値となった。今後も少子高齢化等の影響により処理水量の低下が見込まれることから、施設利用率も低下するものと考えられる。
【水洗化率】
　今後も、将来の少子高齢化による人口減少を見据えながら現在の状況を維持していく。</t>
    <rPh sb="141" eb="143">
      <t>ゾウカ</t>
    </rPh>
    <rPh sb="151" eb="153">
      <t>レイワ</t>
    </rPh>
    <rPh sb="154" eb="156">
      <t>ネンド</t>
    </rPh>
    <rPh sb="156" eb="157">
      <t>ホウ</t>
    </rPh>
    <rPh sb="157" eb="158">
      <t>テキ</t>
    </rPh>
    <rPh sb="158" eb="159">
      <t>カ</t>
    </rPh>
    <rPh sb="160" eb="161">
      <t>トモナ</t>
    </rPh>
    <rPh sb="163" eb="165">
      <t>ウチキ</t>
    </rPh>
    <rPh sb="165" eb="167">
      <t>ケッサン</t>
    </rPh>
    <rPh sb="174" eb="176">
      <t>イジ</t>
    </rPh>
    <rPh sb="176" eb="179">
      <t>カンリヒ</t>
    </rPh>
    <rPh sb="180" eb="182">
      <t>イチブ</t>
    </rPh>
    <rPh sb="183" eb="186">
      <t>ミバライキン</t>
    </rPh>
    <rPh sb="190" eb="193">
      <t>ソウヒヨウ</t>
    </rPh>
    <rPh sb="194" eb="196">
      <t>ゲンショウ</t>
    </rPh>
    <rPh sb="201" eb="203">
      <t>エイキョウ</t>
    </rPh>
    <rPh sb="415" eb="417">
      <t>ゲンショウ</t>
    </rPh>
    <rPh sb="446" eb="448">
      <t>リョウキン</t>
    </rPh>
    <rPh sb="448" eb="450">
      <t>シュウニュウ</t>
    </rPh>
    <rPh sb="455" eb="456">
      <t>シュウ</t>
    </rPh>
    <rPh sb="461" eb="463">
      <t>リョウキン</t>
    </rPh>
    <rPh sb="463" eb="465">
      <t>シュウニュウ</t>
    </rPh>
    <rPh sb="619" eb="621">
      <t>レイワ</t>
    </rPh>
    <rPh sb="622" eb="624">
      <t>ネンド</t>
    </rPh>
    <rPh sb="625" eb="626">
      <t>ヒク</t>
    </rPh>
    <rPh sb="627" eb="629">
      <t>スウチ</t>
    </rPh>
    <phoneticPr fontId="4"/>
  </si>
  <si>
    <t>　令和5年度は本事業開始から14年目となっており、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浄化槽の耐用年数については、平成26年１月国土交通省・農林省・水産省・環境省が策定している「持続的な汚水処理システム構築に向けた都道府県構想策定マニュアル」通称3省マニュアル本編、資料編に浄化槽の躯体は30年～50年、機械7年～15年と明記され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</si>
</sst>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4D-4C72-8A84-547D3C90D04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04D-4C72-8A84-547D3C90D04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63.6</c:v>
                </c:pt>
                <c:pt idx="1">
                  <c:v>63.41</c:v>
                </c:pt>
                <c:pt idx="2">
                  <c:v>60.81</c:v>
                </c:pt>
                <c:pt idx="3">
                  <c:v>59.23</c:v>
                </c:pt>
                <c:pt idx="4">
                  <c:v>57.96</c:v>
                </c:pt>
              </c:numCache>
            </c:numRef>
          </c:val>
          <c:extLst>
            <c:ext xmlns:c16="http://schemas.microsoft.com/office/drawing/2014/chart" uri="{C3380CC4-5D6E-409C-BE32-E72D297353CC}">
              <c16:uniqueId val="{00000000-77C4-4A17-81A8-6F48CCB2D7F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77C4-4A17-81A8-6F48CCB2D7F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AAA-4B4A-A68A-60637379347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9AAA-4B4A-A68A-60637379347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75.22</c:v>
                </c:pt>
                <c:pt idx="1">
                  <c:v>73.13</c:v>
                </c:pt>
                <c:pt idx="2">
                  <c:v>72.56</c:v>
                </c:pt>
                <c:pt idx="3">
                  <c:v>72.47</c:v>
                </c:pt>
                <c:pt idx="4">
                  <c:v>76.040000000000006</c:v>
                </c:pt>
              </c:numCache>
            </c:numRef>
          </c:val>
          <c:extLst>
            <c:ext xmlns:c16="http://schemas.microsoft.com/office/drawing/2014/chart" uri="{C3380CC4-5D6E-409C-BE32-E72D297353CC}">
              <c16:uniqueId val="{00000000-9AA1-42ED-8C49-8A44058968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A1-42ED-8C49-8A44058968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E6-430D-B397-833A38938AA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E6-430D-B397-833A38938AA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34-488E-8425-ED23A68DB32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34-488E-8425-ED23A68DB32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F9-475D-814D-EC74B7BA6A0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F9-475D-814D-EC74B7BA6A0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4C-4FAA-9BA7-1ECFAD8AB4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4C-4FAA-9BA7-1ECFAD8AB4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463.43</c:v>
                </c:pt>
                <c:pt idx="1">
                  <c:v>418.25</c:v>
                </c:pt>
                <c:pt idx="2">
                  <c:v>371.02</c:v>
                </c:pt>
                <c:pt idx="3">
                  <c:v>329.43</c:v>
                </c:pt>
                <c:pt idx="4">
                  <c:v>336.67</c:v>
                </c:pt>
              </c:numCache>
            </c:numRef>
          </c:val>
          <c:extLst>
            <c:ext xmlns:c16="http://schemas.microsoft.com/office/drawing/2014/chart" uri="{C3380CC4-5D6E-409C-BE32-E72D297353CC}">
              <c16:uniqueId val="{00000000-0A0B-4F88-A4F4-503A9438049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0A0B-4F88-A4F4-503A9438049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69.66</c:v>
                </c:pt>
                <c:pt idx="1">
                  <c:v>66.75</c:v>
                </c:pt>
                <c:pt idx="2">
                  <c:v>69.73</c:v>
                </c:pt>
                <c:pt idx="3">
                  <c:v>69.81</c:v>
                </c:pt>
                <c:pt idx="4">
                  <c:v>62.13</c:v>
                </c:pt>
              </c:numCache>
            </c:numRef>
          </c:val>
          <c:extLst>
            <c:ext xmlns:c16="http://schemas.microsoft.com/office/drawing/2014/chart" uri="{C3380CC4-5D6E-409C-BE32-E72D297353CC}">
              <c16:uniqueId val="{00000000-C892-4952-ABE2-C180E6506B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C892-4952-ABE2-C180E6506B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237.45</c:v>
                </c:pt>
                <c:pt idx="1">
                  <c:v>254.16</c:v>
                </c:pt>
                <c:pt idx="2">
                  <c:v>252.96</c:v>
                </c:pt>
                <c:pt idx="3">
                  <c:v>261.85000000000002</c:v>
                </c:pt>
                <c:pt idx="4">
                  <c:v>272.77999999999997</c:v>
                </c:pt>
              </c:numCache>
            </c:numRef>
          </c:val>
          <c:extLst>
            <c:ext xmlns:c16="http://schemas.microsoft.com/office/drawing/2014/chart" uri="{C3380CC4-5D6E-409C-BE32-E72D297353CC}">
              <c16:uniqueId val="{00000000-E68E-47F1-AF7D-B228988D0C6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E68E-47F1-AF7D-B228988D0C6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P87" sqref="BP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愛南町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K3</v>
      </c>
      <c r="X8" s="34"/>
      <c r="Y8" s="34"/>
      <c r="Z8" s="34"/>
      <c r="AA8" s="34"/>
      <c r="AB8" s="34"/>
      <c r="AC8" s="34"/>
      <c r="AD8" s="35" t="str">
        <f>データ!$M$6</f>
        <v>非設置</v>
      </c>
      <c r="AE8" s="35"/>
      <c r="AF8" s="35"/>
      <c r="AG8" s="35"/>
      <c r="AH8" s="35"/>
      <c r="AI8" s="35"/>
      <c r="AJ8" s="35"/>
      <c r="AK8" s="3"/>
      <c r="AL8" s="36">
        <f>データ!S6</f>
        <v>19038</v>
      </c>
      <c r="AM8" s="36"/>
      <c r="AN8" s="36"/>
      <c r="AO8" s="36"/>
      <c r="AP8" s="36"/>
      <c r="AQ8" s="36"/>
      <c r="AR8" s="36"/>
      <c r="AS8" s="36"/>
      <c r="AT8" s="37">
        <f>データ!T6</f>
        <v>238.94</v>
      </c>
      <c r="AU8" s="37"/>
      <c r="AV8" s="37"/>
      <c r="AW8" s="37"/>
      <c r="AX8" s="37"/>
      <c r="AY8" s="37"/>
      <c r="AZ8" s="37"/>
      <c r="BA8" s="37"/>
      <c r="BB8" s="37">
        <f>データ!U6</f>
        <v>79.680000000000007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18.48</v>
      </c>
      <c r="Q10" s="37"/>
      <c r="R10" s="37"/>
      <c r="S10" s="37"/>
      <c r="T10" s="37"/>
      <c r="U10" s="37"/>
      <c r="V10" s="37"/>
      <c r="W10" s="37">
        <f>データ!Q6</f>
        <v>100</v>
      </c>
      <c r="X10" s="37"/>
      <c r="Y10" s="37"/>
      <c r="Z10" s="37"/>
      <c r="AA10" s="37"/>
      <c r="AB10" s="37"/>
      <c r="AC10" s="37"/>
      <c r="AD10" s="36">
        <f>データ!R6</f>
        <v>3670</v>
      </c>
      <c r="AE10" s="36"/>
      <c r="AF10" s="36"/>
      <c r="AG10" s="36"/>
      <c r="AH10" s="36"/>
      <c r="AI10" s="36"/>
      <c r="AJ10" s="36"/>
      <c r="AK10" s="2"/>
      <c r="AL10" s="36">
        <f>データ!V6</f>
        <v>3488</v>
      </c>
      <c r="AM10" s="36"/>
      <c r="AN10" s="36"/>
      <c r="AO10" s="36"/>
      <c r="AP10" s="36"/>
      <c r="AQ10" s="36"/>
      <c r="AR10" s="36"/>
      <c r="AS10" s="36"/>
      <c r="AT10" s="37">
        <f>データ!W6</f>
        <v>238.94</v>
      </c>
      <c r="AU10" s="37"/>
      <c r="AV10" s="37"/>
      <c r="AW10" s="37"/>
      <c r="AX10" s="37"/>
      <c r="AY10" s="37"/>
      <c r="AZ10" s="37"/>
      <c r="BA10" s="37"/>
      <c r="BB10" s="37">
        <f>データ!X6</f>
        <v>14.6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117</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45</v>
      </c>
      <c r="O86" s="12" t="str">
        <f>データ!EO6</f>
        <v>【-】</v>
      </c>
    </row>
  </sheetData>
  <sheetProtection algorithmName="SHA-512" hashValue="xr3ve95BJD4dTVKL9Yq7Il/VyV6XXx5IoXhAjMk0GGzSyx7eSbhzgf4ptpROblHttlLs0d/aPneAwC4IPSJZqw==" saltValue="MoArkH1dZXgBEEO6LmkPl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58</v>
      </c>
      <c r="B4" s="16"/>
      <c r="C4" s="16"/>
      <c r="D4" s="16"/>
      <c r="E4" s="16"/>
      <c r="F4" s="16"/>
      <c r="G4" s="16"/>
      <c r="H4" s="81"/>
      <c r="I4" s="82"/>
      <c r="J4" s="82"/>
      <c r="K4" s="82"/>
      <c r="L4" s="82"/>
      <c r="M4" s="82"/>
      <c r="N4" s="82"/>
      <c r="O4" s="82"/>
      <c r="P4" s="82"/>
      <c r="Q4" s="82"/>
      <c r="R4" s="82"/>
      <c r="S4" s="82"/>
      <c r="T4" s="82"/>
      <c r="U4" s="82"/>
      <c r="V4" s="82"/>
      <c r="W4" s="82"/>
      <c r="X4" s="83"/>
      <c r="Y4" s="77" t="s">
        <v>59</v>
      </c>
      <c r="Z4" s="77"/>
      <c r="AA4" s="77"/>
      <c r="AB4" s="77"/>
      <c r="AC4" s="77"/>
      <c r="AD4" s="77"/>
      <c r="AE4" s="77"/>
      <c r="AF4" s="77"/>
      <c r="AG4" s="77"/>
      <c r="AH4" s="77"/>
      <c r="AI4" s="77"/>
      <c r="AJ4" s="77" t="s">
        <v>60</v>
      </c>
      <c r="AK4" s="77"/>
      <c r="AL4" s="77"/>
      <c r="AM4" s="77"/>
      <c r="AN4" s="77"/>
      <c r="AO4" s="77"/>
      <c r="AP4" s="77"/>
      <c r="AQ4" s="77"/>
      <c r="AR4" s="77"/>
      <c r="AS4" s="77"/>
      <c r="AT4" s="77"/>
      <c r="AU4" s="77" t="s">
        <v>61</v>
      </c>
      <c r="AV4" s="77"/>
      <c r="AW4" s="77"/>
      <c r="AX4" s="77"/>
      <c r="AY4" s="77"/>
      <c r="AZ4" s="77"/>
      <c r="BA4" s="77"/>
      <c r="BB4" s="77"/>
      <c r="BC4" s="77"/>
      <c r="BD4" s="77"/>
      <c r="BE4" s="77"/>
      <c r="BF4" s="77" t="s">
        <v>62</v>
      </c>
      <c r="BG4" s="77"/>
      <c r="BH4" s="77"/>
      <c r="BI4" s="77"/>
      <c r="BJ4" s="77"/>
      <c r="BK4" s="77"/>
      <c r="BL4" s="77"/>
      <c r="BM4" s="77"/>
      <c r="BN4" s="77"/>
      <c r="BO4" s="77"/>
      <c r="BP4" s="77"/>
      <c r="BQ4" s="77" t="s">
        <v>63</v>
      </c>
      <c r="BR4" s="77"/>
      <c r="BS4" s="77"/>
      <c r="BT4" s="77"/>
      <c r="BU4" s="77"/>
      <c r="BV4" s="77"/>
      <c r="BW4" s="77"/>
      <c r="BX4" s="77"/>
      <c r="BY4" s="77"/>
      <c r="BZ4" s="77"/>
      <c r="CA4" s="77"/>
      <c r="CB4" s="77" t="s">
        <v>64</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385069</v>
      </c>
      <c r="D6" s="19">
        <f t="shared" si="3"/>
        <v>47</v>
      </c>
      <c r="E6" s="19">
        <f t="shared" si="3"/>
        <v>18</v>
      </c>
      <c r="F6" s="19">
        <f t="shared" si="3"/>
        <v>0</v>
      </c>
      <c r="G6" s="19">
        <f t="shared" si="3"/>
        <v>0</v>
      </c>
      <c r="H6" s="19" t="str">
        <f t="shared" si="3"/>
        <v>愛媛県　愛南町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18.48</v>
      </c>
      <c r="Q6" s="20">
        <f t="shared" si="3"/>
        <v>100</v>
      </c>
      <c r="R6" s="20">
        <f t="shared" si="3"/>
        <v>3670</v>
      </c>
      <c r="S6" s="20">
        <f t="shared" si="3"/>
        <v>19038</v>
      </c>
      <c r="T6" s="20">
        <f t="shared" si="3"/>
        <v>238.94</v>
      </c>
      <c r="U6" s="20">
        <f t="shared" si="3"/>
        <v>79.680000000000007</v>
      </c>
      <c r="V6" s="20">
        <f t="shared" si="3"/>
        <v>3488</v>
      </c>
      <c r="W6" s="20">
        <f t="shared" si="3"/>
        <v>238.94</v>
      </c>
      <c r="X6" s="20">
        <f t="shared" si="3"/>
        <v>14.6</v>
      </c>
      <c r="Y6" s="21">
        <f>IF(Y7="",NA(),Y7)</f>
        <v>75.22</v>
      </c>
      <c r="Z6" s="21">
        <f t="shared" ref="Z6:AH6" si="4">IF(Z7="",NA(),Z7)</f>
        <v>73.13</v>
      </c>
      <c r="AA6" s="21">
        <f t="shared" si="4"/>
        <v>72.56</v>
      </c>
      <c r="AB6" s="21">
        <f t="shared" si="4"/>
        <v>72.47</v>
      </c>
      <c r="AC6" s="21">
        <f t="shared" si="4"/>
        <v>76.040000000000006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463.43</v>
      </c>
      <c r="BG6" s="21">
        <f t="shared" ref="BG6:BO6" si="7">IF(BG7="",NA(),BG7)</f>
        <v>418.25</v>
      </c>
      <c r="BH6" s="21">
        <f t="shared" si="7"/>
        <v>371.02</v>
      </c>
      <c r="BI6" s="21">
        <f t="shared" si="7"/>
        <v>329.43</v>
      </c>
      <c r="BJ6" s="21">
        <f t="shared" si="7"/>
        <v>336.67</v>
      </c>
      <c r="BK6" s="21">
        <f t="shared" si="7"/>
        <v>421.25</v>
      </c>
      <c r="BL6" s="21">
        <f t="shared" si="7"/>
        <v>398.42</v>
      </c>
      <c r="BM6" s="21">
        <f t="shared" si="7"/>
        <v>393.35</v>
      </c>
      <c r="BN6" s="21">
        <f t="shared" si="7"/>
        <v>397.03</v>
      </c>
      <c r="BO6" s="21">
        <f t="shared" si="7"/>
        <v>424.95</v>
      </c>
      <c r="BP6" s="20" t="str">
        <f>IF(BP7="","",IF(BP7="-","【-】","【"&amp;SUBSTITUTE(TEXT(BP7,"#,##0.00"),"-","△")&amp;"】"))</f>
        <v>【349.83】</v>
      </c>
      <c r="BQ6" s="21">
        <f>IF(BQ7="",NA(),BQ7)</f>
        <v>69.66</v>
      </c>
      <c r="BR6" s="21">
        <f t="shared" ref="BR6:BZ6" si="8">IF(BR7="",NA(),BR7)</f>
        <v>66.75</v>
      </c>
      <c r="BS6" s="21">
        <f t="shared" si="8"/>
        <v>69.73</v>
      </c>
      <c r="BT6" s="21">
        <f t="shared" si="8"/>
        <v>69.81</v>
      </c>
      <c r="BU6" s="21">
        <f t="shared" si="8"/>
        <v>62.13</v>
      </c>
      <c r="BV6" s="21">
        <f t="shared" si="8"/>
        <v>53.23</v>
      </c>
      <c r="BW6" s="21">
        <f t="shared" si="8"/>
        <v>50.7</v>
      </c>
      <c r="BX6" s="21">
        <f t="shared" si="8"/>
        <v>48.13</v>
      </c>
      <c r="BY6" s="21">
        <f t="shared" si="8"/>
        <v>46.58</v>
      </c>
      <c r="BZ6" s="21">
        <f t="shared" si="8"/>
        <v>41.67</v>
      </c>
      <c r="CA6" s="20" t="str">
        <f>IF(CA7="","",IF(CA7="-","【-】","【"&amp;SUBSTITUTE(TEXT(CA7,"#,##0.00"),"-","△")&amp;"】"))</f>
        <v>【53.65】</v>
      </c>
      <c r="CB6" s="21">
        <f>IF(CB7="",NA(),CB7)</f>
        <v>237.45</v>
      </c>
      <c r="CC6" s="21">
        <f t="shared" ref="CC6:CK6" si="9">IF(CC7="",NA(),CC7)</f>
        <v>254.16</v>
      </c>
      <c r="CD6" s="21">
        <f t="shared" si="9"/>
        <v>252.96</v>
      </c>
      <c r="CE6" s="21">
        <f t="shared" si="9"/>
        <v>261.85000000000002</v>
      </c>
      <c r="CF6" s="21">
        <f t="shared" si="9"/>
        <v>272.77999999999997</v>
      </c>
      <c r="CG6" s="21">
        <f t="shared" si="9"/>
        <v>283.3</v>
      </c>
      <c r="CH6" s="21">
        <f t="shared" si="9"/>
        <v>289.81</v>
      </c>
      <c r="CI6" s="21">
        <f t="shared" si="9"/>
        <v>301.54000000000002</v>
      </c>
      <c r="CJ6" s="21">
        <f t="shared" si="9"/>
        <v>311.73</v>
      </c>
      <c r="CK6" s="21">
        <f t="shared" si="9"/>
        <v>326.49</v>
      </c>
      <c r="CL6" s="20" t="str">
        <f>IF(CL7="","",IF(CL7="-","【-】","【"&amp;SUBSTITUTE(TEXT(CL7,"#,##0.00"),"-","△")&amp;"】"))</f>
        <v>【307.86】</v>
      </c>
      <c r="CM6" s="21">
        <f>IF(CM7="",NA(),CM7)</f>
        <v>63.6</v>
      </c>
      <c r="CN6" s="21">
        <f t="shared" ref="CN6:CV6" si="10">IF(CN7="",NA(),CN7)</f>
        <v>63.41</v>
      </c>
      <c r="CO6" s="21">
        <f t="shared" si="10"/>
        <v>60.81</v>
      </c>
      <c r="CP6" s="21">
        <f t="shared" si="10"/>
        <v>59.23</v>
      </c>
      <c r="CQ6" s="21">
        <f t="shared" si="10"/>
        <v>57.96</v>
      </c>
      <c r="CR6" s="21">
        <f t="shared" si="10"/>
        <v>55.96</v>
      </c>
      <c r="CS6" s="21">
        <f t="shared" si="10"/>
        <v>56.45</v>
      </c>
      <c r="CT6" s="21">
        <f t="shared" si="10"/>
        <v>58.26</v>
      </c>
      <c r="CU6" s="21">
        <f t="shared" si="10"/>
        <v>56.76</v>
      </c>
      <c r="CV6" s="21">
        <f t="shared" si="10"/>
        <v>58.02</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385069</v>
      </c>
      <c r="D7" s="23">
        <v>47</v>
      </c>
      <c r="E7" s="23">
        <v>18</v>
      </c>
      <c r="F7" s="23">
        <v>0</v>
      </c>
      <c r="G7" s="23">
        <v>0</v>
      </c>
      <c r="H7" s="23" t="s">
        <v>99</v>
      </c>
      <c r="I7" s="23" t="s">
        <v>100</v>
      </c>
      <c r="J7" s="23" t="s">
        <v>101</v>
      </c>
      <c r="K7" s="23" t="s">
        <v>102</v>
      </c>
      <c r="L7" s="23" t="s">
        <v>103</v>
      </c>
      <c r="M7" s="23" t="s">
        <v>104</v>
      </c>
      <c r="N7" s="24" t="s">
        <v>105</v>
      </c>
      <c r="O7" s="24" t="s">
        <v>106</v>
      </c>
      <c r="P7" s="24">
        <v>18.48</v>
      </c>
      <c r="Q7" s="24">
        <v>100</v>
      </c>
      <c r="R7" s="24">
        <v>3670</v>
      </c>
      <c r="S7" s="24">
        <v>19038</v>
      </c>
      <c r="T7" s="24">
        <v>238.94</v>
      </c>
      <c r="U7" s="24">
        <v>79.680000000000007</v>
      </c>
      <c r="V7" s="24">
        <v>3488</v>
      </c>
      <c r="W7" s="24">
        <v>238.94</v>
      </c>
      <c r="X7" s="24">
        <v>14.6</v>
      </c>
      <c r="Y7" s="24">
        <v>75.22</v>
      </c>
      <c r="Z7" s="24">
        <v>73.13</v>
      </c>
      <c r="AA7" s="24">
        <v>72.56</v>
      </c>
      <c r="AB7" s="24">
        <v>72.47</v>
      </c>
      <c r="AC7" s="24">
        <v>76.040000000000006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463.43</v>
      </c>
      <c r="BG7" s="24">
        <v>418.25</v>
      </c>
      <c r="BH7" s="24">
        <v>371.02</v>
      </c>
      <c r="BI7" s="24">
        <v>329.43</v>
      </c>
      <c r="BJ7" s="24">
        <v>336.67</v>
      </c>
      <c r="BK7" s="24">
        <v>421.25</v>
      </c>
      <c r="BL7" s="24">
        <v>398.42</v>
      </c>
      <c r="BM7" s="24">
        <v>393.35</v>
      </c>
      <c r="BN7" s="24">
        <v>397.03</v>
      </c>
      <c r="BO7" s="24">
        <v>424.95</v>
      </c>
      <c r="BP7" s="24">
        <v>349.83</v>
      </c>
      <c r="BQ7" s="24">
        <v>69.66</v>
      </c>
      <c r="BR7" s="24">
        <v>66.75</v>
      </c>
      <c r="BS7" s="24">
        <v>69.73</v>
      </c>
      <c r="BT7" s="24">
        <v>69.81</v>
      </c>
      <c r="BU7" s="24">
        <v>62.13</v>
      </c>
      <c r="BV7" s="24">
        <v>53.23</v>
      </c>
      <c r="BW7" s="24">
        <v>50.7</v>
      </c>
      <c r="BX7" s="24">
        <v>48.13</v>
      </c>
      <c r="BY7" s="24">
        <v>46.58</v>
      </c>
      <c r="BZ7" s="24">
        <v>41.67</v>
      </c>
      <c r="CA7" s="24">
        <v>53.65</v>
      </c>
      <c r="CB7" s="24">
        <v>237.45</v>
      </c>
      <c r="CC7" s="24">
        <v>254.16</v>
      </c>
      <c r="CD7" s="24">
        <v>252.96</v>
      </c>
      <c r="CE7" s="24">
        <v>261.85000000000002</v>
      </c>
      <c r="CF7" s="24">
        <v>272.77999999999997</v>
      </c>
      <c r="CG7" s="24">
        <v>283.3</v>
      </c>
      <c r="CH7" s="24">
        <v>289.81</v>
      </c>
      <c r="CI7" s="24">
        <v>301.54000000000002</v>
      </c>
      <c r="CJ7" s="24">
        <v>311.73</v>
      </c>
      <c r="CK7" s="24">
        <v>326.49</v>
      </c>
      <c r="CL7" s="24">
        <v>307.86</v>
      </c>
      <c r="CM7" s="24">
        <v>63.6</v>
      </c>
      <c r="CN7" s="24">
        <v>63.41</v>
      </c>
      <c r="CO7" s="24">
        <v>60.81</v>
      </c>
      <c r="CP7" s="24">
        <v>59.23</v>
      </c>
      <c r="CQ7" s="24">
        <v>57.96</v>
      </c>
      <c r="CR7" s="24">
        <v>55.96</v>
      </c>
      <c r="CS7" s="24">
        <v>56.45</v>
      </c>
      <c r="CT7" s="24">
        <v>58.26</v>
      </c>
      <c r="CU7" s="24">
        <v>56.76</v>
      </c>
      <c r="CV7" s="24">
        <v>58.02</v>
      </c>
      <c r="CW7" s="24">
        <v>54.61</v>
      </c>
      <c r="CX7" s="24">
        <v>100</v>
      </c>
      <c r="CY7" s="24">
        <v>100</v>
      </c>
      <c r="CZ7" s="24">
        <v>100</v>
      </c>
      <c r="DA7" s="24">
        <v>100</v>
      </c>
      <c r="DB7" s="24">
        <v>100</v>
      </c>
      <c r="DC7" s="24">
        <v>60.12</v>
      </c>
      <c r="DD7" s="24">
        <v>54.99</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2025-02-13T05:24:29Z</cp:lastPrinted>
  <dcterms:created xsi:type="dcterms:W3CDTF">2025-01-24T07:41:15Z</dcterms:created>
  <dcterms:modified xsi:type="dcterms:W3CDTF">2025-02-13T05:27:56Z</dcterms:modified>
  <cp:category/>
</cp:coreProperties>
</file>