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yano-ayumi\Downloads\"/>
    </mc:Choice>
  </mc:AlternateContent>
  <xr:revisionPtr revIDLastSave="0" documentId="8_{E70A8E1D-626C-4DF7-843C-870B9B31C03B}" xr6:coauthVersionLast="36" xr6:coauthVersionMax="36" xr10:uidLastSave="{00000000-0000-0000-0000-000000000000}"/>
  <workbookProtection workbookAlgorithmName="SHA-512" workbookHashValue="zESquDMk9YH5pBORKnu5lUA0yVumpm4bW20AWFYGHjXc2IjN4kugGCJTbNSH2orv4nsDyzseNMC8uBQLPyqPig==" workbookSaltValue="Dno+bHiz0MNXUqx5U2nGAw=="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I10"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<sst xmlns="http://schemas.openxmlformats.org/spreadsheetml/2006/main" count="236" uniqueCount="119">
  <si>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</si>
  <si>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</si>
  <si>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</si>
  <si>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</si>
  <si>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</si>
  <si>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</si>
  <si>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</si>
  <si>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</si>
  <si>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</si>
  <si>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</si>
  <si>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</si>
  <si>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</si>
  <si>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</si>
  <si>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</si>
  <si>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</si>
  <si>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</si>
  <si>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</si>
  <si>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</si>
  <si>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</si>
  <si>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</si>
  <si>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</si>
  <si>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</si>
  <si>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</si>
  <si>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</si>
  <si>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</si>
  <si>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</si>
  <si>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</si>
  <si>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</si>
  <si>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</si>
  <si>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</si>
  <si>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</si>
  <si>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</si>
  <si>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</si>
  <si>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</si>
  <si>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</si>
  <si>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</si>
  <si>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</si>
  <si>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</si>
  <si>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</si>
  <si>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</si>
  <si>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</si>
  <si>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</si>
  <si>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</si>
  <si>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</si>
  <si>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</si>
  <si>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</si>
  <si>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</si>
  <si>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</si>
  <si>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</si>
  <si>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</si>
  <si>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</si>
  <si>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</si>
  <si>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</si>
  <si>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</si>
  <si>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</si>
  <si>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</si>
  <si>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</si>
  <si>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</si>
  <si>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</si>
  <si>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</si>
  <si>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</si>
  <si>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</si>
  <si>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</si>
  <si>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</si>
  <si>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</si>
  <si>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</si>
  <si>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</si>
  <si>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</si>
  <si>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</si>
  <si>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</si>
  <si>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</si>
  <si>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</si>
  <si>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</si>
  <si>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</si>
  <si>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</si>
  <si>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</si>
  <si>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</si>
  <si>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</si>
  <si>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</si>
  <si>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</si>
  <si>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</si>
  <si>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</si>
  <si>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</si>
  <si>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</si>
  <si>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</si>
  <si>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</si>
  <si>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</si>
  <si>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</si>
  <si>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</si>
  <si>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</si>
  <si>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</si>
  <si>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</si>
  <si>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</si>
  <si>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</si>
  <si>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</si>
  <si>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</si>
  <si>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</si>
  <si>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</si>
  <si>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</si>
  <si>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</si>
  <si>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</si>
  <si>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</si>
  <si>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</si>
  <si>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</si>
  <si>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</si>
  <si>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</si>
  <si>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</si>
  <si>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</si>
  <si>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</si>
  <si>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</si>
  <si>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</si>
  <si>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</si>
  <si>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</si>
  <si>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</si>
  <si>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</si>
  <si>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</si>
  <si>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2-③管渠改善率については整備年度が新しいため法定耐用年数を超える管渠がなく更新等を行っていないが、ストックマネジメント事業の結果、マンホール蓋及びヒューム管の一部に硫化水素による影響を受けているため、取替及び更生を実施しているところである。また、当町の下水道管渠は塩ビ管が大多数を占めているため、ストックマネジメント事業で管更生を実施しても管渠改善率は低い数値となる。</t>
    <rPh sb="125" eb="127">
      <t>トウチョウ</t>
    </rPh>
    <rPh sb="128" eb="131">
      <t>ゲスイドウ</t>
    </rPh>
    <rPh sb="131" eb="133">
      <t>カンキョ</t>
    </rPh>
    <rPh sb="134" eb="135">
      <t>エン</t>
    </rPh>
    <rPh sb="136" eb="137">
      <t>カン</t>
    </rPh>
    <rPh sb="138" eb="141">
      <t>ダイタスウ</t>
    </rPh>
    <rPh sb="142" eb="143">
      <t>シ</t>
    </rPh>
    <rPh sb="160" eb="162">
      <t>ジギョウ</t>
    </rPh>
    <rPh sb="163" eb="164">
      <t>カン</t>
    </rPh>
    <rPh sb="164" eb="166">
      <t>コウセイ</t>
    </rPh>
    <rPh sb="167" eb="169">
      <t>ジッシ</t>
    </rPh>
    <rPh sb="172" eb="174">
      <t>カンキョ</t>
    </rPh>
    <rPh sb="174" eb="176">
      <t>カイゼン</t>
    </rPh>
    <rPh sb="176" eb="177">
      <t>リツ</t>
    </rPh>
    <rPh sb="178" eb="179">
      <t>ヒク</t>
    </rPh>
    <rPh sb="180" eb="182">
      <t>スウチ</t>
    </rPh>
    <phoneticPr fontId="4"/>
  </si>
  <si>
    <t>　使用料収入のみでの事業会計が賄われないため、一般会計からの繰入等の収益で賄っている。平成28年度に整備区域全域の供用が完了しており、ストックマネジメント工事を実施していくが、新規借入の予定はないため、企業債残高は減少していく。
　管渠の老朽化については、整備年度が新しいため、施設及び管渠等の更新を行なっていないが、下水浄化センター等の処理施設及び機器類の老朽化に対応していくためにストックマネジメントを実施していき、施設の統廃合を検討していき健全な経営を目指していきたい。</t>
    <rPh sb="77" eb="79">
      <t>コウジ</t>
    </rPh>
    <rPh sb="80" eb="82">
      <t>ジッシ</t>
    </rPh>
    <rPh sb="88" eb="90">
      <t>シンキ</t>
    </rPh>
    <rPh sb="90" eb="92">
      <t>カリイレ</t>
    </rPh>
    <rPh sb="93" eb="95">
      <t>ヨテイ</t>
    </rPh>
    <rPh sb="210" eb="212">
      <t>シセツ</t>
    </rPh>
    <rPh sb="213" eb="216">
      <t>トウハイゴウ</t>
    </rPh>
    <rPh sb="217" eb="219">
      <t>ケントウ</t>
    </rPh>
    <phoneticPr fontId="4"/>
  </si>
  <si>
    <t>　収益的収支比率においては使用料収入のみでの経営が困難であるため、一般会計からの繰入等により、施設の維持管理費、起債償還金及び利息等を賄っている状況であり、地方債償還において繰上償還を行ったため、43.6％まで下がっている。
　平成27年度に公共下水道整備事業が完了し、整備区域全域が供用開始し、宅内配管補助金事業を新たに開始したため、接続率は年々上昇しているが、処理区域内人口が減少しているため、施設利用率については30%未満となっている。
　汚水処理原価については機械設備の更新等が供用開始から年数を経ていることから修繕・更新を行っているが、修繕機器類が少なかったため類似団体と比較して低くなっている。
　令和5年度は法適用前年度のため打切り決算の影響で費用が少なめで特例的収支分の一般会計から繰り入れているため経費回収率は高くなっているが、処理区域内の人口は年々減少しており、節水意識の向上及び節水機器の普及により処理水量が減少することが予測され、維持管理費に係る経費は増額していき経費回収率は前々年度以上に低下していくと考えられ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</si>
</sst>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52-4B9A-BAA1-FC64B43C88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0.02</c:v>
                </c:pt>
                <c:pt idx="2">
                  <c:v>0.1</c:v>
                </c:pt>
                <c:pt idx="3">
                  <c:v>0.08</c:v>
                </c:pt>
                <c:pt idx="4">
                  <c:v>0.06</c:v>
                </c:pt>
              </c:numCache>
            </c:numRef>
          </c:val>
          <c:smooth val="0"/>
          <c:extLst>
            <c:ext xmlns:c16="http://schemas.microsoft.com/office/drawing/2014/chart" uri="{C3380CC4-5D6E-409C-BE32-E72D297353CC}">
              <c16:uniqueId val="{00000001-5452-4B9A-BAA1-FC64B43C88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28.7</c:v>
                </c:pt>
                <c:pt idx="1">
                  <c:v>30.22</c:v>
                </c:pt>
                <c:pt idx="2">
                  <c:v>29.13</c:v>
                </c:pt>
                <c:pt idx="3">
                  <c:v>27.7</c:v>
                </c:pt>
                <c:pt idx="4">
                  <c:v>27.91</c:v>
                </c:pt>
              </c:numCache>
            </c:numRef>
          </c:val>
          <c:extLst>
            <c:ext xmlns:c16="http://schemas.microsoft.com/office/drawing/2014/chart" uri="{C3380CC4-5D6E-409C-BE32-E72D297353CC}">
              <c16:uniqueId val="{00000000-2E10-4BB3-BC2A-B3043D82A00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37.65</c:v>
                </c:pt>
                <c:pt idx="1">
                  <c:v>36.71</c:v>
                </c:pt>
                <c:pt idx="2">
                  <c:v>42.28</c:v>
                </c:pt>
                <c:pt idx="3">
                  <c:v>41.06</c:v>
                </c:pt>
                <c:pt idx="4">
                  <c:v>42.09</c:v>
                </c:pt>
              </c:numCache>
            </c:numRef>
          </c:val>
          <c:smooth val="0"/>
          <c:extLst>
            <c:ext xmlns:c16="http://schemas.microsoft.com/office/drawing/2014/chart" uri="{C3380CC4-5D6E-409C-BE32-E72D297353CC}">
              <c16:uniqueId val="{00000001-2E10-4BB3-BC2A-B3043D82A00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65.260000000000005</c:v>
                </c:pt>
                <c:pt idx="1">
                  <c:v>66.06</c:v>
                </c:pt>
                <c:pt idx="2">
                  <c:v>69.459999999999994</c:v>
                </c:pt>
                <c:pt idx="3">
                  <c:v>65.36</c:v>
                </c:pt>
                <c:pt idx="4">
                  <c:v>65.02</c:v>
                </c:pt>
              </c:numCache>
            </c:numRef>
          </c:val>
          <c:extLst>
            <c:ext xmlns:c16="http://schemas.microsoft.com/office/drawing/2014/chart" uri="{C3380CC4-5D6E-409C-BE32-E72D297353CC}">
              <c16:uniqueId val="{00000000-7E37-49AB-87F7-DD670FC2279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67.37</c:v>
                </c:pt>
                <c:pt idx="1">
                  <c:v>70.05</c:v>
                </c:pt>
                <c:pt idx="2">
                  <c:v>84.34</c:v>
                </c:pt>
                <c:pt idx="3">
                  <c:v>84.34</c:v>
                </c:pt>
                <c:pt idx="4">
                  <c:v>84.73</c:v>
                </c:pt>
              </c:numCache>
            </c:numRef>
          </c:val>
          <c:smooth val="0"/>
          <c:extLst>
            <c:ext xmlns:c16="http://schemas.microsoft.com/office/drawing/2014/chart" uri="{C3380CC4-5D6E-409C-BE32-E72D297353CC}">
              <c16:uniqueId val="{00000001-7E37-49AB-87F7-DD670FC2279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99.99</c:v>
                </c:pt>
                <c:pt idx="1">
                  <c:v>99.97</c:v>
                </c:pt>
                <c:pt idx="2">
                  <c:v>100</c:v>
                </c:pt>
                <c:pt idx="3">
                  <c:v>98.66</c:v>
                </c:pt>
                <c:pt idx="4">
                  <c:v>43.67</c:v>
                </c:pt>
              </c:numCache>
            </c:numRef>
          </c:val>
          <c:extLst>
            <c:ext xmlns:c16="http://schemas.microsoft.com/office/drawing/2014/chart" uri="{C3380CC4-5D6E-409C-BE32-E72D297353CC}">
              <c16:uniqueId val="{00000000-DB29-4433-9194-6F4C8C57EA6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29-4433-9194-6F4C8C57EA6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22-4876-BCC4-1CF25D07111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22-4876-BCC4-1CF25D07111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1C-47EA-8DA5-9C3721F59E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1C-47EA-8DA5-9C3721F59E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2C-42D3-9F78-35C6B6AC624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2C-42D3-9F78-35C6B6AC624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A0-493C-A4ED-8489F1DCC4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A0-493C-A4ED-8489F1DCC4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4000.49</c:v>
                </c:pt>
                <c:pt idx="1">
                  <c:v>3560.57</c:v>
                </c:pt>
                <c:pt idx="2">
                  <c:v>3400.65</c:v>
                </c:pt>
                <c:pt idx="3">
                  <c:v>3327.98</c:v>
                </c:pt>
                <c:pt idx="4">
                  <c:v>1890.47</c:v>
                </c:pt>
              </c:numCache>
            </c:numRef>
          </c:val>
          <c:extLst>
            <c:ext xmlns:c16="http://schemas.microsoft.com/office/drawing/2014/chart" uri="{C3380CC4-5D6E-409C-BE32-E72D297353CC}">
              <c16:uniqueId val="{00000000-0535-4468-9A42-E3543F50A82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1087.96</c:v>
                </c:pt>
                <c:pt idx="1">
                  <c:v>1209.45</c:v>
                </c:pt>
                <c:pt idx="2">
                  <c:v>1163.75</c:v>
                </c:pt>
                <c:pt idx="3">
                  <c:v>1195.47</c:v>
                </c:pt>
                <c:pt idx="4">
                  <c:v>1168.69</c:v>
                </c:pt>
              </c:numCache>
            </c:numRef>
          </c:val>
          <c:smooth val="0"/>
          <c:extLst>
            <c:ext xmlns:c16="http://schemas.microsoft.com/office/drawing/2014/chart" uri="{C3380CC4-5D6E-409C-BE32-E72D297353CC}">
              <c16:uniqueId val="{00000001-0535-4468-9A42-E3543F50A82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57.27</c:v>
                </c:pt>
                <c:pt idx="1">
                  <c:v>79.7</c:v>
                </c:pt>
                <c:pt idx="2">
                  <c:v>75.36</c:v>
                </c:pt>
                <c:pt idx="3">
                  <c:v>81.41</c:v>
                </c:pt>
                <c:pt idx="4">
                  <c:v>116.34</c:v>
                </c:pt>
              </c:numCache>
            </c:numRef>
          </c:val>
          <c:extLst>
            <c:ext xmlns:c16="http://schemas.microsoft.com/office/drawing/2014/chart" uri="{C3380CC4-5D6E-409C-BE32-E72D297353CC}">
              <c16:uniqueId val="{00000000-B064-4FB4-8E39-01D8367E09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59.67</c:v>
                </c:pt>
                <c:pt idx="1">
                  <c:v>55.93</c:v>
                </c:pt>
                <c:pt idx="2">
                  <c:v>72.599999999999994</c:v>
                </c:pt>
                <c:pt idx="3">
                  <c:v>69.430000000000007</c:v>
                </c:pt>
                <c:pt idx="4">
                  <c:v>70.709999999999994</c:v>
                </c:pt>
              </c:numCache>
            </c:numRef>
          </c:val>
          <c:smooth val="0"/>
          <c:extLst>
            <c:ext xmlns:c16="http://schemas.microsoft.com/office/drawing/2014/chart" uri="{C3380CC4-5D6E-409C-BE32-E72D297353CC}">
              <c16:uniqueId val="{00000001-B064-4FB4-8E39-01D8367E09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257.7</c:v>
                </c:pt>
                <c:pt idx="1">
                  <c:v>187.67</c:v>
                </c:pt>
                <c:pt idx="2">
                  <c:v>200.03</c:v>
                </c:pt>
                <c:pt idx="3">
                  <c:v>185.03</c:v>
                </c:pt>
                <c:pt idx="4">
                  <c:v>128.53</c:v>
                </c:pt>
              </c:numCache>
            </c:numRef>
          </c:val>
          <c:extLst>
            <c:ext xmlns:c16="http://schemas.microsoft.com/office/drawing/2014/chart" uri="{C3380CC4-5D6E-409C-BE32-E72D297353CC}">
              <c16:uniqueId val="{00000000-E581-494F-959D-57FD78689A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270.60000000000002</c:v>
                </c:pt>
                <c:pt idx="1">
                  <c:v>289.60000000000002</c:v>
                </c:pt>
                <c:pt idx="2">
                  <c:v>228.64</c:v>
                </c:pt>
                <c:pt idx="3">
                  <c:v>239.46</c:v>
                </c:pt>
                <c:pt idx="4">
                  <c:v>233.15</c:v>
                </c:pt>
              </c:numCache>
            </c:numRef>
          </c:val>
          <c:smooth val="0"/>
          <c:extLst>
            <c:ext xmlns:c16="http://schemas.microsoft.com/office/drawing/2014/chart" uri="{C3380CC4-5D6E-409C-BE32-E72D297353CC}">
              <c16:uniqueId val="{00000001-E581-494F-959D-57FD78689A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X1" zoomScale="85" zoomScaleNormal="8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伊方町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8062</v>
      </c>
      <c r="AM8" s="36"/>
      <c r="AN8" s="36"/>
      <c r="AO8" s="36"/>
      <c r="AP8" s="36"/>
      <c r="AQ8" s="36"/>
      <c r="AR8" s="36"/>
      <c r="AS8" s="36"/>
      <c r="AT8" s="37">
        <f>データ!T6</f>
        <v>93.83</v>
      </c>
      <c r="AU8" s="37"/>
      <c r="AV8" s="37"/>
      <c r="AW8" s="37"/>
      <c r="AX8" s="37"/>
      <c r="AY8" s="37"/>
      <c r="AZ8" s="37"/>
      <c r="BA8" s="37"/>
      <c r="BB8" s="37">
        <f>データ!U6</f>
        <v>85.92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42.51</v>
      </c>
      <c r="Q10" s="37"/>
      <c r="R10" s="37"/>
      <c r="S10" s="37"/>
      <c r="T10" s="37"/>
      <c r="U10" s="37"/>
      <c r="V10" s="37"/>
      <c r="W10" s="37">
        <f>データ!Q6</f>
        <v>109.74</v>
      </c>
      <c r="X10" s="37"/>
      <c r="Y10" s="37"/>
      <c r="Z10" s="37"/>
      <c r="AA10" s="37"/>
      <c r="AB10" s="37"/>
      <c r="AC10" s="37"/>
      <c r="AD10" s="36">
        <f>データ!R6</f>
        <v>2530</v>
      </c>
      <c r="AE10" s="36"/>
      <c r="AF10" s="36"/>
      <c r="AG10" s="36"/>
      <c r="AH10" s="36"/>
      <c r="AI10" s="36"/>
      <c r="AJ10" s="36"/>
      <c r="AK10" s="2"/>
      <c r="AL10" s="36">
        <f>データ!V6</f>
        <v>3373</v>
      </c>
      <c r="AM10" s="36"/>
      <c r="AN10" s="36"/>
      <c r="AO10" s="36"/>
      <c r="AP10" s="36"/>
      <c r="AQ10" s="36"/>
      <c r="AR10" s="36"/>
      <c r="AS10" s="36"/>
      <c r="AT10" s="37">
        <f>データ!W6</f>
        <v>1.04</v>
      </c>
      <c r="AU10" s="37"/>
      <c r="AV10" s="37"/>
      <c r="AW10" s="37"/>
      <c r="AX10" s="37"/>
      <c r="AY10" s="37"/>
      <c r="AZ10" s="37"/>
      <c r="BA10" s="37"/>
      <c r="BB10" s="37">
        <f>データ!X6</f>
        <v>3243.27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b/xjw0kS67NldvaL0IGsuApf5X9AK8LUcjoMxWSlnfg9anabf2rKz9cHSXDQoxTYNI/UH7K5/L7kbY9ML7Y7eg==" saltValue="6xSsLXhiM8HRpqWUPEdi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384429</v>
      </c>
      <c r="D6" s="19">
        <f t="shared" si="3"/>
        <v>47</v>
      </c>
      <c r="E6" s="19">
        <f t="shared" si="3"/>
        <v>17</v>
      </c>
      <c r="F6" s="19">
        <f t="shared" si="3"/>
        <v>4</v>
      </c>
      <c r="G6" s="19">
        <f t="shared" si="3"/>
        <v>0</v>
      </c>
      <c r="H6" s="19" t="str">
        <f t="shared" si="3"/>
        <v>愛媛県　伊方町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42.51</v>
      </c>
      <c r="Q6" s="20">
        <f t="shared" si="3"/>
        <v>109.74</v>
      </c>
      <c r="R6" s="20">
        <f t="shared" si="3"/>
        <v>2530</v>
      </c>
      <c r="S6" s="20">
        <f t="shared" si="3"/>
        <v>8062</v>
      </c>
      <c r="T6" s="20">
        <f t="shared" si="3"/>
        <v>93.83</v>
      </c>
      <c r="U6" s="20">
        <f t="shared" si="3"/>
        <v>85.92</v>
      </c>
      <c r="V6" s="20">
        <f t="shared" si="3"/>
        <v>3373</v>
      </c>
      <c r="W6" s="20">
        <f t="shared" si="3"/>
        <v>1.04</v>
      </c>
      <c r="X6" s="20">
        <f t="shared" si="3"/>
        <v>3243.27</v>
      </c>
      <c r="Y6" s="21">
        <f>IF(Y7="",NA(),Y7)</f>
        <v>99.99</v>
      </c>
      <c r="Z6" s="21">
        <f t="shared" ref="Z6:AH6" si="4">IF(Z7="",NA(),Z7)</f>
        <v>99.97</v>
      </c>
      <c r="AA6" s="21">
        <f t="shared" si="4"/>
        <v>100</v>
      </c>
      <c r="AB6" s="21">
        <f t="shared" si="4"/>
        <v>98.66</v>
      </c>
      <c r="AC6" s="21">
        <f t="shared" si="4"/>
        <v>43.67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4000.49</v>
      </c>
      <c r="BG6" s="21">
        <f t="shared" ref="BG6:BO6" si="7">IF(BG7="",NA(),BG7)</f>
        <v>3560.57</v>
      </c>
      <c r="BH6" s="21">
        <f t="shared" si="7"/>
        <v>3400.65</v>
      </c>
      <c r="BI6" s="21">
        <f t="shared" si="7"/>
        <v>3327.98</v>
      </c>
      <c r="BJ6" s="21">
        <f t="shared" si="7"/>
        <v>1890.47</v>
      </c>
      <c r="BK6" s="21">
        <f t="shared" si="7"/>
        <v>1087.96</v>
      </c>
      <c r="BL6" s="21">
        <f t="shared" si="7"/>
        <v>1209.45</v>
      </c>
      <c r="BM6" s="21">
        <f t="shared" si="7"/>
        <v>1163.75</v>
      </c>
      <c r="BN6" s="21">
        <f t="shared" si="7"/>
        <v>1195.47</v>
      </c>
      <c r="BO6" s="21">
        <f t="shared" si="7"/>
        <v>1168.69</v>
      </c>
      <c r="BP6" s="20" t="str">
        <f>IF(BP7="","",IF(BP7="-","【-】","【"&amp;SUBSTITUTE(TEXT(BP7,"#,##0.00"),"-","△")&amp;"】"))</f>
        <v>【1,156.82】</v>
      </c>
      <c r="BQ6" s="21">
        <f>IF(BQ7="",NA(),BQ7)</f>
        <v>57.27</v>
      </c>
      <c r="BR6" s="21">
        <f t="shared" ref="BR6:BZ6" si="8">IF(BR7="",NA(),BR7)</f>
        <v>79.7</v>
      </c>
      <c r="BS6" s="21">
        <f t="shared" si="8"/>
        <v>75.36</v>
      </c>
      <c r="BT6" s="21">
        <f t="shared" si="8"/>
        <v>81.41</v>
      </c>
      <c r="BU6" s="21">
        <f t="shared" si="8"/>
        <v>116.34</v>
      </c>
      <c r="BV6" s="21">
        <f t="shared" si="8"/>
        <v>59.67</v>
      </c>
      <c r="BW6" s="21">
        <f t="shared" si="8"/>
        <v>55.93</v>
      </c>
      <c r="BX6" s="21">
        <f t="shared" si="8"/>
        <v>72.599999999999994</v>
      </c>
      <c r="BY6" s="21">
        <f t="shared" si="8"/>
        <v>69.430000000000007</v>
      </c>
      <c r="BZ6" s="21">
        <f t="shared" si="8"/>
        <v>70.709999999999994</v>
      </c>
      <c r="CA6" s="20" t="str">
        <f>IF(CA7="","",IF(CA7="-","【-】","【"&amp;SUBSTITUTE(TEXT(CA7,"#,##0.00"),"-","△")&amp;"】"))</f>
        <v>【75.33】</v>
      </c>
      <c r="CB6" s="21">
        <f>IF(CB7="",NA(),CB7)</f>
        <v>257.7</v>
      </c>
      <c r="CC6" s="21">
        <f t="shared" ref="CC6:CK6" si="9">IF(CC7="",NA(),CC7)</f>
        <v>187.67</v>
      </c>
      <c r="CD6" s="21">
        <f t="shared" si="9"/>
        <v>200.03</v>
      </c>
      <c r="CE6" s="21">
        <f t="shared" si="9"/>
        <v>185.03</v>
      </c>
      <c r="CF6" s="21">
        <f t="shared" si="9"/>
        <v>128.53</v>
      </c>
      <c r="CG6" s="21">
        <f t="shared" si="9"/>
        <v>270.60000000000002</v>
      </c>
      <c r="CH6" s="21">
        <f t="shared" si="9"/>
        <v>289.60000000000002</v>
      </c>
      <c r="CI6" s="21">
        <f t="shared" si="9"/>
        <v>228.64</v>
      </c>
      <c r="CJ6" s="21">
        <f t="shared" si="9"/>
        <v>239.46</v>
      </c>
      <c r="CK6" s="21">
        <f t="shared" si="9"/>
        <v>233.15</v>
      </c>
      <c r="CL6" s="20" t="str">
        <f>IF(CL7="","",IF(CL7="-","【-】","【"&amp;SUBSTITUTE(TEXT(CL7,"#,##0.00"),"-","△")&amp;"】"))</f>
        <v>【215.73】</v>
      </c>
      <c r="CM6" s="21">
        <f>IF(CM7="",NA(),CM7)</f>
        <v>28.7</v>
      </c>
      <c r="CN6" s="21">
        <f t="shared" ref="CN6:CV6" si="10">IF(CN7="",NA(),CN7)</f>
        <v>30.22</v>
      </c>
      <c r="CO6" s="21">
        <f t="shared" si="10"/>
        <v>29.13</v>
      </c>
      <c r="CP6" s="21">
        <f t="shared" si="10"/>
        <v>27.7</v>
      </c>
      <c r="CQ6" s="21">
        <f t="shared" si="10"/>
        <v>27.91</v>
      </c>
      <c r="CR6" s="21">
        <f t="shared" si="10"/>
        <v>37.65</v>
      </c>
      <c r="CS6" s="21">
        <f t="shared" si="10"/>
        <v>36.71</v>
      </c>
      <c r="CT6" s="21">
        <f t="shared" si="10"/>
        <v>42.28</v>
      </c>
      <c r="CU6" s="21">
        <f t="shared" si="10"/>
        <v>41.06</v>
      </c>
      <c r="CV6" s="21">
        <f t="shared" si="10"/>
        <v>42.09</v>
      </c>
      <c r="CW6" s="20" t="str">
        <f>IF(CW7="","",IF(CW7="-","【-】","【"&amp;SUBSTITUTE(TEXT(CW7,"#,##0.00"),"-","△")&amp;"】"))</f>
        <v>【43.28】</v>
      </c>
      <c r="CX6" s="21">
        <f>IF(CX7="",NA(),CX7)</f>
        <v>65.260000000000005</v>
      </c>
      <c r="CY6" s="21">
        <f t="shared" ref="CY6:DG6" si="11">IF(CY7="",NA(),CY7)</f>
        <v>66.06</v>
      </c>
      <c r="CZ6" s="21">
        <f t="shared" si="11"/>
        <v>69.459999999999994</v>
      </c>
      <c r="DA6" s="21">
        <f t="shared" si="11"/>
        <v>65.36</v>
      </c>
      <c r="DB6" s="21">
        <f t="shared" si="11"/>
        <v>65.02</v>
      </c>
      <c r="DC6" s="21">
        <f t="shared" si="11"/>
        <v>67.37</v>
      </c>
      <c r="DD6" s="21">
        <f t="shared" si="11"/>
        <v>70.05</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0.06</v>
      </c>
      <c r="EK6" s="21">
        <f t="shared" si="14"/>
        <v>0.02</v>
      </c>
      <c r="EL6" s="21">
        <f t="shared" si="14"/>
        <v>0.1</v>
      </c>
      <c r="EM6" s="21">
        <f t="shared" si="14"/>
        <v>0.08</v>
      </c>
      <c r="EN6" s="21">
        <f t="shared" si="14"/>
        <v>0.06</v>
      </c>
      <c r="EO6" s="20" t="str">
        <f>IF(EO7="","",IF(EO7="-","【-】","【"&amp;SUBSTITUTE(TEXT(EO7,"#,##0.00"),"-","△")&amp;"】"))</f>
        <v>【0.11】</v>
      </c>
    </row>
    <row r="7" spans="1:145" s="22" customFormat="1" x14ac:dyDescent="0.2">
      <c r="A7" s="14"/>
      <c r="B7" s="23">
        <v>2023</v>
      </c>
      <c r="C7" s="23">
        <v>384429</v>
      </c>
      <c r="D7" s="23">
        <v>47</v>
      </c>
      <c r="E7" s="23">
        <v>17</v>
      </c>
      <c r="F7" s="23">
        <v>4</v>
      </c>
      <c r="G7" s="23">
        <v>0</v>
      </c>
      <c r="H7" s="23" t="s">
        <v>97</v>
      </c>
      <c r="I7" s="23" t="s">
        <v>98</v>
      </c>
      <c r="J7" s="23" t="s">
        <v>99</v>
      </c>
      <c r="K7" s="23" t="s">
        <v>100</v>
      </c>
      <c r="L7" s="23" t="s">
        <v>101</v>
      </c>
      <c r="M7" s="23" t="s">
        <v>102</v>
      </c>
      <c r="N7" s="24" t="s">
        <v>103</v>
      </c>
      <c r="O7" s="24" t="s">
        <v>104</v>
      </c>
      <c r="P7" s="24">
        <v>42.51</v>
      </c>
      <c r="Q7" s="24">
        <v>109.74</v>
      </c>
      <c r="R7" s="24">
        <v>2530</v>
      </c>
      <c r="S7" s="24">
        <v>8062</v>
      </c>
      <c r="T7" s="24">
        <v>93.83</v>
      </c>
      <c r="U7" s="24">
        <v>85.92</v>
      </c>
      <c r="V7" s="24">
        <v>3373</v>
      </c>
      <c r="W7" s="24">
        <v>1.04</v>
      </c>
      <c r="X7" s="24">
        <v>3243.27</v>
      </c>
      <c r="Y7" s="24">
        <v>99.99</v>
      </c>
      <c r="Z7" s="24">
        <v>99.97</v>
      </c>
      <c r="AA7" s="24">
        <v>100</v>
      </c>
      <c r="AB7" s="24">
        <v>98.66</v>
      </c>
      <c r="AC7" s="24">
        <v>43.67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4000.49</v>
      </c>
      <c r="BG7" s="24">
        <v>3560.57</v>
      </c>
      <c r="BH7" s="24">
        <v>3400.65</v>
      </c>
      <c r="BI7" s="24">
        <v>3327.98</v>
      </c>
      <c r="BJ7" s="24">
        <v>1890.47</v>
      </c>
      <c r="BK7" s="24">
        <v>1087.96</v>
      </c>
      <c r="BL7" s="24">
        <v>1209.45</v>
      </c>
      <c r="BM7" s="24">
        <v>1163.75</v>
      </c>
      <c r="BN7" s="24">
        <v>1195.47</v>
      </c>
      <c r="BO7" s="24">
        <v>1168.69</v>
      </c>
      <c r="BP7" s="24">
        <v>1156.82</v>
      </c>
      <c r="BQ7" s="24">
        <v>57.27</v>
      </c>
      <c r="BR7" s="24">
        <v>79.7</v>
      </c>
      <c r="BS7" s="24">
        <v>75.36</v>
      </c>
      <c r="BT7" s="24">
        <v>81.41</v>
      </c>
      <c r="BU7" s="24">
        <v>116.34</v>
      </c>
      <c r="BV7" s="24">
        <v>59.67</v>
      </c>
      <c r="BW7" s="24">
        <v>55.93</v>
      </c>
      <c r="BX7" s="24">
        <v>72.599999999999994</v>
      </c>
      <c r="BY7" s="24">
        <v>69.430000000000007</v>
      </c>
      <c r="BZ7" s="24">
        <v>70.709999999999994</v>
      </c>
      <c r="CA7" s="24">
        <v>75.33</v>
      </c>
      <c r="CB7" s="24">
        <v>257.7</v>
      </c>
      <c r="CC7" s="24">
        <v>187.67</v>
      </c>
      <c r="CD7" s="24">
        <v>200.03</v>
      </c>
      <c r="CE7" s="24">
        <v>185.03</v>
      </c>
      <c r="CF7" s="24">
        <v>128.53</v>
      </c>
      <c r="CG7" s="24">
        <v>270.60000000000002</v>
      </c>
      <c r="CH7" s="24">
        <v>289.60000000000002</v>
      </c>
      <c r="CI7" s="24">
        <v>228.64</v>
      </c>
      <c r="CJ7" s="24">
        <v>239.46</v>
      </c>
      <c r="CK7" s="24">
        <v>233.15</v>
      </c>
      <c r="CL7" s="24">
        <v>215.73</v>
      </c>
      <c r="CM7" s="24">
        <v>28.7</v>
      </c>
      <c r="CN7" s="24">
        <v>30.22</v>
      </c>
      <c r="CO7" s="24">
        <v>29.13</v>
      </c>
      <c r="CP7" s="24">
        <v>27.7</v>
      </c>
      <c r="CQ7" s="24">
        <v>27.91</v>
      </c>
      <c r="CR7" s="24">
        <v>37.65</v>
      </c>
      <c r="CS7" s="24">
        <v>36.71</v>
      </c>
      <c r="CT7" s="24">
        <v>42.28</v>
      </c>
      <c r="CU7" s="24">
        <v>41.06</v>
      </c>
      <c r="CV7" s="24">
        <v>42.09</v>
      </c>
      <c r="CW7" s="24">
        <v>43.28</v>
      </c>
      <c r="CX7" s="24">
        <v>65.260000000000005</v>
      </c>
      <c r="CY7" s="24">
        <v>66.06</v>
      </c>
      <c r="CZ7" s="24">
        <v>69.459999999999994</v>
      </c>
      <c r="DA7" s="24">
        <v>65.36</v>
      </c>
      <c r="DB7" s="24">
        <v>65.02</v>
      </c>
      <c r="DC7" s="24">
        <v>67.37</v>
      </c>
      <c r="DD7" s="24">
        <v>70.05</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0.06</v>
      </c>
      <c r="EK7" s="24">
        <v>0.02</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2025-01-24T07:31:54Z</dcterms:created>
  <dcterms:modified xsi:type="dcterms:W3CDTF">2025-02-26T04:12:28Z</dcterms:modified>
  <cp:category/>
</cp:coreProperties>
</file>