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yano-ayumi\Downloads\"/>
    </mc:Choice>
  </mc:AlternateContent>
  <xr:revisionPtr revIDLastSave="0" documentId="8_{70D3C067-629C-43ED-9D68-B45391FF37AE}" xr6:coauthVersionLast="36" xr6:coauthVersionMax="36" xr10:uidLastSave="{00000000-0000-0000-0000-000000000000}"/>
  <workbookProtection workbookAlgorithmName="SHA-512" workbookHashValue="oNXIpnveNNhgFJ1XKLHKA4dsMFG4N7lgqm5tcWYmvdQ4V5UTyW5aZ52XEgOdXq8TUImiWK4qvBrZ6MGfXu7uLw==" workbookSaltValue="2pC8AM8OLDFnMlFVhuTRY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I10"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<sst xmlns="http://schemas.openxmlformats.org/spreadsheetml/2006/main" count="228" uniqueCount="112">
  <si>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</si>
  <si>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</si>
  <si>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</si>
  <si>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</si>
  <si>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</si>
  <si>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</si>
  <si>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</si>
  <si>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</si>
  <si>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</si>
  <si>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</si>
  <si>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</si>
  <si>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</si>
  <si>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</si>
  <si>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</si>
  <si>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</si>
  <si>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</si>
  <si>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</si>
  <si>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</si>
  <si>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</si>
  <si>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</si>
  <si>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</si>
  <si>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</si>
  <si>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</si>
  <si>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</si>
  <si>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</si>
  <si>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</si>
  <si>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</si>
  <si>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</si>
  <si>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</si>
  <si>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</si>
  <si>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</si>
  <si>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</si>
  <si>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</si>
  <si>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</si>
  <si>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</si>
  <si>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</si>
  <si>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</si>
  <si>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</si>
  <si>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</si>
  <si>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</si>
  <si>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</si>
  <si>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</si>
  <si>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</si>
  <si>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</si>
  <si>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</si>
  <si>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</si>
  <si>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</si>
  <si>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</si>
  <si>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</si>
  <si>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</si>
  <si>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</si>
  <si>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</si>
  <si>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</si>
  <si>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</si>
  <si>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</si>
  <si>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</si>
  <si>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</si>
  <si>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</si>
  <si>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</si>
  <si>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</si>
  <si>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</si>
  <si>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</si>
  <si>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</si>
  <si>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</si>
  <si>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</si>
  <si>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</si>
  <si>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</si>
  <si>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</si>
  <si>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</si>
  <si>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</si>
  <si>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</si>
  <si>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</si>
  <si>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</si>
  <si>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</si>
  <si>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</si>
  <si>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</si>
  <si>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</si>
  <si>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</si>
  <si>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</si>
  <si>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</si>
  <si>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</si>
  <si>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</si>
  <si>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</si>
  <si>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</si>
  <si>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</si>
  <si>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</si>
  <si>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</si>
  <si>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</si>
  <si>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</si>
  <si>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</si>
  <si>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</si>
  <si>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</si>
  <si>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</si>
  <si>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</si>
  <si>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</si>
  <si>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</si>
  <si>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</si>
  <si>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</si>
  <si>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</si>
  <si>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</si>
  <si>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</si>
  <si>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</si>
  <si>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</si>
  <si>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</si>
  <si>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</si>
  <si>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</si>
  <si>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</si>
  <si>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</si>
  <si>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</si>
  <si>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
　今後は、経営健全化を図るため、実情に応じた運営基盤の強化や水道料金の見直しを検討しなければならない。</t>
    <phoneticPr fontId="4"/>
  </si>
  <si>
    <t>　①有形固定資産減価償却率及び②管路経年化率は、高いほど施設の老朽化が進んでいることを示している。類似団体の平均値よりも下回っており、現在のところ問題ない状況である。
　③管路更新率については、未普及地域への水道整備事業による管路延長や送・配水管の耐震化を行った結果、類似団体の平均値よりも高くなっている。
　旧簡易水道の施設、送・配水管等においては、老朽化が深刻なものも少なくない。引き続きリスクの高い管路から順次更新し、基幹病院や災害時の重要給水拠点に至る配水管の耐震化を優先的に進めていく。</t>
    <rPh sb="131" eb="133">
      <t>ケッカ</t>
    </rPh>
    <rPh sb="139" eb="142">
      <t>ヘイキンチ</t>
    </rPh>
    <rPh sb="145" eb="146">
      <t>タカ</t>
    </rPh>
    <phoneticPr fontId="4"/>
  </si>
  <si>
    <t>　①経常収支比率は、前年度を下回っているが、類似団体より比率は高く健全経営を行っている。収益の減額は、水道使用料の減少、一般会計補助金の減少が主な要因である。総費用については、職員増に伴い増額している。
　②累積欠損金比率は、累積欠損金は発生しておらず健全な経営が行われている。
　③流動比率は、流動負債が増加した結果、前年度に比べ流動比率が減少している。
　④水道未普及地域への拡張事業及び旧簡易水道施設の改良事業に対する企業債の借入を行っているため、他団体と比べ比率が高くなっている。
　⑤料金回収率は、前年度より減少したが、類似団体の平均値を上回っている。引き続き、適切な料金収入が確保できているか検討していく。
  ⑥給水原価は、類似団体の平均値よりも低いが、引き続き効果的な維持管理や有収率の向上を図るため、現状を分析しながら経営改善の検討を行っていく。
　⑦施設利用率は、類似団体の平均値を上回っており、施設の効率的な運用ができている。
　⑧有収率は、前年度より減少したが、類似団体の平均値を上回っている。引き続き、漏水調査や老朽管の更新に努めていく。</t>
    <rPh sb="2" eb="4">
      <t>ケイジョウ</t>
    </rPh>
    <rPh sb="4" eb="6">
      <t>シュウシ</t>
    </rPh>
    <rPh sb="6" eb="8">
      <t>ヒリツ</t>
    </rPh>
    <rPh sb="10" eb="13">
      <t>ゼンネンド</t>
    </rPh>
    <rPh sb="14" eb="16">
      <t>シタマワ</t>
    </rPh>
    <rPh sb="22" eb="24">
      <t>ルイジ</t>
    </rPh>
    <rPh sb="24" eb="26">
      <t>ダンタイ</t>
    </rPh>
    <rPh sb="28" eb="30">
      <t>ヒリツ</t>
    </rPh>
    <rPh sb="31" eb="32">
      <t>タカ</t>
    </rPh>
    <rPh sb="33" eb="35">
      <t>ケンゼン</t>
    </rPh>
    <rPh sb="35" eb="37">
      <t>ケイエイ</t>
    </rPh>
    <rPh sb="38" eb="39">
      <t>オコナ</t>
    </rPh>
    <rPh sb="51" eb="53">
      <t>スイドウ</t>
    </rPh>
    <rPh sb="53" eb="56">
      <t>シヨウリョウ</t>
    </rPh>
    <rPh sb="79" eb="80">
      <t>ソウ</t>
    </rPh>
    <rPh sb="88" eb="91">
      <t>ショクインゾウ</t>
    </rPh>
    <rPh sb="92" eb="93">
      <t>トモナ</t>
    </rPh>
    <rPh sb="94" eb="96">
      <t>ゾウガク</t>
    </rPh>
    <rPh sb="113" eb="115">
      <t>ルイセキ</t>
    </rPh>
    <rPh sb="115" eb="117">
      <t>ケッソン</t>
    </rPh>
    <rPh sb="117" eb="118">
      <t>キン</t>
    </rPh>
    <rPh sb="119" eb="121">
      <t>ハッセイ</t>
    </rPh>
    <rPh sb="126" eb="128">
      <t>ケンゼン</t>
    </rPh>
    <rPh sb="129" eb="131">
      <t>ケイエイ</t>
    </rPh>
    <rPh sb="132" eb="133">
      <t>オコナ</t>
    </rPh>
    <rPh sb="142" eb="144">
      <t>リュウドウ</t>
    </rPh>
    <rPh sb="144" eb="146">
      <t>ヒリツ</t>
    </rPh>
    <rPh sb="148" eb="150">
      <t>リュウドウ</t>
    </rPh>
    <rPh sb="150" eb="152">
      <t>フサイ</t>
    </rPh>
    <rPh sb="153" eb="155">
      <t>ゾウカ</t>
    </rPh>
    <rPh sb="171" eb="173">
      <t>ゲンショウ</t>
    </rPh>
    <rPh sb="194" eb="195">
      <t>オヨ</t>
    </rPh>
    <rPh sb="196" eb="201">
      <t>キュウカンイスイドウ</t>
    </rPh>
    <rPh sb="201" eb="203">
      <t>シセツ</t>
    </rPh>
    <rPh sb="204" eb="206">
      <t>カイリョウ</t>
    </rPh>
    <rPh sb="206" eb="208">
      <t>ジギョウ</t>
    </rPh>
    <rPh sb="254" eb="257">
      <t>ゼンネンド</t>
    </rPh>
    <rPh sb="259" eb="261">
      <t>ゲンショウ</t>
    </rPh>
    <rPh sb="274" eb="276">
      <t>ウワマワ</t>
    </rPh>
    <rPh sb="281" eb="282">
      <t>ヒ</t>
    </rPh>
    <rPh sb="283" eb="284">
      <t>ツヅ</t>
    </rPh>
    <rPh sb="319" eb="321">
      <t>ルイジ</t>
    </rPh>
    <rPh sb="321" eb="323">
      <t>ダンタイ</t>
    </rPh>
    <rPh sb="324" eb="327">
      <t>ヘイキンチ</t>
    </rPh>
    <rPh sb="330" eb="331">
      <t>ヒク</t>
    </rPh>
    <rPh sb="432" eb="433">
      <t>ゼン</t>
    </rPh>
    <rPh sb="433" eb="434">
      <t>ネン</t>
    </rPh>
    <rPh sb="434" eb="435">
      <t>ド</t>
    </rPh>
    <rPh sb="437" eb="439">
      <t>ゲンショウ</t>
    </rPh>
    <rPh sb="452" eb="453">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</si>
</sst>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0.38</c:v>
                </c:pt>
                <c:pt idx="2">
                  <c:v>0.22</c:v>
                </c:pt>
                <c:pt idx="3">
                  <c:v>0.15</c:v>
                </c:pt>
                <c:pt idx="4">
                  <c:v>1.69</c:v>
                </c:pt>
              </c:numCache>
            </c:numRef>
          </c:val>
          <c:extLst>
            <c:ext xmlns:c16="http://schemas.microsoft.com/office/drawing/2014/chart" uri="{C3380CC4-5D6E-409C-BE32-E72D297353CC}">
              <c16:uniqueId val="{00000000-11CE-4661-9C4E-39355A6FBA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11CE-4661-9C4E-39355A6FBA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60.06</c:v>
                </c:pt>
                <c:pt idx="1">
                  <c:v>57.93</c:v>
                </c:pt>
                <c:pt idx="2">
                  <c:v>54.04</c:v>
                </c:pt>
                <c:pt idx="3">
                  <c:v>54.8</c:v>
                </c:pt>
                <c:pt idx="4">
                  <c:v>54.96</c:v>
                </c:pt>
              </c:numCache>
            </c:numRef>
          </c:val>
          <c:extLst>
            <c:ext xmlns:c16="http://schemas.microsoft.com/office/drawing/2014/chart" uri="{C3380CC4-5D6E-409C-BE32-E72D297353CC}">
              <c16:uniqueId val="{00000000-8B26-4F19-8D9D-5F75AE446E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8B26-4F19-8D9D-5F75AE446E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74.760000000000005</c:v>
                </c:pt>
                <c:pt idx="1">
                  <c:v>77.260000000000005</c:v>
                </c:pt>
                <c:pt idx="2">
                  <c:v>80.760000000000005</c:v>
                </c:pt>
                <c:pt idx="3">
                  <c:v>82.36</c:v>
                </c:pt>
                <c:pt idx="4">
                  <c:v>81.430000000000007</c:v>
                </c:pt>
              </c:numCache>
            </c:numRef>
          </c:val>
          <c:extLst>
            <c:ext xmlns:c16="http://schemas.microsoft.com/office/drawing/2014/chart" uri="{C3380CC4-5D6E-409C-BE32-E72D297353CC}">
              <c16:uniqueId val="{00000000-83D1-4B79-9044-1D8576473A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83D1-4B79-9044-1D8576473A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116.76</c:v>
                </c:pt>
                <c:pt idx="1">
                  <c:v>113.95</c:v>
                </c:pt>
                <c:pt idx="2">
                  <c:v>116.92</c:v>
                </c:pt>
                <c:pt idx="3">
                  <c:v>118.44</c:v>
                </c:pt>
                <c:pt idx="4">
                  <c:v>114.88</c:v>
                </c:pt>
              </c:numCache>
            </c:numRef>
          </c:val>
          <c:extLst>
            <c:ext xmlns:c16="http://schemas.microsoft.com/office/drawing/2014/chart" uri="{C3380CC4-5D6E-409C-BE32-E72D297353CC}">
              <c16:uniqueId val="{00000000-3D84-4546-9E21-E08DAC697C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3D84-4546-9E21-E08DAC697C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30.02</c:v>
                </c:pt>
                <c:pt idx="1">
                  <c:v>31.66</c:v>
                </c:pt>
                <c:pt idx="2">
                  <c:v>33.97</c:v>
                </c:pt>
                <c:pt idx="3">
                  <c:v>36.21</c:v>
                </c:pt>
                <c:pt idx="4">
                  <c:v>36.46</c:v>
                </c:pt>
              </c:numCache>
            </c:numRef>
          </c:val>
          <c:extLst>
            <c:ext xmlns:c16="http://schemas.microsoft.com/office/drawing/2014/chart" uri="{C3380CC4-5D6E-409C-BE32-E72D297353CC}">
              <c16:uniqueId val="{00000000-C2B0-4474-8D6E-F0833B60BB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C2B0-4474-8D6E-F0833B60BB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quot;-&quot;">
                  <c:v>18.670000000000002</c:v>
                </c:pt>
                <c:pt idx="3" formatCode="#,##0.00;&quot;△&quot;#,##0.00;&quot;-&quot;">
                  <c:v>20.34</c:v>
                </c:pt>
                <c:pt idx="4" formatCode="#,##0.00;&quot;△&quot;#,##0.00;&quot;-&quot;">
                  <c:v>21.29</c:v>
                </c:pt>
              </c:numCache>
            </c:numRef>
          </c:val>
          <c:extLst>
            <c:ext xmlns:c16="http://schemas.microsoft.com/office/drawing/2014/chart" uri="{C3380CC4-5D6E-409C-BE32-E72D297353CC}">
              <c16:uniqueId val="{00000000-29E5-4402-9CEE-E7F6427517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29E5-4402-9CEE-E7F6427517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8E-458D-B69D-1B35E6CAF2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AD8E-458D-B69D-1B35E6CAF2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361.04</c:v>
                </c:pt>
                <c:pt idx="1">
                  <c:v>327.58</c:v>
                </c:pt>
                <c:pt idx="2">
                  <c:v>518.39</c:v>
                </c:pt>
                <c:pt idx="3">
                  <c:v>642.87</c:v>
                </c:pt>
                <c:pt idx="4">
                  <c:v>305.39999999999998</c:v>
                </c:pt>
              </c:numCache>
            </c:numRef>
          </c:val>
          <c:extLst>
            <c:ext xmlns:c16="http://schemas.microsoft.com/office/drawing/2014/chart" uri="{C3380CC4-5D6E-409C-BE32-E72D297353CC}">
              <c16:uniqueId val="{00000000-35BB-41E3-9E49-1E30B8678A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35BB-41E3-9E49-1E30B8678A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1020.96</c:v>
                </c:pt>
                <c:pt idx="1">
                  <c:v>1015.88</c:v>
                </c:pt>
                <c:pt idx="2">
                  <c:v>973.14</c:v>
                </c:pt>
                <c:pt idx="3">
                  <c:v>962.96</c:v>
                </c:pt>
                <c:pt idx="4">
                  <c:v>1033.46</c:v>
                </c:pt>
              </c:numCache>
            </c:numRef>
          </c:val>
          <c:extLst>
            <c:ext xmlns:c16="http://schemas.microsoft.com/office/drawing/2014/chart" uri="{C3380CC4-5D6E-409C-BE32-E72D297353CC}">
              <c16:uniqueId val="{00000000-83E1-443E-9CFA-60C2A9BBB1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83E1-443E-9CFA-60C2A9BBB1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87.78</c:v>
                </c:pt>
                <c:pt idx="1">
                  <c:v>87.92</c:v>
                </c:pt>
                <c:pt idx="2">
                  <c:v>91.24</c:v>
                </c:pt>
                <c:pt idx="3">
                  <c:v>94.2</c:v>
                </c:pt>
                <c:pt idx="4">
                  <c:v>92.1</c:v>
                </c:pt>
              </c:numCache>
            </c:numRef>
          </c:val>
          <c:extLst>
            <c:ext xmlns:c16="http://schemas.microsoft.com/office/drawing/2014/chart" uri="{C3380CC4-5D6E-409C-BE32-E72D297353CC}">
              <c16:uniqueId val="{00000000-368C-4CE5-86A9-199B0C5F22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368C-4CE5-86A9-199B0C5F22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181.02</c:v>
                </c:pt>
                <c:pt idx="1">
                  <c:v>180.6</c:v>
                </c:pt>
                <c:pt idx="2">
                  <c:v>177.33</c:v>
                </c:pt>
                <c:pt idx="3">
                  <c:v>172.32</c:v>
                </c:pt>
                <c:pt idx="4">
                  <c:v>176.83</c:v>
                </c:pt>
              </c:numCache>
            </c:numRef>
          </c:val>
          <c:extLst>
            <c:ext xmlns:c16="http://schemas.microsoft.com/office/drawing/2014/chart" uri="{C3380CC4-5D6E-409C-BE32-E72D297353CC}">
              <c16:uniqueId val="{00000000-D662-4E05-8495-46709C1983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D662-4E05-8495-46709C1983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4" zoomScaleNormal="84"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内子町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15081</v>
      </c>
      <c r="AM8" s="44"/>
      <c r="AN8" s="44"/>
      <c r="AO8" s="44"/>
      <c r="AP8" s="44"/>
      <c r="AQ8" s="44"/>
      <c r="AR8" s="44"/>
      <c r="AS8" s="44"/>
      <c r="AT8" s="45">
        <f>データ!$S$6</f>
        <v>299.43</v>
      </c>
      <c r="AU8" s="46"/>
      <c r="AV8" s="46"/>
      <c r="AW8" s="46"/>
      <c r="AX8" s="46"/>
      <c r="AY8" s="46"/>
      <c r="AZ8" s="46"/>
      <c r="BA8" s="46"/>
      <c r="BB8" s="47">
        <f>データ!$T$6</f>
        <v>50.37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64.67</v>
      </c>
      <c r="J10" s="46"/>
      <c r="K10" s="46"/>
      <c r="L10" s="46"/>
      <c r="M10" s="46"/>
      <c r="N10" s="46"/>
      <c r="O10" s="80"/>
      <c r="P10" s="47">
        <f>データ!$P$6</f>
        <v>90.89</v>
      </c>
      <c r="Q10" s="47"/>
      <c r="R10" s="47"/>
      <c r="S10" s="47"/>
      <c r="T10" s="47"/>
      <c r="U10" s="47"/>
      <c r="V10" s="47"/>
      <c r="W10" s="44">
        <f>データ!$Q$6</f>
        <v>2940</v>
      </c>
      <c r="X10" s="44"/>
      <c r="Y10" s="44"/>
      <c r="Z10" s="44"/>
      <c r="AA10" s="44"/>
      <c r="AB10" s="44"/>
      <c r="AC10" s="44"/>
      <c r="AD10" s="2"/>
      <c r="AE10" s="2"/>
      <c r="AF10" s="2"/>
      <c r="AG10" s="2"/>
      <c r="AH10" s="2"/>
      <c r="AI10" s="2"/>
      <c r="AJ10" s="2"/>
      <c r="AK10" s="2"/>
      <c r="AL10" s="44">
        <f>データ!$U$6</f>
        <v>13614</v>
      </c>
      <c r="AM10" s="44"/>
      <c r="AN10" s="44"/>
      <c r="AO10" s="44"/>
      <c r="AP10" s="44"/>
      <c r="AQ10" s="44"/>
      <c r="AR10" s="44"/>
      <c r="AS10" s="44"/>
      <c r="AT10" s="45">
        <f>データ!$V$6</f>
        <v>42.05</v>
      </c>
      <c r="AU10" s="46"/>
      <c r="AV10" s="46"/>
      <c r="AW10" s="46"/>
      <c r="AX10" s="46"/>
      <c r="AY10" s="46"/>
      <c r="AZ10" s="46"/>
      <c r="BA10" s="46"/>
      <c r="BB10" s="47">
        <f>データ!$W$6</f>
        <v>323.76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1" t="s">
        <v>26</v>
      </c>
      <c r="BM45" s="82"/>
      <c r="BN45" s="82"/>
      <c r="BO45" s="82"/>
      <c r="BP45" s="82"/>
      <c r="BQ45" s="82"/>
      <c r="BR45" s="82"/>
      <c r="BS45" s="82"/>
      <c r="BT45" s="82"/>
      <c r="BU45" s="82"/>
      <c r="BV45" s="82"/>
      <c r="BW45" s="82"/>
      <c r="BX45" s="82"/>
      <c r="BY45" s="82"/>
      <c r="BZ45" s="8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4"/>
      <c r="BM46" s="85"/>
      <c r="BN46" s="85"/>
      <c r="BO46" s="85"/>
      <c r="BP46" s="85"/>
      <c r="BQ46" s="85"/>
      <c r="BR46" s="85"/>
      <c r="BS46" s="85"/>
      <c r="BT46" s="85"/>
      <c r="BU46" s="85"/>
      <c r="BV46" s="85"/>
      <c r="BW46" s="85"/>
      <c r="BX46" s="85"/>
      <c r="BY46" s="85"/>
      <c r="BZ46" s="8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1" t="s">
        <v>28</v>
      </c>
      <c r="BM64" s="82"/>
      <c r="BN64" s="82"/>
      <c r="BO64" s="82"/>
      <c r="BP64" s="82"/>
      <c r="BQ64" s="82"/>
      <c r="BR64" s="82"/>
      <c r="BS64" s="82"/>
      <c r="BT64" s="82"/>
      <c r="BU64" s="82"/>
      <c r="BV64" s="82"/>
      <c r="BW64" s="82"/>
      <c r="BX64" s="82"/>
      <c r="BY64" s="82"/>
      <c r="BZ64" s="8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4"/>
      <c r="BM65" s="85"/>
      <c r="BN65" s="85"/>
      <c r="BO65" s="85"/>
      <c r="BP65" s="85"/>
      <c r="BQ65" s="85"/>
      <c r="BR65" s="85"/>
      <c r="BS65" s="85"/>
      <c r="BT65" s="85"/>
      <c r="BU65" s="85"/>
      <c r="BV65" s="85"/>
      <c r="BW65" s="85"/>
      <c r="BX65" s="85"/>
      <c r="BY65" s="85"/>
      <c r="BZ65" s="8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8r+OmeQUDcB/x2Bi9hJqJqwuxzW4Yz3987gUj5It2suqhD6mjBu1IjLIQqnU5+dEhZjYVVk4d04PLDD/+lmmpw==" saltValue="nBUmFRVwdHRTEN557Ra8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384224</v>
      </c>
      <c r="D6" s="20">
        <f t="shared" si="3"/>
        <v>46</v>
      </c>
      <c r="E6" s="20">
        <f t="shared" si="3"/>
        <v>1</v>
      </c>
      <c r="F6" s="20">
        <f t="shared" si="3"/>
        <v>0</v>
      </c>
      <c r="G6" s="20">
        <f t="shared" si="3"/>
        <v>1</v>
      </c>
      <c r="H6" s="20" t="str">
        <f t="shared" si="3"/>
        <v>愛媛県　内子町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64.67</v>
      </c>
      <c r="P6" s="21">
        <f t="shared" si="3"/>
        <v>90.89</v>
      </c>
      <c r="Q6" s="21">
        <f t="shared" si="3"/>
        <v>2940</v>
      </c>
      <c r="R6" s="21">
        <f t="shared" si="3"/>
        <v>15081</v>
      </c>
      <c r="S6" s="21">
        <f t="shared" si="3"/>
        <v>299.43</v>
      </c>
      <c r="T6" s="21">
        <f t="shared" si="3"/>
        <v>50.37</v>
      </c>
      <c r="U6" s="21">
        <f t="shared" si="3"/>
        <v>13614</v>
      </c>
      <c r="V6" s="21">
        <f t="shared" si="3"/>
        <v>42.05</v>
      </c>
      <c r="W6" s="21">
        <f t="shared" si="3"/>
        <v>323.76</v>
      </c>
      <c r="X6" s="22">
        <f>IF(X7="",NA(),X7)</f>
        <v>116.76</v>
      </c>
      <c r="Y6" s="22">
        <f t="shared" ref="Y6:AG6" si="4">IF(Y7="",NA(),Y7)</f>
        <v>113.95</v>
      </c>
      <c r="Z6" s="22">
        <f t="shared" si="4"/>
        <v>116.92</v>
      </c>
      <c r="AA6" s="22">
        <f t="shared" si="4"/>
        <v>118.44</v>
      </c>
      <c r="AB6" s="22">
        <f t="shared" si="4"/>
        <v>114.88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361.04</v>
      </c>
      <c r="AU6" s="22">
        <f t="shared" ref="AU6:BC6" si="6">IF(AU7="",NA(),AU7)</f>
        <v>327.58</v>
      </c>
      <c r="AV6" s="22">
        <f t="shared" si="6"/>
        <v>518.39</v>
      </c>
      <c r="AW6" s="22">
        <f t="shared" si="6"/>
        <v>642.87</v>
      </c>
      <c r="AX6" s="22">
        <f t="shared" si="6"/>
        <v>305.39999999999998</v>
      </c>
      <c r="AY6" s="22">
        <f t="shared" si="6"/>
        <v>362.93</v>
      </c>
      <c r="AZ6" s="22">
        <f t="shared" si="6"/>
        <v>371.81</v>
      </c>
      <c r="BA6" s="22">
        <f t="shared" si="6"/>
        <v>384.23</v>
      </c>
      <c r="BB6" s="22">
        <f t="shared" si="6"/>
        <v>364.3</v>
      </c>
      <c r="BC6" s="22">
        <f t="shared" si="6"/>
        <v>378.87</v>
      </c>
      <c r="BD6" s="21" t="str">
        <f>IF(BD7="","",IF(BD7="-","【-】","【"&amp;SUBSTITUTE(TEXT(BD7,"#,##0.00"),"-","△")&amp;"】"))</f>
        <v>【243.36】</v>
      </c>
      <c r="BE6" s="22">
        <f>IF(BE7="",NA(),BE7)</f>
        <v>1020.96</v>
      </c>
      <c r="BF6" s="22">
        <f t="shared" ref="BF6:BN6" si="7">IF(BF7="",NA(),BF7)</f>
        <v>1015.88</v>
      </c>
      <c r="BG6" s="22">
        <f t="shared" si="7"/>
        <v>973.14</v>
      </c>
      <c r="BH6" s="22">
        <f t="shared" si="7"/>
        <v>962.96</v>
      </c>
      <c r="BI6" s="22">
        <f t="shared" si="7"/>
        <v>1033.46</v>
      </c>
      <c r="BJ6" s="22">
        <f t="shared" si="7"/>
        <v>439.05</v>
      </c>
      <c r="BK6" s="22">
        <f t="shared" si="7"/>
        <v>465.85</v>
      </c>
      <c r="BL6" s="22">
        <f t="shared" si="7"/>
        <v>439.43</v>
      </c>
      <c r="BM6" s="22">
        <f t="shared" si="7"/>
        <v>438.41</v>
      </c>
      <c r="BN6" s="22">
        <f t="shared" si="7"/>
        <v>430.23</v>
      </c>
      <c r="BO6" s="21" t="str">
        <f>IF(BO7="","",IF(BO7="-","【-】","【"&amp;SUBSTITUTE(TEXT(BO7,"#,##0.00"),"-","△")&amp;"】"))</f>
        <v>【265.93】</v>
      </c>
      <c r="BP6" s="22">
        <f>IF(BP7="",NA(),BP7)</f>
        <v>87.78</v>
      </c>
      <c r="BQ6" s="22">
        <f t="shared" ref="BQ6:BY6" si="8">IF(BQ7="",NA(),BQ7)</f>
        <v>87.92</v>
      </c>
      <c r="BR6" s="22">
        <f t="shared" si="8"/>
        <v>91.24</v>
      </c>
      <c r="BS6" s="22">
        <f t="shared" si="8"/>
        <v>94.2</v>
      </c>
      <c r="BT6" s="22">
        <f t="shared" si="8"/>
        <v>92.1</v>
      </c>
      <c r="BU6" s="22">
        <f t="shared" si="8"/>
        <v>95.26</v>
      </c>
      <c r="BV6" s="22">
        <f t="shared" si="8"/>
        <v>92.39</v>
      </c>
      <c r="BW6" s="22">
        <f t="shared" si="8"/>
        <v>94.41</v>
      </c>
      <c r="BX6" s="22">
        <f t="shared" si="8"/>
        <v>90.96</v>
      </c>
      <c r="BY6" s="22">
        <f t="shared" si="8"/>
        <v>90.66</v>
      </c>
      <c r="BZ6" s="21" t="str">
        <f>IF(BZ7="","",IF(BZ7="-","【-】","【"&amp;SUBSTITUTE(TEXT(BZ7,"#,##0.00"),"-","△")&amp;"】"))</f>
        <v>【97.82】</v>
      </c>
      <c r="CA6" s="22">
        <f>IF(CA7="",NA(),CA7)</f>
        <v>181.02</v>
      </c>
      <c r="CB6" s="22">
        <f t="shared" ref="CB6:CJ6" si="9">IF(CB7="",NA(),CB7)</f>
        <v>180.6</v>
      </c>
      <c r="CC6" s="22">
        <f t="shared" si="9"/>
        <v>177.33</v>
      </c>
      <c r="CD6" s="22">
        <f t="shared" si="9"/>
        <v>172.32</v>
      </c>
      <c r="CE6" s="22">
        <f t="shared" si="9"/>
        <v>176.83</v>
      </c>
      <c r="CF6" s="22">
        <f t="shared" si="9"/>
        <v>192.82</v>
      </c>
      <c r="CG6" s="22">
        <f t="shared" si="9"/>
        <v>192.98</v>
      </c>
      <c r="CH6" s="22">
        <f t="shared" si="9"/>
        <v>192.13</v>
      </c>
      <c r="CI6" s="22">
        <f t="shared" si="9"/>
        <v>197.04</v>
      </c>
      <c r="CJ6" s="22">
        <f t="shared" si="9"/>
        <v>199.33</v>
      </c>
      <c r="CK6" s="21" t="str">
        <f>IF(CK7="","",IF(CK7="-","【-】","【"&amp;SUBSTITUTE(TEXT(CK7,"#,##0.00"),"-","△")&amp;"】"))</f>
        <v>【177.56】</v>
      </c>
      <c r="CL6" s="22">
        <f>IF(CL7="",NA(),CL7)</f>
        <v>60.06</v>
      </c>
      <c r="CM6" s="22">
        <f t="shared" ref="CM6:CU6" si="10">IF(CM7="",NA(),CM7)</f>
        <v>57.93</v>
      </c>
      <c r="CN6" s="22">
        <f t="shared" si="10"/>
        <v>54.04</v>
      </c>
      <c r="CO6" s="22">
        <f t="shared" si="10"/>
        <v>54.8</v>
      </c>
      <c r="CP6" s="22">
        <f t="shared" si="10"/>
        <v>54.96</v>
      </c>
      <c r="CQ6" s="22">
        <f t="shared" si="10"/>
        <v>54.05</v>
      </c>
      <c r="CR6" s="22">
        <f t="shared" si="10"/>
        <v>54.43</v>
      </c>
      <c r="CS6" s="22">
        <f t="shared" si="10"/>
        <v>53.87</v>
      </c>
      <c r="CT6" s="22">
        <f t="shared" si="10"/>
        <v>54.49</v>
      </c>
      <c r="CU6" s="22">
        <f t="shared" si="10"/>
        <v>54.8</v>
      </c>
      <c r="CV6" s="21" t="str">
        <f>IF(CV7="","",IF(CV7="-","【-】","【"&amp;SUBSTITUTE(TEXT(CV7,"#,##0.00"),"-","△")&amp;"】"))</f>
        <v>【59.81】</v>
      </c>
      <c r="CW6" s="22">
        <f>IF(CW7="",NA(),CW7)</f>
        <v>74.760000000000005</v>
      </c>
      <c r="CX6" s="22">
        <f t="shared" ref="CX6:DF6" si="11">IF(CX7="",NA(),CX7)</f>
        <v>77.260000000000005</v>
      </c>
      <c r="CY6" s="22">
        <f t="shared" si="11"/>
        <v>80.760000000000005</v>
      </c>
      <c r="CZ6" s="22">
        <f t="shared" si="11"/>
        <v>82.36</v>
      </c>
      <c r="DA6" s="22">
        <f t="shared" si="11"/>
        <v>81.430000000000007</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30.02</v>
      </c>
      <c r="DI6" s="22">
        <f t="shared" ref="DI6:DQ6" si="12">IF(DI7="",NA(),DI7)</f>
        <v>31.66</v>
      </c>
      <c r="DJ6" s="22">
        <f t="shared" si="12"/>
        <v>33.97</v>
      </c>
      <c r="DK6" s="22">
        <f t="shared" si="12"/>
        <v>36.21</v>
      </c>
      <c r="DL6" s="22">
        <f t="shared" si="12"/>
        <v>36.46</v>
      </c>
      <c r="DM6" s="22">
        <f t="shared" si="12"/>
        <v>49.12</v>
      </c>
      <c r="DN6" s="22">
        <f t="shared" si="12"/>
        <v>49.39</v>
      </c>
      <c r="DO6" s="22">
        <f t="shared" si="12"/>
        <v>50.75</v>
      </c>
      <c r="DP6" s="22">
        <f t="shared" si="12"/>
        <v>51.72</v>
      </c>
      <c r="DQ6" s="22">
        <f t="shared" si="12"/>
        <v>52.27</v>
      </c>
      <c r="DR6" s="21" t="str">
        <f>IF(DR7="","",IF(DR7="-","【-】","【"&amp;SUBSTITUTE(TEXT(DR7,"#,##0.00"),"-","△")&amp;"】"))</f>
        <v>【52.02】</v>
      </c>
      <c r="DS6" s="21">
        <f>IF(DS7="",NA(),DS7)</f>
        <v>0</v>
      </c>
      <c r="DT6" s="21">
        <f t="shared" ref="DT6:EB6" si="13">IF(DT7="",NA(),DT7)</f>
        <v>0</v>
      </c>
      <c r="DU6" s="22">
        <f t="shared" si="13"/>
        <v>18.670000000000002</v>
      </c>
      <c r="DV6" s="22">
        <f t="shared" si="13"/>
        <v>20.34</v>
      </c>
      <c r="DW6" s="22">
        <f t="shared" si="13"/>
        <v>21.29</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0.44</v>
      </c>
      <c r="EE6" s="22">
        <f t="shared" ref="EE6:EM6" si="14">IF(EE7="",NA(),EE7)</f>
        <v>0.38</v>
      </c>
      <c r="EF6" s="22">
        <f t="shared" si="14"/>
        <v>0.22</v>
      </c>
      <c r="EG6" s="22">
        <f t="shared" si="14"/>
        <v>0.15</v>
      </c>
      <c r="EH6" s="22">
        <f t="shared" si="14"/>
        <v>1.69</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384224</v>
      </c>
      <c r="D7" s="24">
        <v>46</v>
      </c>
      <c r="E7" s="24">
        <v>1</v>
      </c>
      <c r="F7" s="24">
        <v>0</v>
      </c>
      <c r="G7" s="24">
        <v>1</v>
      </c>
      <c r="H7" s="24" t="s">
        <v>93</v>
      </c>
      <c r="I7" s="24" t="s">
        <v>94</v>
      </c>
      <c r="J7" s="24" t="s">
        <v>95</v>
      </c>
      <c r="K7" s="24" t="s">
        <v>96</v>
      </c>
      <c r="L7" s="24" t="s">
        <v>97</v>
      </c>
      <c r="M7" s="24" t="s">
        <v>98</v>
      </c>
      <c r="N7" s="25" t="s">
        <v>99</v>
      </c>
      <c r="O7" s="25">
        <v>64.67</v>
      </c>
      <c r="P7" s="25">
        <v>90.89</v>
      </c>
      <c r="Q7" s="25">
        <v>2940</v>
      </c>
      <c r="R7" s="25">
        <v>15081</v>
      </c>
      <c r="S7" s="25">
        <v>299.43</v>
      </c>
      <c r="T7" s="25">
        <v>50.37</v>
      </c>
      <c r="U7" s="25">
        <v>13614</v>
      </c>
      <c r="V7" s="25">
        <v>42.05</v>
      </c>
      <c r="W7" s="25">
        <v>323.76</v>
      </c>
      <c r="X7" s="25">
        <v>116.76</v>
      </c>
      <c r="Y7" s="25">
        <v>113.95</v>
      </c>
      <c r="Z7" s="25">
        <v>116.92</v>
      </c>
      <c r="AA7" s="25">
        <v>118.44</v>
      </c>
      <c r="AB7" s="25">
        <v>114.88</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361.04</v>
      </c>
      <c r="AU7" s="25">
        <v>327.58</v>
      </c>
      <c r="AV7" s="25">
        <v>518.39</v>
      </c>
      <c r="AW7" s="25">
        <v>642.87</v>
      </c>
      <c r="AX7" s="25">
        <v>305.39999999999998</v>
      </c>
      <c r="AY7" s="25">
        <v>362.93</v>
      </c>
      <c r="AZ7" s="25">
        <v>371.81</v>
      </c>
      <c r="BA7" s="25">
        <v>384.23</v>
      </c>
      <c r="BB7" s="25">
        <v>364.3</v>
      </c>
      <c r="BC7" s="25">
        <v>378.87</v>
      </c>
      <c r="BD7" s="25">
        <v>243.36</v>
      </c>
      <c r="BE7" s="25">
        <v>1020.96</v>
      </c>
      <c r="BF7" s="25">
        <v>1015.88</v>
      </c>
      <c r="BG7" s="25">
        <v>973.14</v>
      </c>
      <c r="BH7" s="25">
        <v>962.96</v>
      </c>
      <c r="BI7" s="25">
        <v>1033.46</v>
      </c>
      <c r="BJ7" s="25">
        <v>439.05</v>
      </c>
      <c r="BK7" s="25">
        <v>465.85</v>
      </c>
      <c r="BL7" s="25">
        <v>439.43</v>
      </c>
      <c r="BM7" s="25">
        <v>438.41</v>
      </c>
      <c r="BN7" s="25">
        <v>430.23</v>
      </c>
      <c r="BO7" s="25">
        <v>265.93</v>
      </c>
      <c r="BP7" s="25">
        <v>87.78</v>
      </c>
      <c r="BQ7" s="25">
        <v>87.92</v>
      </c>
      <c r="BR7" s="25">
        <v>91.24</v>
      </c>
      <c r="BS7" s="25">
        <v>94.2</v>
      </c>
      <c r="BT7" s="25">
        <v>92.1</v>
      </c>
      <c r="BU7" s="25">
        <v>95.26</v>
      </c>
      <c r="BV7" s="25">
        <v>92.39</v>
      </c>
      <c r="BW7" s="25">
        <v>94.41</v>
      </c>
      <c r="BX7" s="25">
        <v>90.96</v>
      </c>
      <c r="BY7" s="25">
        <v>90.66</v>
      </c>
      <c r="BZ7" s="25">
        <v>97.82</v>
      </c>
      <c r="CA7" s="25">
        <v>181.02</v>
      </c>
      <c r="CB7" s="25">
        <v>180.6</v>
      </c>
      <c r="CC7" s="25">
        <v>177.33</v>
      </c>
      <c r="CD7" s="25">
        <v>172.32</v>
      </c>
      <c r="CE7" s="25">
        <v>176.83</v>
      </c>
      <c r="CF7" s="25">
        <v>192.82</v>
      </c>
      <c r="CG7" s="25">
        <v>192.98</v>
      </c>
      <c r="CH7" s="25">
        <v>192.13</v>
      </c>
      <c r="CI7" s="25">
        <v>197.04</v>
      </c>
      <c r="CJ7" s="25">
        <v>199.33</v>
      </c>
      <c r="CK7" s="25">
        <v>177.56</v>
      </c>
      <c r="CL7" s="25">
        <v>60.06</v>
      </c>
      <c r="CM7" s="25">
        <v>57.93</v>
      </c>
      <c r="CN7" s="25">
        <v>54.04</v>
      </c>
      <c r="CO7" s="25">
        <v>54.8</v>
      </c>
      <c r="CP7" s="25">
        <v>54.96</v>
      </c>
      <c r="CQ7" s="25">
        <v>54.05</v>
      </c>
      <c r="CR7" s="25">
        <v>54.43</v>
      </c>
      <c r="CS7" s="25">
        <v>53.87</v>
      </c>
      <c r="CT7" s="25">
        <v>54.49</v>
      </c>
      <c r="CU7" s="25">
        <v>54.8</v>
      </c>
      <c r="CV7" s="25">
        <v>59.81</v>
      </c>
      <c r="CW7" s="25">
        <v>74.760000000000005</v>
      </c>
      <c r="CX7" s="25">
        <v>77.260000000000005</v>
      </c>
      <c r="CY7" s="25">
        <v>80.760000000000005</v>
      </c>
      <c r="CZ7" s="25">
        <v>82.36</v>
      </c>
      <c r="DA7" s="25">
        <v>81.430000000000007</v>
      </c>
      <c r="DB7" s="25">
        <v>80.510000000000005</v>
      </c>
      <c r="DC7" s="25">
        <v>79.44</v>
      </c>
      <c r="DD7" s="25">
        <v>79.489999999999995</v>
      </c>
      <c r="DE7" s="25">
        <v>78.8</v>
      </c>
      <c r="DF7" s="25">
        <v>77.98</v>
      </c>
      <c r="DG7" s="25">
        <v>89.42</v>
      </c>
      <c r="DH7" s="25">
        <v>30.02</v>
      </c>
      <c r="DI7" s="25">
        <v>31.66</v>
      </c>
      <c r="DJ7" s="25">
        <v>33.97</v>
      </c>
      <c r="DK7" s="25">
        <v>36.21</v>
      </c>
      <c r="DL7" s="25">
        <v>36.46</v>
      </c>
      <c r="DM7" s="25">
        <v>49.12</v>
      </c>
      <c r="DN7" s="25">
        <v>49.39</v>
      </c>
      <c r="DO7" s="25">
        <v>50.75</v>
      </c>
      <c r="DP7" s="25">
        <v>51.72</v>
      </c>
      <c r="DQ7" s="25">
        <v>52.27</v>
      </c>
      <c r="DR7" s="25">
        <v>52.02</v>
      </c>
      <c r="DS7" s="25">
        <v>0</v>
      </c>
      <c r="DT7" s="25">
        <v>0</v>
      </c>
      <c r="DU7" s="25">
        <v>18.670000000000002</v>
      </c>
      <c r="DV7" s="25">
        <v>20.34</v>
      </c>
      <c r="DW7" s="25">
        <v>21.29</v>
      </c>
      <c r="DX7" s="25">
        <v>16.760000000000002</v>
      </c>
      <c r="DY7" s="25">
        <v>18.57</v>
      </c>
      <c r="DZ7" s="25">
        <v>21.14</v>
      </c>
      <c r="EA7" s="25">
        <v>22.12</v>
      </c>
      <c r="EB7" s="25">
        <v>25.67</v>
      </c>
      <c r="EC7" s="25">
        <v>25.37</v>
      </c>
      <c r="ED7" s="25">
        <v>0.44</v>
      </c>
      <c r="EE7" s="25">
        <v>0.38</v>
      </c>
      <c r="EF7" s="25">
        <v>0.22</v>
      </c>
      <c r="EG7" s="25">
        <v>0.15</v>
      </c>
      <c r="EH7" s="25">
        <v>1.69</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2025-03-03T02:58:21Z</cp:lastPrinted>
  <dcterms:created xsi:type="dcterms:W3CDTF">2025-01-24T06:54:17Z</dcterms:created>
  <dcterms:modified xsi:type="dcterms:W3CDTF">2025-03-03T02:58:29Z</dcterms:modified>
  <cp:category/>
</cp:coreProperties>
</file>