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業務係\01_共通\01-01_担当者フォルダ\成田\〔11〕各種提出物関係〔整理前フォルダ〕\R07.02.14締切：公営企業に係る経営比較分析表（令和5年度決算）の分析等について〔愛媛県市町振興課〕\14_松前町\"/>
    </mc:Choice>
  </mc:AlternateContent>
  <xr:revisionPtr revIDLastSave="0" documentId="13_ncr:1_{BFD94CD0-BD9E-475B-AE96-C2A1B999EF3F}" xr6:coauthVersionLast="36" xr6:coauthVersionMax="36" xr10:uidLastSave="{00000000-0000-0000-0000-000000000000}"/>
  <workbookProtection workbookAlgorithmName="SHA-512" workbookHashValue="zuVFmMWpn97d1ilCrsBNybqBCHTpjCaXm0EGWbGgeDWs2hDLbOlFxZKcxcpp2NfLXxP/2fYLcSVeG3MYpBjjkw==" workbookSaltValue="O6aXvuUfV9lb1YORxiq7q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BB10" i="4"/>
  <c r="AT10" i="4"/>
  <c r="P10" i="4"/>
  <c r="W8" i="4"/>
  <c r="B6"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<sst xmlns="http://schemas.openxmlformats.org/spreadsheetml/2006/main" count="253" uniqueCount="117">
  <si>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</si>
  <si>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</si>
  <si>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</si>
  <si>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</si>
  <si>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</si>
  <si>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</si>
  <si>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</si>
  <si>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</si>
  <si>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</si>
  <si>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</si>
  <si>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</si>
  <si>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</si>
  <si>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</si>
  <si>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</si>
  <si>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</si>
  <si>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</si>
  <si>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</si>
  <si>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</si>
  <si>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</si>
  <si>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</si>
  <si>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</si>
  <si>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</si>
  <si>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</si>
  <si>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</si>
  <si>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</si>
  <si>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</si>
  <si>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</si>
  <si>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</si>
  <si>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</si>
  <si>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</si>
  <si>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</si>
  <si>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</si>
  <si>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</si>
  <si>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</si>
  <si>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</si>
  <si>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</si>
  <si>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</si>
  <si>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</si>
  <si>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</si>
  <si>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</si>
  <si>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</si>
  <si>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</si>
  <si>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</si>
  <si>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</si>
  <si>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</si>
  <si>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</si>
  <si>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</si>
  <si>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</si>
  <si>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</si>
  <si>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</si>
  <si>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</si>
  <si>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</si>
  <si>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</si>
  <si>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</si>
  <si>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</si>
  <si>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</si>
  <si>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</si>
  <si>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</si>
  <si>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</si>
  <si>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</si>
  <si>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</si>
  <si>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</si>
  <si>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</si>
  <si>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</si>
  <si>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</si>
  <si>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</si>
  <si>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</si>
  <si>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</si>
  <si>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</si>
  <si>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</si>
  <si>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</si>
  <si>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</si>
  <si>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</si>
  <si>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</si>
  <si>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</si>
  <si>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</si>
  <si>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</si>
  <si>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</si>
  <si>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</si>
  <si>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</si>
  <si>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</si>
  <si>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</si>
  <si>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</si>
  <si>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</si>
  <si>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</si>
  <si>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</si>
  <si>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</si>
  <si>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</si>
  <si>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</si>
  <si>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</si>
  <si>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</si>
  <si>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</si>
  <si>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</si>
  <si>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</si>
  <si>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</si>
  <si>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</si>
  <si>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</si>
  <si>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</si>
  <si>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</si>
  <si>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</si>
  <si>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</si>
  <si>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</si>
  <si>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</si>
  <si>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</si>
  <si>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</si>
  <si>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</si>
  <si>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</si>
  <si>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</si>
  <si>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</si>
  <si>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</si>
  <si>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</si>
  <si>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</si>
  <si>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</si>
  <si>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</si>
  <si>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管渠については、平成14年３月末の供用開始であり、比較的各施設は新しいため、現時点で早期に対策を講じる必要性は低いと考えられる。
　処理場については、耐用年数を超えた電気・機械設備に関して、改修計画に基づき投資の平準化を図り、効率的な更新工事を実施することとしている。</t>
    <rPh sb="92" eb="93">
      <t>カン</t>
    </rPh>
    <phoneticPr fontId="4"/>
  </si>
  <si>
    <t>　適正で事業継続可能な下水道事業の実現のため、認可区域において、管渠の整備をはじめ、下水道施設の整備を計画的・効率的に推進し、整備済区域における未接続世帯の早期接続の促進、施設の適正管理に努める。
　下水道施設の適切かつ効率的・効果的な維持管理に努めるとともに、計画的に予防保全的な補修・修繕を実施し、施設の長寿命化を図る。
　また、施設の管理・運営体制の充実や経費の節減、経営の効率化、使用料体系の適正化を図り、下水道事業の健全運営に努める必要がある。</t>
    <phoneticPr fontId="4"/>
  </si>
  <si>
    <t xml:space="preserve"> 経常収支比率は類似団体平均値を上回っているものの、処理場建設時期の起債の償還が続いており、一般会計からの繰入金に依存している状況である。
　また、前年度と比較して、処理区域内人口、普及率はやや増加しているが、経費回収率、施設利用率、水洗化率ともに類似団体平均値を下回っている。
　より最適な投資規模やそのための収支計画について再検討を行うとともに、必要な財源構成の見直しを図る必要がある。</t>
    <rPh sb="14" eb="15">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</si>
</sst>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785-4714-B6F3-654A78AD53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0.04</c:v>
                </c:pt>
                <c:pt idx="2">
                  <c:v>0.06</c:v>
                </c:pt>
                <c:pt idx="3">
                  <c:v>0.01</c:v>
                </c:pt>
                <c:pt idx="4">
                  <c:v>0.33</c:v>
                </c:pt>
              </c:numCache>
            </c:numRef>
          </c:val>
          <c:smooth val="0"/>
          <c:extLst>
            <c:ext xmlns:c16="http://schemas.microsoft.com/office/drawing/2014/chart" uri="{C3380CC4-5D6E-409C-BE32-E72D297353CC}">
              <c16:uniqueId val="{00000001-A785-4714-B6F3-654A78AD53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45.96</c:v>
                </c:pt>
                <c:pt idx="2">
                  <c:v>46.43</c:v>
                </c:pt>
                <c:pt idx="3">
                  <c:v>47.67</c:v>
                </c:pt>
                <c:pt idx="4">
                  <c:v>48.61</c:v>
                </c:pt>
              </c:numCache>
            </c:numRef>
          </c:val>
          <c:extLst>
            <c:ext xmlns:c16="http://schemas.microsoft.com/office/drawing/2014/chart" uri="{C3380CC4-5D6E-409C-BE32-E72D297353CC}">
              <c16:uniqueId val="{00000000-1914-4B38-A8B6-B887DD7B6E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46.3</c:v>
                </c:pt>
                <c:pt idx="2">
                  <c:v>47.23</c:v>
                </c:pt>
                <c:pt idx="3">
                  <c:v>54.22</c:v>
                </c:pt>
                <c:pt idx="4">
                  <c:v>54.1</c:v>
                </c:pt>
              </c:numCache>
            </c:numRef>
          </c:val>
          <c:smooth val="0"/>
          <c:extLst>
            <c:ext xmlns:c16="http://schemas.microsoft.com/office/drawing/2014/chart" uri="{C3380CC4-5D6E-409C-BE32-E72D297353CC}">
              <c16:uniqueId val="{00000001-1914-4B38-A8B6-B887DD7B6E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82.21</c:v>
                </c:pt>
                <c:pt idx="2">
                  <c:v>81.73</c:v>
                </c:pt>
                <c:pt idx="3">
                  <c:v>82.27</c:v>
                </c:pt>
                <c:pt idx="4">
                  <c:v>83.27</c:v>
                </c:pt>
              </c:numCache>
            </c:numRef>
          </c:val>
          <c:extLst>
            <c:ext xmlns:c16="http://schemas.microsoft.com/office/drawing/2014/chart" uri="{C3380CC4-5D6E-409C-BE32-E72D297353CC}">
              <c16:uniqueId val="{00000000-7E15-4C61-8543-997C2AF2F2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85.01</c:v>
                </c:pt>
                <c:pt idx="2">
                  <c:v>85.55</c:v>
                </c:pt>
                <c:pt idx="3">
                  <c:v>85.22</c:v>
                </c:pt>
                <c:pt idx="4">
                  <c:v>83.94</c:v>
                </c:pt>
              </c:numCache>
            </c:numRef>
          </c:val>
          <c:smooth val="0"/>
          <c:extLst>
            <c:ext xmlns:c16="http://schemas.microsoft.com/office/drawing/2014/chart" uri="{C3380CC4-5D6E-409C-BE32-E72D297353CC}">
              <c16:uniqueId val="{00000001-7E15-4C61-8543-997C2AF2F2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114.33</c:v>
                </c:pt>
                <c:pt idx="2">
                  <c:v>114.63</c:v>
                </c:pt>
                <c:pt idx="3">
                  <c:v>122.01</c:v>
                </c:pt>
                <c:pt idx="4">
                  <c:v>126.75</c:v>
                </c:pt>
              </c:numCache>
            </c:numRef>
          </c:val>
          <c:extLst>
            <c:ext xmlns:c16="http://schemas.microsoft.com/office/drawing/2014/chart" uri="{C3380CC4-5D6E-409C-BE32-E72D297353CC}">
              <c16:uniqueId val="{00000000-21A0-4800-93D3-35A157FBF5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106.75</c:v>
                </c:pt>
                <c:pt idx="2">
                  <c:v>109.7</c:v>
                </c:pt>
                <c:pt idx="3">
                  <c:v>109.07</c:v>
                </c:pt>
                <c:pt idx="4">
                  <c:v>112.19</c:v>
                </c:pt>
              </c:numCache>
            </c:numRef>
          </c:val>
          <c:smooth val="0"/>
          <c:extLst>
            <c:ext xmlns:c16="http://schemas.microsoft.com/office/drawing/2014/chart" uri="{C3380CC4-5D6E-409C-BE32-E72D297353CC}">
              <c16:uniqueId val="{00000001-21A0-4800-93D3-35A157FBF5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3.73</c:v>
                </c:pt>
                <c:pt idx="2">
                  <c:v>7.15</c:v>
                </c:pt>
                <c:pt idx="3">
                  <c:v>9.9600000000000009</c:v>
                </c:pt>
                <c:pt idx="4">
                  <c:v>12.71</c:v>
                </c:pt>
              </c:numCache>
            </c:numRef>
          </c:val>
          <c:extLst>
            <c:ext xmlns:c16="http://schemas.microsoft.com/office/drawing/2014/chart" uri="{C3380CC4-5D6E-409C-BE32-E72D297353CC}">
              <c16:uniqueId val="{00000000-9D76-4CCD-A9ED-2CE98244E5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9.0399999999999991</c:v>
                </c:pt>
                <c:pt idx="2">
                  <c:v>9.35</c:v>
                </c:pt>
                <c:pt idx="3">
                  <c:v>12.44</c:v>
                </c:pt>
                <c:pt idx="4">
                  <c:v>12.83</c:v>
                </c:pt>
              </c:numCache>
            </c:numRef>
          </c:val>
          <c:smooth val="0"/>
          <c:extLst>
            <c:ext xmlns:c16="http://schemas.microsoft.com/office/drawing/2014/chart" uri="{C3380CC4-5D6E-409C-BE32-E72D297353CC}">
              <c16:uniqueId val="{00000001-9D76-4CCD-A9ED-2CE98244E5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797-4F9F-AC21-B277C50520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0.12</c:v>
                </c:pt>
                <c:pt idx="3" formatCode="#,##0.00;&quot;△&quot;#,##0.00;&quot;-&quot;">
                  <c:v>0.28999999999999998</c:v>
                </c:pt>
                <c:pt idx="4" formatCode="#,##0.00;&quot;△&quot;#,##0.00;&quot;-&quot;">
                  <c:v>0.15</c:v>
                </c:pt>
              </c:numCache>
            </c:numRef>
          </c:val>
          <c:smooth val="0"/>
          <c:extLst>
            <c:ext xmlns:c16="http://schemas.microsoft.com/office/drawing/2014/chart" uri="{C3380CC4-5D6E-409C-BE32-E72D297353CC}">
              <c16:uniqueId val="{00000001-C797-4F9F-AC21-B277C50520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2D-4300-B409-8665088C00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7.23</c:v>
                </c:pt>
                <c:pt idx="2">
                  <c:v>0.1</c:v>
                </c:pt>
                <c:pt idx="3" formatCode="#,##0.00;&quot;△&quot;#,##0.00">
                  <c:v>0</c:v>
                </c:pt>
                <c:pt idx="4">
                  <c:v>0.17</c:v>
                </c:pt>
              </c:numCache>
            </c:numRef>
          </c:val>
          <c:smooth val="0"/>
          <c:extLst>
            <c:ext xmlns:c16="http://schemas.microsoft.com/office/drawing/2014/chart" uri="{C3380CC4-5D6E-409C-BE32-E72D297353CC}">
              <c16:uniqueId val="{00000001-542D-4300-B409-8665088C00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22.84</c:v>
                </c:pt>
                <c:pt idx="2">
                  <c:v>28.85</c:v>
                </c:pt>
                <c:pt idx="3">
                  <c:v>24.79</c:v>
                </c:pt>
                <c:pt idx="4">
                  <c:v>32.71</c:v>
                </c:pt>
              </c:numCache>
            </c:numRef>
          </c:val>
          <c:extLst>
            <c:ext xmlns:c16="http://schemas.microsoft.com/office/drawing/2014/chart" uri="{C3380CC4-5D6E-409C-BE32-E72D297353CC}">
              <c16:uniqueId val="{00000000-C6EA-45CB-8DC2-28CC49C998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38.76</c:v>
                </c:pt>
                <c:pt idx="2">
                  <c:v>49.21</c:v>
                </c:pt>
                <c:pt idx="3">
                  <c:v>62.92</c:v>
                </c:pt>
                <c:pt idx="4">
                  <c:v>66.260000000000005</c:v>
                </c:pt>
              </c:numCache>
            </c:numRef>
          </c:val>
          <c:smooth val="0"/>
          <c:extLst>
            <c:ext xmlns:c16="http://schemas.microsoft.com/office/drawing/2014/chart" uri="{C3380CC4-5D6E-409C-BE32-E72D297353CC}">
              <c16:uniqueId val="{00000001-C6EA-45CB-8DC2-28CC49C998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027-4686-A99D-345B34F30F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1303.55</c:v>
                </c:pt>
                <c:pt idx="2">
                  <c:v>1172.21</c:v>
                </c:pt>
                <c:pt idx="3">
                  <c:v>1122.71</c:v>
                </c:pt>
                <c:pt idx="4">
                  <c:v>1225.74</c:v>
                </c:pt>
              </c:numCache>
            </c:numRef>
          </c:val>
          <c:smooth val="0"/>
          <c:extLst>
            <c:ext xmlns:c16="http://schemas.microsoft.com/office/drawing/2014/chart" uri="{C3380CC4-5D6E-409C-BE32-E72D297353CC}">
              <c16:uniqueId val="{00000001-D027-4686-A99D-345B34F30F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75.680000000000007</c:v>
                </c:pt>
                <c:pt idx="2">
                  <c:v>74.88</c:v>
                </c:pt>
                <c:pt idx="3">
                  <c:v>72.88</c:v>
                </c:pt>
                <c:pt idx="4">
                  <c:v>75.349999999999994</c:v>
                </c:pt>
              </c:numCache>
            </c:numRef>
          </c:val>
          <c:extLst>
            <c:ext xmlns:c16="http://schemas.microsoft.com/office/drawing/2014/chart" uri="{C3380CC4-5D6E-409C-BE32-E72D297353CC}">
              <c16:uniqueId val="{00000000-53F5-4E14-86A7-CA6A116B9F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78.510000000000005</c:v>
                </c:pt>
                <c:pt idx="2">
                  <c:v>79.55</c:v>
                </c:pt>
                <c:pt idx="3">
                  <c:v>76.87</c:v>
                </c:pt>
                <c:pt idx="4">
                  <c:v>77.03</c:v>
                </c:pt>
              </c:numCache>
            </c:numRef>
          </c:val>
          <c:smooth val="0"/>
          <c:extLst>
            <c:ext xmlns:c16="http://schemas.microsoft.com/office/drawing/2014/chart" uri="{C3380CC4-5D6E-409C-BE32-E72D297353CC}">
              <c16:uniqueId val="{00000001-53F5-4E14-86A7-CA6A116B9F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170.59</c:v>
                </c:pt>
                <c:pt idx="2">
                  <c:v>172.08</c:v>
                </c:pt>
                <c:pt idx="3">
                  <c:v>175.61</c:v>
                </c:pt>
                <c:pt idx="4">
                  <c:v>170.46</c:v>
                </c:pt>
              </c:numCache>
            </c:numRef>
          </c:val>
          <c:extLst>
            <c:ext xmlns:c16="http://schemas.microsoft.com/office/drawing/2014/chart" uri="{C3380CC4-5D6E-409C-BE32-E72D297353CC}">
              <c16:uniqueId val="{00000000-8D7C-43B3-BDDE-1A1E8291E5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160.44999999999999</c:v>
                </c:pt>
                <c:pt idx="2">
                  <c:v>161.13</c:v>
                </c:pt>
                <c:pt idx="3">
                  <c:v>161.19999999999999</c:v>
                </c:pt>
                <c:pt idx="4">
                  <c:v>157.56</c:v>
                </c:pt>
              </c:numCache>
            </c:numRef>
          </c:val>
          <c:smooth val="0"/>
          <c:extLst>
            <c:ext xmlns:c16="http://schemas.microsoft.com/office/drawing/2014/chart" uri="{C3380CC4-5D6E-409C-BE32-E72D297353CC}">
              <c16:uniqueId val="{00000001-8D7C-43B3-BDDE-1A1E8291E5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Normal="100" workbookViewId="0">
      <selection activeCell="CB21" sqref="CB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松前町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54">
        <f>データ!S6</f>
        <v>30412</v>
      </c>
      <c r="AM8" s="54"/>
      <c r="AN8" s="54"/>
      <c r="AO8" s="54"/>
      <c r="AP8" s="54"/>
      <c r="AQ8" s="54"/>
      <c r="AR8" s="54"/>
      <c r="AS8" s="54"/>
      <c r="AT8" s="53">
        <f>データ!T6</f>
        <v>20.38</v>
      </c>
      <c r="AU8" s="53"/>
      <c r="AV8" s="53"/>
      <c r="AW8" s="53"/>
      <c r="AX8" s="53"/>
      <c r="AY8" s="53"/>
      <c r="AZ8" s="53"/>
      <c r="BA8" s="53"/>
      <c r="BB8" s="53">
        <f>データ!U6</f>
        <v>1492.25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50.69</v>
      </c>
      <c r="J10" s="53"/>
      <c r="K10" s="53"/>
      <c r="L10" s="53"/>
      <c r="M10" s="53"/>
      <c r="N10" s="53"/>
      <c r="O10" s="53"/>
      <c r="P10" s="53">
        <f>データ!P6</f>
        <v>35.6</v>
      </c>
      <c r="Q10" s="53"/>
      <c r="R10" s="53"/>
      <c r="S10" s="53"/>
      <c r="T10" s="53"/>
      <c r="U10" s="53"/>
      <c r="V10" s="53"/>
      <c r="W10" s="53">
        <f>データ!Q6</f>
        <v>93.7</v>
      </c>
      <c r="X10" s="53"/>
      <c r="Y10" s="53"/>
      <c r="Z10" s="53"/>
      <c r="AA10" s="53"/>
      <c r="AB10" s="53"/>
      <c r="AC10" s="53"/>
      <c r="AD10" s="54">
        <f>データ!R6</f>
        <v>2310</v>
      </c>
      <c r="AE10" s="54"/>
      <c r="AF10" s="54"/>
      <c r="AG10" s="54"/>
      <c r="AH10" s="54"/>
      <c r="AI10" s="54"/>
      <c r="AJ10" s="54"/>
      <c r="AK10" s="2"/>
      <c r="AL10" s="54">
        <f>データ!V6</f>
        <v>10757</v>
      </c>
      <c r="AM10" s="54"/>
      <c r="AN10" s="54"/>
      <c r="AO10" s="54"/>
      <c r="AP10" s="54"/>
      <c r="AQ10" s="54"/>
      <c r="AR10" s="54"/>
      <c r="AS10" s="54"/>
      <c r="AT10" s="53">
        <f>データ!W6</f>
        <v>1.71</v>
      </c>
      <c r="AU10" s="53"/>
      <c r="AV10" s="53"/>
      <c r="AW10" s="53"/>
      <c r="AX10" s="53"/>
      <c r="AY10" s="53"/>
      <c r="AZ10" s="53"/>
      <c r="BA10" s="53"/>
      <c r="BB10" s="53">
        <f>データ!X6</f>
        <v>6290.64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5JFxFrD5Z8OHs+OudR7D1vs63NFjf9+03ML7418ZSsp+vCWtF4OCCINFgJCdyhL/UlTcIGSlcOEpq2eClkyyQ==" saltValue="2zKcn0t13D1DD0jPNZPc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384011</v>
      </c>
      <c r="D6" s="19">
        <f t="shared" si="3"/>
        <v>46</v>
      </c>
      <c r="E6" s="19">
        <f t="shared" si="3"/>
        <v>17</v>
      </c>
      <c r="F6" s="19">
        <f t="shared" si="3"/>
        <v>1</v>
      </c>
      <c r="G6" s="19">
        <f t="shared" si="3"/>
        <v>0</v>
      </c>
      <c r="H6" s="19" t="str">
        <f t="shared" si="3"/>
        <v>愛媛県　松前町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50.69</v>
      </c>
      <c r="P6" s="20">
        <f t="shared" si="3"/>
        <v>35.6</v>
      </c>
      <c r="Q6" s="20">
        <f t="shared" si="3"/>
        <v>93.7</v>
      </c>
      <c r="R6" s="20">
        <f t="shared" si="3"/>
        <v>2310</v>
      </c>
      <c r="S6" s="20">
        <f t="shared" si="3"/>
        <v>30412</v>
      </c>
      <c r="T6" s="20">
        <f t="shared" si="3"/>
        <v>20.38</v>
      </c>
      <c r="U6" s="20">
        <f t="shared" si="3"/>
        <v>1492.25</v>
      </c>
      <c r="V6" s="20">
        <f t="shared" si="3"/>
        <v>10757</v>
      </c>
      <c r="W6" s="20">
        <f t="shared" si="3"/>
        <v>1.71</v>
      </c>
      <c r="X6" s="20">
        <f t="shared" si="3"/>
        <v>6290.64</v>
      </c>
      <c r="Y6" s="21" t="str">
        <f>IF(Y7="",NA(),Y7)</f>
        <v>-</v>
      </c>
      <c r="Z6" s="21">
        <f t="shared" ref="Z6:AH6" si="4">IF(Z7="",NA(),Z7)</f>
        <v>114.33</v>
      </c>
      <c r="AA6" s="21">
        <f t="shared" si="4"/>
        <v>114.63</v>
      </c>
      <c r="AB6" s="21">
        <f t="shared" si="4"/>
        <v>122.01</v>
      </c>
      <c r="AC6" s="21">
        <f t="shared" si="4"/>
        <v>126.75</v>
      </c>
      <c r="AD6" s="21" t="str">
        <f t="shared" si="4"/>
        <v>-</v>
      </c>
      <c r="AE6" s="21">
        <f t="shared" si="4"/>
        <v>106.75</v>
      </c>
      <c r="AF6" s="21">
        <f t="shared" si="4"/>
        <v>109.7</v>
      </c>
      <c r="AG6" s="21">
        <f t="shared" si="4"/>
        <v>109.07</v>
      </c>
      <c r="AH6" s="21">
        <f t="shared" si="4"/>
        <v>112.19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7.23</v>
      </c>
      <c r="AQ6" s="21">
        <f t="shared" si="5"/>
        <v>0.1</v>
      </c>
      <c r="AR6" s="20">
        <f t="shared" si="5"/>
        <v>0</v>
      </c>
      <c r="AS6" s="21">
        <f t="shared" si="5"/>
        <v>0.17</v>
      </c>
      <c r="AT6" s="20" t="str">
        <f>IF(AT7="","",IF(AT7="-","【-】","【"&amp;SUBSTITUTE(TEXT(AT7,"#,##0.00"),"-","△")&amp;"】"))</f>
        <v>【3.03】</v>
      </c>
      <c r="AU6" s="21" t="str">
        <f>IF(AU7="",NA(),AU7)</f>
        <v>-</v>
      </c>
      <c r="AV6" s="21">
        <f t="shared" ref="AV6:BD6" si="6">IF(AV7="",NA(),AV7)</f>
        <v>22.84</v>
      </c>
      <c r="AW6" s="21">
        <f t="shared" si="6"/>
        <v>28.85</v>
      </c>
      <c r="AX6" s="21">
        <f t="shared" si="6"/>
        <v>24.79</v>
      </c>
      <c r="AY6" s="21">
        <f t="shared" si="6"/>
        <v>32.71</v>
      </c>
      <c r="AZ6" s="21" t="str">
        <f t="shared" si="6"/>
        <v>-</v>
      </c>
      <c r="BA6" s="21">
        <f t="shared" si="6"/>
        <v>38.76</v>
      </c>
      <c r="BB6" s="21">
        <f t="shared" si="6"/>
        <v>49.21</v>
      </c>
      <c r="BC6" s="21">
        <f t="shared" si="6"/>
        <v>62.92</v>
      </c>
      <c r="BD6" s="21">
        <f t="shared" si="6"/>
        <v>66.260000000000005</v>
      </c>
      <c r="BE6" s="20" t="str">
        <f>IF(BE7="","",IF(BE7="-","【-】","【"&amp;SUBSTITUTE(TEXT(BE7,"#,##0.00"),"-","△")&amp;"】"))</f>
        <v>【78.43】</v>
      </c>
      <c r="BF6" s="21" t="str">
        <f>IF(BF7="",NA(),BF7)</f>
        <v>-</v>
      </c>
      <c r="BG6" s="20">
        <f t="shared" ref="BG6:BO6" si="7">IF(BG7="",NA(),BG7)</f>
        <v>0</v>
      </c>
      <c r="BH6" s="20">
        <f t="shared" si="7"/>
        <v>0</v>
      </c>
      <c r="BI6" s="20">
        <f t="shared" si="7"/>
        <v>0</v>
      </c>
      <c r="BJ6" s="20">
        <f t="shared" si="7"/>
        <v>0</v>
      </c>
      <c r="BK6" s="21" t="str">
        <f t="shared" si="7"/>
        <v>-</v>
      </c>
      <c r="BL6" s="21">
        <f t="shared" si="7"/>
        <v>1303.55</v>
      </c>
      <c r="BM6" s="21">
        <f t="shared" si="7"/>
        <v>1172.21</v>
      </c>
      <c r="BN6" s="21">
        <f t="shared" si="7"/>
        <v>1122.71</v>
      </c>
      <c r="BO6" s="21">
        <f t="shared" si="7"/>
        <v>1225.74</v>
      </c>
      <c r="BP6" s="20" t="str">
        <f>IF(BP7="","",IF(BP7="-","【-】","【"&amp;SUBSTITUTE(TEXT(BP7,"#,##0.00"),"-","△")&amp;"】"))</f>
        <v>【630.82】</v>
      </c>
      <c r="BQ6" s="21" t="str">
        <f>IF(BQ7="",NA(),BQ7)</f>
        <v>-</v>
      </c>
      <c r="BR6" s="21">
        <f t="shared" ref="BR6:BZ6" si="8">IF(BR7="",NA(),BR7)</f>
        <v>75.680000000000007</v>
      </c>
      <c r="BS6" s="21">
        <f t="shared" si="8"/>
        <v>74.88</v>
      </c>
      <c r="BT6" s="21">
        <f t="shared" si="8"/>
        <v>72.88</v>
      </c>
      <c r="BU6" s="21">
        <f t="shared" si="8"/>
        <v>75.349999999999994</v>
      </c>
      <c r="BV6" s="21" t="str">
        <f t="shared" si="8"/>
        <v>-</v>
      </c>
      <c r="BW6" s="21">
        <f t="shared" si="8"/>
        <v>78.510000000000005</v>
      </c>
      <c r="BX6" s="21">
        <f t="shared" si="8"/>
        <v>79.55</v>
      </c>
      <c r="BY6" s="21">
        <f t="shared" si="8"/>
        <v>76.87</v>
      </c>
      <c r="BZ6" s="21">
        <f t="shared" si="8"/>
        <v>77.03</v>
      </c>
      <c r="CA6" s="20" t="str">
        <f>IF(CA7="","",IF(CA7="-","【-】","【"&amp;SUBSTITUTE(TEXT(CA7,"#,##0.00"),"-","△")&amp;"】"))</f>
        <v>【97.81】</v>
      </c>
      <c r="CB6" s="21" t="str">
        <f>IF(CB7="",NA(),CB7)</f>
        <v>-</v>
      </c>
      <c r="CC6" s="21">
        <f t="shared" ref="CC6:CK6" si="9">IF(CC7="",NA(),CC7)</f>
        <v>170.59</v>
      </c>
      <c r="CD6" s="21">
        <f t="shared" si="9"/>
        <v>172.08</v>
      </c>
      <c r="CE6" s="21">
        <f t="shared" si="9"/>
        <v>175.61</v>
      </c>
      <c r="CF6" s="21">
        <f t="shared" si="9"/>
        <v>170.46</v>
      </c>
      <c r="CG6" s="21" t="str">
        <f t="shared" si="9"/>
        <v>-</v>
      </c>
      <c r="CH6" s="21">
        <f t="shared" si="9"/>
        <v>160.44999999999999</v>
      </c>
      <c r="CI6" s="21">
        <f t="shared" si="9"/>
        <v>161.13</v>
      </c>
      <c r="CJ6" s="21">
        <f t="shared" si="9"/>
        <v>161.19999999999999</v>
      </c>
      <c r="CK6" s="21">
        <f t="shared" si="9"/>
        <v>157.56</v>
      </c>
      <c r="CL6" s="20" t="str">
        <f>IF(CL7="","",IF(CL7="-","【-】","【"&amp;SUBSTITUTE(TEXT(CL7,"#,##0.00"),"-","△")&amp;"】"))</f>
        <v>【138.75】</v>
      </c>
      <c r="CM6" s="21" t="str">
        <f>IF(CM7="",NA(),CM7)</f>
        <v>-</v>
      </c>
      <c r="CN6" s="21">
        <f t="shared" ref="CN6:CV6" si="10">IF(CN7="",NA(),CN7)</f>
        <v>45.96</v>
      </c>
      <c r="CO6" s="21">
        <f t="shared" si="10"/>
        <v>46.43</v>
      </c>
      <c r="CP6" s="21">
        <f t="shared" si="10"/>
        <v>47.67</v>
      </c>
      <c r="CQ6" s="21">
        <f t="shared" si="10"/>
        <v>48.61</v>
      </c>
      <c r="CR6" s="21" t="str">
        <f t="shared" si="10"/>
        <v>-</v>
      </c>
      <c r="CS6" s="21">
        <f t="shared" si="10"/>
        <v>46.3</v>
      </c>
      <c r="CT6" s="21">
        <f t="shared" si="10"/>
        <v>47.23</v>
      </c>
      <c r="CU6" s="21">
        <f t="shared" si="10"/>
        <v>54.22</v>
      </c>
      <c r="CV6" s="21">
        <f t="shared" si="10"/>
        <v>54.1</v>
      </c>
      <c r="CW6" s="20" t="str">
        <f>IF(CW7="","",IF(CW7="-","【-】","【"&amp;SUBSTITUTE(TEXT(CW7,"#,##0.00"),"-","△")&amp;"】"))</f>
        <v>【58.94】</v>
      </c>
      <c r="CX6" s="21" t="str">
        <f>IF(CX7="",NA(),CX7)</f>
        <v>-</v>
      </c>
      <c r="CY6" s="21">
        <f t="shared" ref="CY6:DG6" si="11">IF(CY7="",NA(),CY7)</f>
        <v>82.21</v>
      </c>
      <c r="CZ6" s="21">
        <f t="shared" si="11"/>
        <v>81.73</v>
      </c>
      <c r="DA6" s="21">
        <f t="shared" si="11"/>
        <v>82.27</v>
      </c>
      <c r="DB6" s="21">
        <f t="shared" si="11"/>
        <v>83.27</v>
      </c>
      <c r="DC6" s="21" t="str">
        <f t="shared" si="11"/>
        <v>-</v>
      </c>
      <c r="DD6" s="21">
        <f t="shared" si="11"/>
        <v>85.01</v>
      </c>
      <c r="DE6" s="21">
        <f t="shared" si="11"/>
        <v>85.55</v>
      </c>
      <c r="DF6" s="21">
        <f t="shared" si="11"/>
        <v>85.22</v>
      </c>
      <c r="DG6" s="21">
        <f t="shared" si="11"/>
        <v>83.94</v>
      </c>
      <c r="DH6" s="20" t="str">
        <f>IF(DH7="","",IF(DH7="-","【-】","【"&amp;SUBSTITUTE(TEXT(DH7,"#,##0.00"),"-","△")&amp;"】"))</f>
        <v>【95.91】</v>
      </c>
      <c r="DI6" s="21" t="str">
        <f>IF(DI7="",NA(),DI7)</f>
        <v>-</v>
      </c>
      <c r="DJ6" s="21">
        <f t="shared" ref="DJ6:DR6" si="12">IF(DJ7="",NA(),DJ7)</f>
        <v>3.73</v>
      </c>
      <c r="DK6" s="21">
        <f t="shared" si="12"/>
        <v>7.15</v>
      </c>
      <c r="DL6" s="21">
        <f t="shared" si="12"/>
        <v>9.9600000000000009</v>
      </c>
      <c r="DM6" s="21">
        <f t="shared" si="12"/>
        <v>12.71</v>
      </c>
      <c r="DN6" s="21" t="str">
        <f t="shared" si="12"/>
        <v>-</v>
      </c>
      <c r="DO6" s="21">
        <f t="shared" si="12"/>
        <v>9.0399999999999991</v>
      </c>
      <c r="DP6" s="21">
        <f t="shared" si="12"/>
        <v>9.35</v>
      </c>
      <c r="DQ6" s="21">
        <f t="shared" si="12"/>
        <v>12.44</v>
      </c>
      <c r="DR6" s="21">
        <f t="shared" si="12"/>
        <v>12.83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0.12</v>
      </c>
      <c r="EB6" s="21">
        <f t="shared" si="13"/>
        <v>0.28999999999999998</v>
      </c>
      <c r="EC6" s="21">
        <f t="shared" si="13"/>
        <v>0.15</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0.04</v>
      </c>
      <c r="EL6" s="21">
        <f t="shared" si="14"/>
        <v>0.06</v>
      </c>
      <c r="EM6" s="21">
        <f t="shared" si="14"/>
        <v>0.01</v>
      </c>
      <c r="EN6" s="21">
        <f t="shared" si="14"/>
        <v>0.33</v>
      </c>
      <c r="EO6" s="20" t="str">
        <f>IF(EO7="","",IF(EO7="-","【-】","【"&amp;SUBSTITUTE(TEXT(EO7,"#,##0.00"),"-","△")&amp;"】"))</f>
        <v>【0.22】</v>
      </c>
    </row>
    <row r="7" spans="1:148" s="22" customFormat="1" x14ac:dyDescent="0.15">
      <c r="A7" s="14"/>
      <c r="B7" s="23">
        <v>2023</v>
      </c>
      <c r="C7" s="23">
        <v>384011</v>
      </c>
      <c r="D7" s="23">
        <v>46</v>
      </c>
      <c r="E7" s="23">
        <v>17</v>
      </c>
      <c r="F7" s="23">
        <v>1</v>
      </c>
      <c r="G7" s="23">
        <v>0</v>
      </c>
      <c r="H7" s="23" t="s">
        <v>96</v>
      </c>
      <c r="I7" s="23" t="s">
        <v>97</v>
      </c>
      <c r="J7" s="23" t="s">
        <v>98</v>
      </c>
      <c r="K7" s="23" t="s">
        <v>99</v>
      </c>
      <c r="L7" s="23" t="s">
        <v>100</v>
      </c>
      <c r="M7" s="23" t="s">
        <v>101</v>
      </c>
      <c r="N7" s="24" t="s">
        <v>102</v>
      </c>
      <c r="O7" s="24">
        <v>50.69</v>
      </c>
      <c r="P7" s="24">
        <v>35.6</v>
      </c>
      <c r="Q7" s="24">
        <v>93.7</v>
      </c>
      <c r="R7" s="24">
        <v>2310</v>
      </c>
      <c r="S7" s="24">
        <v>30412</v>
      </c>
      <c r="T7" s="24">
        <v>20.38</v>
      </c>
      <c r="U7" s="24">
        <v>1492.25</v>
      </c>
      <c r="V7" s="24">
        <v>10757</v>
      </c>
      <c r="W7" s="24">
        <v>1.71</v>
      </c>
      <c r="X7" s="24">
        <v>6290.64</v>
      </c>
      <c r="Y7" s="24" t="s">
        <v>102</v>
      </c>
      <c r="Z7" s="24">
        <v>114.33</v>
      </c>
      <c r="AA7" s="24">
        <v>114.63</v>
      </c>
      <c r="AB7" s="24">
        <v>122.01</v>
      </c>
      <c r="AC7" s="24">
        <v>126.75</v>
      </c>
      <c r="AD7" s="24" t="s">
        <v>102</v>
      </c>
      <c r="AE7" s="24">
        <v>106.75</v>
      </c>
      <c r="AF7" s="24">
        <v>109.7</v>
      </c>
      <c r="AG7" s="24">
        <v>109.07</v>
      </c>
      <c r="AH7" s="24">
        <v>112.19</v>
      </c>
      <c r="AI7" s="24">
        <v>105.91</v>
      </c>
      <c r="AJ7" s="24" t="s">
        <v>102</v>
      </c>
      <c r="AK7" s="24">
        <v>0</v>
      </c>
      <c r="AL7" s="24">
        <v>0</v>
      </c>
      <c r="AM7" s="24">
        <v>0</v>
      </c>
      <c r="AN7" s="24">
        <v>0</v>
      </c>
      <c r="AO7" s="24" t="s">
        <v>102</v>
      </c>
      <c r="AP7" s="24">
        <v>7.23</v>
      </c>
      <c r="AQ7" s="24">
        <v>0.1</v>
      </c>
      <c r="AR7" s="24">
        <v>0</v>
      </c>
      <c r="AS7" s="24">
        <v>0.17</v>
      </c>
      <c r="AT7" s="24">
        <v>3.03</v>
      </c>
      <c r="AU7" s="24" t="s">
        <v>102</v>
      </c>
      <c r="AV7" s="24">
        <v>22.84</v>
      </c>
      <c r="AW7" s="24">
        <v>28.85</v>
      </c>
      <c r="AX7" s="24">
        <v>24.79</v>
      </c>
      <c r="AY7" s="24">
        <v>32.71</v>
      </c>
      <c r="AZ7" s="24" t="s">
        <v>102</v>
      </c>
      <c r="BA7" s="24">
        <v>38.76</v>
      </c>
      <c r="BB7" s="24">
        <v>49.21</v>
      </c>
      <c r="BC7" s="24">
        <v>62.92</v>
      </c>
      <c r="BD7" s="24">
        <v>66.260000000000005</v>
      </c>
      <c r="BE7" s="24">
        <v>78.430000000000007</v>
      </c>
      <c r="BF7" s="24" t="s">
        <v>102</v>
      </c>
      <c r="BG7" s="24">
        <v>0</v>
      </c>
      <c r="BH7" s="24">
        <v>0</v>
      </c>
      <c r="BI7" s="24">
        <v>0</v>
      </c>
      <c r="BJ7" s="24">
        <v>0</v>
      </c>
      <c r="BK7" s="24" t="s">
        <v>102</v>
      </c>
      <c r="BL7" s="24">
        <v>1303.55</v>
      </c>
      <c r="BM7" s="24">
        <v>1172.21</v>
      </c>
      <c r="BN7" s="24">
        <v>1122.71</v>
      </c>
      <c r="BO7" s="24">
        <v>1225.74</v>
      </c>
      <c r="BP7" s="24">
        <v>630.82000000000005</v>
      </c>
      <c r="BQ7" s="24" t="s">
        <v>102</v>
      </c>
      <c r="BR7" s="24">
        <v>75.680000000000007</v>
      </c>
      <c r="BS7" s="24">
        <v>74.88</v>
      </c>
      <c r="BT7" s="24">
        <v>72.88</v>
      </c>
      <c r="BU7" s="24">
        <v>75.349999999999994</v>
      </c>
      <c r="BV7" s="24" t="s">
        <v>102</v>
      </c>
      <c r="BW7" s="24">
        <v>78.510000000000005</v>
      </c>
      <c r="BX7" s="24">
        <v>79.55</v>
      </c>
      <c r="BY7" s="24">
        <v>76.87</v>
      </c>
      <c r="BZ7" s="24">
        <v>77.03</v>
      </c>
      <c r="CA7" s="24">
        <v>97.81</v>
      </c>
      <c r="CB7" s="24" t="s">
        <v>102</v>
      </c>
      <c r="CC7" s="24">
        <v>170.59</v>
      </c>
      <c r="CD7" s="24">
        <v>172.08</v>
      </c>
      <c r="CE7" s="24">
        <v>175.61</v>
      </c>
      <c r="CF7" s="24">
        <v>170.46</v>
      </c>
      <c r="CG7" s="24" t="s">
        <v>102</v>
      </c>
      <c r="CH7" s="24">
        <v>160.44999999999999</v>
      </c>
      <c r="CI7" s="24">
        <v>161.13</v>
      </c>
      <c r="CJ7" s="24">
        <v>161.19999999999999</v>
      </c>
      <c r="CK7" s="24">
        <v>157.56</v>
      </c>
      <c r="CL7" s="24">
        <v>138.75</v>
      </c>
      <c r="CM7" s="24" t="s">
        <v>102</v>
      </c>
      <c r="CN7" s="24">
        <v>45.96</v>
      </c>
      <c r="CO7" s="24">
        <v>46.43</v>
      </c>
      <c r="CP7" s="24">
        <v>47.67</v>
      </c>
      <c r="CQ7" s="24">
        <v>48.61</v>
      </c>
      <c r="CR7" s="24" t="s">
        <v>102</v>
      </c>
      <c r="CS7" s="24">
        <v>46.3</v>
      </c>
      <c r="CT7" s="24">
        <v>47.23</v>
      </c>
      <c r="CU7" s="24">
        <v>54.22</v>
      </c>
      <c r="CV7" s="24">
        <v>54.1</v>
      </c>
      <c r="CW7" s="24">
        <v>58.94</v>
      </c>
      <c r="CX7" s="24" t="s">
        <v>102</v>
      </c>
      <c r="CY7" s="24">
        <v>82.21</v>
      </c>
      <c r="CZ7" s="24">
        <v>81.73</v>
      </c>
      <c r="DA7" s="24">
        <v>82.27</v>
      </c>
      <c r="DB7" s="24">
        <v>83.27</v>
      </c>
      <c r="DC7" s="24" t="s">
        <v>102</v>
      </c>
      <c r="DD7" s="24">
        <v>85.01</v>
      </c>
      <c r="DE7" s="24">
        <v>85.55</v>
      </c>
      <c r="DF7" s="24">
        <v>85.22</v>
      </c>
      <c r="DG7" s="24">
        <v>83.94</v>
      </c>
      <c r="DH7" s="24">
        <v>95.91</v>
      </c>
      <c r="DI7" s="24" t="s">
        <v>102</v>
      </c>
      <c r="DJ7" s="24">
        <v>3.73</v>
      </c>
      <c r="DK7" s="24">
        <v>7.15</v>
      </c>
      <c r="DL7" s="24">
        <v>9.9600000000000009</v>
      </c>
      <c r="DM7" s="24">
        <v>12.71</v>
      </c>
      <c r="DN7" s="24" t="s">
        <v>102</v>
      </c>
      <c r="DO7" s="24">
        <v>9.0399999999999991</v>
      </c>
      <c r="DP7" s="24">
        <v>9.35</v>
      </c>
      <c r="DQ7" s="24">
        <v>12.44</v>
      </c>
      <c r="DR7" s="24">
        <v>12.83</v>
      </c>
      <c r="DS7" s="24">
        <v>41.09</v>
      </c>
      <c r="DT7" s="24" t="s">
        <v>102</v>
      </c>
      <c r="DU7" s="24">
        <v>0</v>
      </c>
      <c r="DV7" s="24">
        <v>0</v>
      </c>
      <c r="DW7" s="24">
        <v>0</v>
      </c>
      <c r="DX7" s="24">
        <v>0</v>
      </c>
      <c r="DY7" s="24" t="s">
        <v>102</v>
      </c>
      <c r="DZ7" s="24">
        <v>0</v>
      </c>
      <c r="EA7" s="24">
        <v>0.12</v>
      </c>
      <c r="EB7" s="24">
        <v>0.28999999999999998</v>
      </c>
      <c r="EC7" s="24">
        <v>0.15</v>
      </c>
      <c r="ED7" s="24">
        <v>8.68</v>
      </c>
      <c r="EE7" s="24" t="s">
        <v>102</v>
      </c>
      <c r="EF7" s="24">
        <v>0</v>
      </c>
      <c r="EG7" s="24">
        <v>0</v>
      </c>
      <c r="EH7" s="24">
        <v>0</v>
      </c>
      <c r="EI7" s="24">
        <v>0</v>
      </c>
      <c r="EJ7" s="24" t="s">
        <v>102</v>
      </c>
      <c r="EK7" s="24">
        <v>0.04</v>
      </c>
      <c r="EL7" s="24">
        <v>0.06</v>
      </c>
      <c r="EM7" s="24">
        <v>0.01</v>
      </c>
      <c r="EN7" s="24">
        <v>0.33</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2025-02-10T04:42:45Z</cp:lastPrinted>
  <dcterms:created xsi:type="dcterms:W3CDTF">2025-01-24T07:06:18Z</dcterms:created>
  <dcterms:modified xsi:type="dcterms:W3CDTF">2025-02-10T05:46:12Z</dcterms:modified>
  <cp:category/>
</cp:coreProperties>
</file>