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server\プロファイル\tagashira-ren\デスクトップ\12_上島町\"/>
    </mc:Choice>
  </mc:AlternateContent>
  <workbookProtection workbookAlgorithmName="SHA-512" workbookHashValue="pJGOhE0STq4LhFXK65ecONKrbGLmc+OPMh2LR407psb3XFekeh+jE6bjusCFCQXRjQsTSrM2ku4GxSStY8nxrw==" workbookSaltValue="uMJOJQSsw7rqqtVQ2livAA==" workbookSpinCount="100000" lockStructure="1"/>
  <bookViews>
    <workbookView xWindow="0" yWindow="0" windowWidth="23040" windowHeight="921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J86" i="4"/>
  <c r="I86" i="4"/>
  <c r="H86" i="4"/>
  <c r="E86" i="4"/>
  <c r="AT10" i="4"/>
  <c r="AL10" i="4"/>
  <c r="I10" i="4"/>
  <c r="AL8" i="4"/>
  <c r="P8" i="4"/>
  <c r="I8" i="4"/>
</calcChain>
</file>

<file path=xl/sharedStrings.xml><?xml version="1.0" encoding="utf-8"?>
<sst xmlns="http://schemas.openxmlformats.org/spreadsheetml/2006/main" count="236" uniqueCount="120">
  <si>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</si>
  <si>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</si>
  <si>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</si>
  <si>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</si>
  <si>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</si>
  <si>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</si>
  <si>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</si>
  <si>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</si>
  <si>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</si>
  <si>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</si>
  <si>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</si>
  <si>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</si>
  <si>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</si>
  <si>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</si>
  <si>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</si>
  <si>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</si>
  <si>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</si>
  <si>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</si>
  <si>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</si>
  <si>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</si>
  <si>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</si>
  <si>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</si>
  <si>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</si>
  <si>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</si>
  <si>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</si>
  <si>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</si>
  <si>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</si>
  <si>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</si>
  <si>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</si>
  <si>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</si>
  <si>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</si>
  <si>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</si>
  <si>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</si>
  <si>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</si>
  <si>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</si>
  <si>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</si>
  <si>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</si>
  <si>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</si>
  <si>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</si>
  <si>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</si>
  <si>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</si>
  <si>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</si>
  <si>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</si>
  <si>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</si>
  <si>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</si>
  <si>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</si>
  <si>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</si>
  <si>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</si>
  <si>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</si>
  <si>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</si>
  <si>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</si>
  <si>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</si>
  <si>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</si>
  <si>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</si>
  <si>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</si>
  <si>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</si>
  <si>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</si>
  <si>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</si>
  <si>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</si>
  <si>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</si>
  <si>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</si>
  <si>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</si>
  <si>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</si>
  <si>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</si>
  <si>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</si>
  <si>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</si>
  <si>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</si>
  <si>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</si>
  <si>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</si>
  <si>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</si>
  <si>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</si>
  <si>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</si>
  <si>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</si>
  <si>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</si>
  <si>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</si>
  <si>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</si>
  <si>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</si>
  <si>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</si>
  <si>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</si>
  <si>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</si>
  <si>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</si>
  <si>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</si>
  <si>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</si>
  <si>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</si>
  <si>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</si>
  <si>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</si>
  <si>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</si>
  <si>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</si>
  <si>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</si>
  <si>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</si>
  <si>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</si>
  <si>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</si>
  <si>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</si>
  <si>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</si>
  <si>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</si>
  <si>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</si>
  <si>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</si>
  <si>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</si>
  <si>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</si>
  <si>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</si>
  <si>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</si>
  <si>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農業集落排水</t>
  </si>
  <si>
    <t>F1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</si>
  <si>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</si>
  <si>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</si>
  <si>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</si>
  <si>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</si>
  <si>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</si>
  <si>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</si>
  <si>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</si>
  <si>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</si>
  <si>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</si>
  <si>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</si>
  <si>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</si>
  <si>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</si>
  <si>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</si>
  <si>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</si>
  <si>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　老朽化対策として、平成28年度に施設状況を踏まえた更新計画を策定し、平成29年度から実施に向けた設計積算や更新工事を実施し、令和2年度に長寿命化工事は終了した。
　今後については、管路や施設についても計画的な更新工事を実施していく。</t>
    <phoneticPr fontId="4"/>
  </si>
  <si>
    <t>　農業集落排水区域については、面整備率100％かつ水洗化率93.96％という高水準の整備状況である。
　離島や小規模集落という条件から、岩城に3施設（西部、小漕、長江）、佐島に1施設の4施設を管理しているため、維持管理費が多くかかっている。
　高齢社会と人口減少により料金収入は減少傾向にあり、料金収入で賄うことができないことから、費用の大部分を一般会計からの繰入金に頼っている状況である。
　今後の方針については、適切なサイクルでの更新工事を行い、計画的な起債借入、料金改定の検討を実施し、将来負担の平準化を図りたい。</t>
    <phoneticPr fontId="4"/>
  </si>
  <si>
    <t xml:space="preserve"> 会計規模が小さいため故障修繕費用などの短期的な費用上昇の影響を受けやすいことや打切り決算であることを前提に分析していく。
①【収益的収支比率】は92.21%しかなく、使用料収入だけでの経営が困難な状態で,一般会計からの繰入金によって施設の維持管理や地方債償還金を補っている状況である。今後は、料金改定及び経費の削減を検討していく。
②【累積欠損金比率】と③【流動比率】については、法非適用企業のため該当しない。
④【企業債残高対事業規模比率】は、全国や類似団体の平均値と比べ低い値となっている。今後、使用料収入の改定等を検討していく。
⑤【経費回収率】は、打切り決算で２・３月使用料がない為、昨年度と比較し、低い数値になっている。また、委託料の増加による汚水処理費が増加したことも低い原因になっている。　
⑥【汚水処理原価】は、646.77円と前年度に比べ、増加している。委託料の増減による汚水処理費の増減に伴うものである。
⑦【施設利用率】は、43.85％と全国や類似団体の平均値より低く、高齢社会と人口減少による処理水量の減少により現施設の処理能力とに乖離が生じていることを示しているため、将来的に施設能力の見直しなどを検討する必要がある。
⑧【水洗化率】は、93.96％と全国や類似団体の平均を上回る高水準を維持している。今後も未接続減少に向けて取り組んでいきたい。</t>
    <rPh sb="40" eb="42">
      <t>ウチキ</t>
    </rPh>
    <rPh sb="43" eb="45">
      <t>ケッサン</t>
    </rPh>
    <rPh sb="253" eb="254">
      <t>リョウ</t>
    </rPh>
    <rPh sb="261" eb="263">
      <t>ケントウ</t>
    </rPh>
    <rPh sb="279" eb="281">
      <t>ウチキ</t>
    </rPh>
    <rPh sb="282" eb="284">
      <t>ケッサン</t>
    </rPh>
    <rPh sb="288" eb="289">
      <t>ガツ</t>
    </rPh>
    <rPh sb="289" eb="292">
      <t>シヨウリョウ</t>
    </rPh>
    <rPh sb="295" eb="296">
      <t>タメ</t>
    </rPh>
    <rPh sb="297" eb="300">
      <t>サクネンド</t>
    </rPh>
    <rPh sb="301" eb="303">
      <t>ヒカク</t>
    </rPh>
    <rPh sb="305" eb="306">
      <t>ヒク</t>
    </rPh>
    <rPh sb="307" eb="309">
      <t>スウチ</t>
    </rPh>
    <rPh sb="319" eb="322">
      <t>イタクリョウ</t>
    </rPh>
    <rPh sb="323" eb="325">
      <t>ゾウカ</t>
    </rPh>
    <rPh sb="328" eb="333">
      <t>オスイショリヒ</t>
    </rPh>
    <rPh sb="334" eb="336">
      <t>ゾウカ</t>
    </rPh>
    <rPh sb="341" eb="342">
      <t>ヒク</t>
    </rPh>
    <rPh sb="343" eb="345">
      <t>ゲンイン</t>
    </rPh>
    <rPh sb="380" eb="382">
      <t>ゾウカ</t>
    </rPh>
    <rPh sb="391" eb="393">
      <t>ゾウゲン</t>
    </rPh>
    <rPh sb="402" eb="404">
      <t>ゾウゲン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</si>
</sst>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95E-4BB5-BE76-D1D277378F5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0.25</c:v>
                </c:pt>
                <c:pt idx="2">
                  <c:v>0.05</c:v>
                </c:pt>
                <c:pt idx="3">
                  <c:v>0.03</c:v>
                </c:pt>
                <c:pt idx="4">
                  <c:v>0.02</c:v>
                </c:pt>
              </c:numCache>
            </c:numRef>
          </c:val>
          <c:smooth val="0"/>
          <c:extLst>
            <c:ext xmlns:c16="http://schemas.microsoft.com/office/drawing/2014/chart" uri="{C3380CC4-5D6E-409C-BE32-E72D297353CC}">
              <c16:uniqueId val="{00000001-095E-4BB5-BE76-D1D277378F5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46.63</c:v>
                </c:pt>
                <c:pt idx="1">
                  <c:v>48.81</c:v>
                </c:pt>
                <c:pt idx="2">
                  <c:v>47.62</c:v>
                </c:pt>
                <c:pt idx="3">
                  <c:v>42.66</c:v>
                </c:pt>
                <c:pt idx="4">
                  <c:v>43.85</c:v>
                </c:pt>
              </c:numCache>
            </c:numRef>
          </c:val>
          <c:extLst>
            <c:ext xmlns:c16="http://schemas.microsoft.com/office/drawing/2014/chart" uri="{C3380CC4-5D6E-409C-BE32-E72D297353CC}">
              <c16:uniqueId val="{00000000-6DBE-42DE-9AB5-E29A734DD020}"/>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50.14</c:v>
                </c:pt>
                <c:pt idx="1">
                  <c:v>54.83</c:v>
                </c:pt>
                <c:pt idx="2">
                  <c:v>66.53</c:v>
                </c:pt>
                <c:pt idx="3">
                  <c:v>52.35</c:v>
                </c:pt>
                <c:pt idx="4">
                  <c:v>52.63</c:v>
                </c:pt>
              </c:numCache>
            </c:numRef>
          </c:val>
          <c:smooth val="0"/>
          <c:extLst>
            <c:ext xmlns:c16="http://schemas.microsoft.com/office/drawing/2014/chart" uri="{C3380CC4-5D6E-409C-BE32-E72D297353CC}">
              <c16:uniqueId val="{00000001-6DBE-42DE-9AB5-E29A734DD020}"/>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91.42</c:v>
                </c:pt>
                <c:pt idx="1">
                  <c:v>91.16</c:v>
                </c:pt>
                <c:pt idx="2">
                  <c:v>93.77</c:v>
                </c:pt>
                <c:pt idx="3">
                  <c:v>93.9</c:v>
                </c:pt>
                <c:pt idx="4">
                  <c:v>93.96</c:v>
                </c:pt>
              </c:numCache>
            </c:numRef>
          </c:val>
          <c:extLst>
            <c:ext xmlns:c16="http://schemas.microsoft.com/office/drawing/2014/chart" uri="{C3380CC4-5D6E-409C-BE32-E72D297353CC}">
              <c16:uniqueId val="{00000000-D4B8-498E-9F88-2CD126B45369}"/>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84.98</c:v>
                </c:pt>
                <c:pt idx="1">
                  <c:v>84.7</c:v>
                </c:pt>
                <c:pt idx="2">
                  <c:v>84.67</c:v>
                </c:pt>
                <c:pt idx="3">
                  <c:v>84.39</c:v>
                </c:pt>
                <c:pt idx="4">
                  <c:v>90.32</c:v>
                </c:pt>
              </c:numCache>
            </c:numRef>
          </c:val>
          <c:smooth val="0"/>
          <c:extLst>
            <c:ext xmlns:c16="http://schemas.microsoft.com/office/drawing/2014/chart" uri="{C3380CC4-5D6E-409C-BE32-E72D297353CC}">
              <c16:uniqueId val="{00000001-D4B8-498E-9F88-2CD126B45369}"/>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101.19</c:v>
                </c:pt>
                <c:pt idx="1">
                  <c:v>65.010000000000005</c:v>
                </c:pt>
                <c:pt idx="2">
                  <c:v>84.31</c:v>
                </c:pt>
                <c:pt idx="3">
                  <c:v>85.99</c:v>
                </c:pt>
                <c:pt idx="4">
                  <c:v>92.21</c:v>
                </c:pt>
              </c:numCache>
            </c:numRef>
          </c:val>
          <c:extLst>
            <c:ext xmlns:c16="http://schemas.microsoft.com/office/drawing/2014/chart" uri="{C3380CC4-5D6E-409C-BE32-E72D297353CC}">
              <c16:uniqueId val="{00000000-7F82-4F34-A0E7-03D3825C9029}"/>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F82-4F34-A0E7-03D3825C9029}"/>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4B6-4246-8E41-F3F319695D59}"/>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4B6-4246-8E41-F3F319695D59}"/>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E64-4B75-86D9-B09A4C0ECA79}"/>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E64-4B75-86D9-B09A4C0ECA79}"/>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043-4E20-8F81-B9C247245E4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043-4E20-8F81-B9C247245E4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020-4AED-94BB-49E6A59101DB}"/>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020-4AED-94BB-49E6A59101DB}"/>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17.8</c:v>
                </c:pt>
                <c:pt idx="1">
                  <c:v>573.52</c:v>
                </c:pt>
                <c:pt idx="2">
                  <c:v>1208.28</c:v>
                </c:pt>
                <c:pt idx="3">
                  <c:v>607.28</c:v>
                </c:pt>
                <c:pt idx="4">
                  <c:v>705.06</c:v>
                </c:pt>
              </c:numCache>
            </c:numRef>
          </c:val>
          <c:extLst>
            <c:ext xmlns:c16="http://schemas.microsoft.com/office/drawing/2014/chart" uri="{C3380CC4-5D6E-409C-BE32-E72D297353CC}">
              <c16:uniqueId val="{00000000-0040-42E1-8831-9D0413347C5F}"/>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826.83</c:v>
                </c:pt>
                <c:pt idx="1">
                  <c:v>867.83</c:v>
                </c:pt>
                <c:pt idx="2">
                  <c:v>791.76</c:v>
                </c:pt>
                <c:pt idx="3">
                  <c:v>900.82</c:v>
                </c:pt>
                <c:pt idx="4">
                  <c:v>743.31</c:v>
                </c:pt>
              </c:numCache>
            </c:numRef>
          </c:val>
          <c:smooth val="0"/>
          <c:extLst>
            <c:ext xmlns:c16="http://schemas.microsoft.com/office/drawing/2014/chart" uri="{C3380CC4-5D6E-409C-BE32-E72D297353CC}">
              <c16:uniqueId val="{00000001-0040-42E1-8831-9D0413347C5F}"/>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36.01</c:v>
                </c:pt>
                <c:pt idx="1">
                  <c:v>38.03</c:v>
                </c:pt>
                <c:pt idx="2">
                  <c:v>31.08</c:v>
                </c:pt>
                <c:pt idx="3">
                  <c:v>32.130000000000003</c:v>
                </c:pt>
                <c:pt idx="4">
                  <c:v>16.440000000000001</c:v>
                </c:pt>
              </c:numCache>
            </c:numRef>
          </c:val>
          <c:extLst>
            <c:ext xmlns:c16="http://schemas.microsoft.com/office/drawing/2014/chart" uri="{C3380CC4-5D6E-409C-BE32-E72D297353CC}">
              <c16:uniqueId val="{00000000-C9CE-464C-A00E-2C3065CC74C2}"/>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57.31</c:v>
                </c:pt>
                <c:pt idx="1">
                  <c:v>57.08</c:v>
                </c:pt>
                <c:pt idx="2">
                  <c:v>56.26</c:v>
                </c:pt>
                <c:pt idx="3">
                  <c:v>52.94</c:v>
                </c:pt>
                <c:pt idx="4">
                  <c:v>61.15</c:v>
                </c:pt>
              </c:numCache>
            </c:numRef>
          </c:val>
          <c:smooth val="0"/>
          <c:extLst>
            <c:ext xmlns:c16="http://schemas.microsoft.com/office/drawing/2014/chart" uri="{C3380CC4-5D6E-409C-BE32-E72D297353CC}">
              <c16:uniqueId val="{00000001-C9CE-464C-A00E-2C3065CC74C2}"/>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344.41</c:v>
                </c:pt>
                <c:pt idx="1">
                  <c:v>331.85</c:v>
                </c:pt>
                <c:pt idx="2">
                  <c:v>408.57</c:v>
                </c:pt>
                <c:pt idx="3">
                  <c:v>399.99</c:v>
                </c:pt>
                <c:pt idx="4">
                  <c:v>646.77</c:v>
                </c:pt>
              </c:numCache>
            </c:numRef>
          </c:val>
          <c:extLst>
            <c:ext xmlns:c16="http://schemas.microsoft.com/office/drawing/2014/chart" uri="{C3380CC4-5D6E-409C-BE32-E72D297353CC}">
              <c16:uniqueId val="{00000000-F327-43F5-9FC8-523338AAD72E}"/>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273.52</c:v>
                </c:pt>
                <c:pt idx="1">
                  <c:v>274.99</c:v>
                </c:pt>
                <c:pt idx="2">
                  <c:v>282.08999999999997</c:v>
                </c:pt>
                <c:pt idx="3">
                  <c:v>303.27999999999997</c:v>
                </c:pt>
                <c:pt idx="4">
                  <c:v>250.43</c:v>
                </c:pt>
              </c:numCache>
            </c:numRef>
          </c:val>
          <c:smooth val="0"/>
          <c:extLst>
            <c:ext xmlns:c16="http://schemas.microsoft.com/office/drawing/2014/chart" uri="{C3380CC4-5D6E-409C-BE32-E72D297353CC}">
              <c16:uniqueId val="{00000001-F327-43F5-9FC8-523338AAD72E}"/>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【785.10】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【49.87】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AA12" zoomScale="90" zoomScaleNormal="90" workbookViewId="0">
      <selection activeCell="CJ21" sqref="CJ21"/>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上島町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農業集落排水</v>
      </c>
      <c r="Q8" s="34"/>
      <c r="R8" s="34"/>
      <c r="S8" s="34"/>
      <c r="T8" s="34"/>
      <c r="U8" s="34"/>
      <c r="V8" s="34"/>
      <c r="W8" s="34" t="str">
        <f>データ!L6</f>
        <v>F1</v>
      </c>
      <c r="X8" s="34"/>
      <c r="Y8" s="34"/>
      <c r="Z8" s="34"/>
      <c r="AA8" s="34"/>
      <c r="AB8" s="34"/>
      <c r="AC8" s="34"/>
      <c r="AD8" s="35" t="str">
        <f>データ!$M$6</f>
        <v>非設置</v>
      </c>
      <c r="AE8" s="35"/>
      <c r="AF8" s="35"/>
      <c r="AG8" s="35"/>
      <c r="AH8" s="35"/>
      <c r="AI8" s="35"/>
      <c r="AJ8" s="35"/>
      <c r="AK8" s="3"/>
      <c r="AL8" s="36">
        <f>データ!S6</f>
        <v>6180</v>
      </c>
      <c r="AM8" s="36"/>
      <c r="AN8" s="36"/>
      <c r="AO8" s="36"/>
      <c r="AP8" s="36"/>
      <c r="AQ8" s="36"/>
      <c r="AR8" s="36"/>
      <c r="AS8" s="36"/>
      <c r="AT8" s="37">
        <f>データ!T6</f>
        <v>30.38</v>
      </c>
      <c r="AU8" s="37"/>
      <c r="AV8" s="37"/>
      <c r="AW8" s="37"/>
      <c r="AX8" s="37"/>
      <c r="AY8" s="37"/>
      <c r="AZ8" s="37"/>
      <c r="BA8" s="37"/>
      <c r="BB8" s="37">
        <f>データ!U6</f>
        <v>203.42</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15.84</v>
      </c>
      <c r="Q10" s="37"/>
      <c r="R10" s="37"/>
      <c r="S10" s="37"/>
      <c r="T10" s="37"/>
      <c r="U10" s="37"/>
      <c r="V10" s="37"/>
      <c r="W10" s="37">
        <f>データ!Q6</f>
        <v>97.82</v>
      </c>
      <c r="X10" s="37"/>
      <c r="Y10" s="37"/>
      <c r="Z10" s="37"/>
      <c r="AA10" s="37"/>
      <c r="AB10" s="37"/>
      <c r="AC10" s="37"/>
      <c r="AD10" s="36">
        <f>データ!R6</f>
        <v>2200</v>
      </c>
      <c r="AE10" s="36"/>
      <c r="AF10" s="36"/>
      <c r="AG10" s="36"/>
      <c r="AH10" s="36"/>
      <c r="AI10" s="36"/>
      <c r="AJ10" s="36"/>
      <c r="AK10" s="2"/>
      <c r="AL10" s="36">
        <f>データ!V6</f>
        <v>960</v>
      </c>
      <c r="AM10" s="36"/>
      <c r="AN10" s="36"/>
      <c r="AO10" s="36"/>
      <c r="AP10" s="36"/>
      <c r="AQ10" s="36"/>
      <c r="AR10" s="36"/>
      <c r="AS10" s="36"/>
      <c r="AT10" s="37">
        <f>データ!W6</f>
        <v>0.64</v>
      </c>
      <c r="AU10" s="37"/>
      <c r="AV10" s="37"/>
      <c r="AW10" s="37"/>
      <c r="AX10" s="37"/>
      <c r="AY10" s="37"/>
      <c r="AZ10" s="37"/>
      <c r="BA10" s="37"/>
      <c r="BB10" s="37">
        <f>データ!X6</f>
        <v>1500</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119</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117</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118</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【785.10】</v>
      </c>
      <c r="I86" s="12" t="str">
        <f>データ!CA6</f>
        <v>【56.93】</v>
      </c>
      <c r="J86" s="12" t="str">
        <f>データ!CL6</f>
        <v>【271.15】</v>
      </c>
      <c r="K86" s="12" t="str">
        <f>データ!CW6</f>
        <v>【49.87】</v>
      </c>
      <c r="L86" s="12" t="str">
        <f>データ!DH6</f>
        <v>【87.54】</v>
      </c>
      <c r="M86" s="12" t="s">
        <v>44</v>
      </c>
      <c r="N86" s="12" t="s">
        <v>43</v>
      </c>
      <c r="O86" s="12" t="str">
        <f>データ!EO6</f>
        <v>【0.02】</v>
      </c>
    </row>
  </sheetData>
  <sheetProtection algorithmName="SHA-512" hashValue="ZwULm4kSTaqH3VLJHpQ4LxGFf/laeE0SDdr0IfPhv9BttiiQBchcfqznMyDe7rCqXN92Q+K+6RrIckS7okw+tw==" saltValue="JqBHuFgv+tc5pKjhP3YTu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2023</v>
      </c>
      <c r="C6" s="19">
        <f t="shared" ref="C6:X6" si="3">C7</f>
        <v>383562</v>
      </c>
      <c r="D6" s="19">
        <f t="shared" si="3"/>
        <v>47</v>
      </c>
      <c r="E6" s="19">
        <f t="shared" si="3"/>
        <v>17</v>
      </c>
      <c r="F6" s="19">
        <f t="shared" si="3"/>
        <v>5</v>
      </c>
      <c r="G6" s="19">
        <f t="shared" si="3"/>
        <v>0</v>
      </c>
      <c r="H6" s="19" t="str">
        <f t="shared" si="3"/>
        <v>愛媛県　上島町</v>
      </c>
      <c r="I6" s="19" t="str">
        <f t="shared" si="3"/>
        <v>法非適用</v>
      </c>
      <c r="J6" s="19" t="str">
        <f t="shared" si="3"/>
        <v>下水道事業</v>
      </c>
      <c r="K6" s="19" t="str">
        <f t="shared" si="3"/>
        <v>農業集落排水</v>
      </c>
      <c r="L6" s="19" t="str">
        <f t="shared" si="3"/>
        <v>F1</v>
      </c>
      <c r="M6" s="19" t="str">
        <f t="shared" si="3"/>
        <v>非設置</v>
      </c>
      <c r="N6" s="20" t="str">
        <f t="shared" si="3"/>
        <v>-</v>
      </c>
      <c r="O6" s="20" t="str">
        <f t="shared" si="3"/>
        <v>該当数値なし</v>
      </c>
      <c r="P6" s="20">
        <f t="shared" si="3"/>
        <v>15.84</v>
      </c>
      <c r="Q6" s="20">
        <f t="shared" si="3"/>
        <v>97.82</v>
      </c>
      <c r="R6" s="20">
        <f t="shared" si="3"/>
        <v>2200</v>
      </c>
      <c r="S6" s="20">
        <f t="shared" si="3"/>
        <v>6180</v>
      </c>
      <c r="T6" s="20">
        <f t="shared" si="3"/>
        <v>30.38</v>
      </c>
      <c r="U6" s="20">
        <f t="shared" si="3"/>
        <v>203.42</v>
      </c>
      <c r="V6" s="20">
        <f t="shared" si="3"/>
        <v>960</v>
      </c>
      <c r="W6" s="20">
        <f t="shared" si="3"/>
        <v>0.64</v>
      </c>
      <c r="X6" s="20">
        <f t="shared" si="3"/>
        <v>1500</v>
      </c>
      <c r="Y6" s="21">
        <f>IF(Y7="",NA(),Y7)</f>
        <v>101.19</v>
      </c>
      <c r="Z6" s="21">
        <f t="shared" ref="Z6:AH6" si="4">IF(Z7="",NA(),Z7)</f>
        <v>65.010000000000005</v>
      </c>
      <c r="AA6" s="21">
        <f t="shared" si="4"/>
        <v>84.31</v>
      </c>
      <c r="AB6" s="21">
        <f t="shared" si="4"/>
        <v>85.99</v>
      </c>
      <c r="AC6" s="21">
        <f t="shared" si="4"/>
        <v>92.21</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17.8</v>
      </c>
      <c r="BG6" s="21">
        <f t="shared" ref="BG6:BO6" si="7">IF(BG7="",NA(),BG7)</f>
        <v>573.52</v>
      </c>
      <c r="BH6" s="21">
        <f t="shared" si="7"/>
        <v>1208.28</v>
      </c>
      <c r="BI6" s="21">
        <f t="shared" si="7"/>
        <v>607.28</v>
      </c>
      <c r="BJ6" s="21">
        <f t="shared" si="7"/>
        <v>705.06</v>
      </c>
      <c r="BK6" s="21">
        <f t="shared" si="7"/>
        <v>826.83</v>
      </c>
      <c r="BL6" s="21">
        <f t="shared" si="7"/>
        <v>867.83</v>
      </c>
      <c r="BM6" s="21">
        <f t="shared" si="7"/>
        <v>791.76</v>
      </c>
      <c r="BN6" s="21">
        <f t="shared" si="7"/>
        <v>900.82</v>
      </c>
      <c r="BO6" s="21">
        <f t="shared" si="7"/>
        <v>743.31</v>
      </c>
      <c r="BP6" s="20" t="str">
        <f>IF(BP7="","",IF(BP7="-","【-】","【"&amp;SUBSTITUTE(TEXT(BP7,"#,##0.00"),"-","△")&amp;"】"))</f>
        <v>【785.10】</v>
      </c>
      <c r="BQ6" s="21">
        <f>IF(BQ7="",NA(),BQ7)</f>
        <v>36.01</v>
      </c>
      <c r="BR6" s="21">
        <f t="shared" ref="BR6:BZ6" si="8">IF(BR7="",NA(),BR7)</f>
        <v>38.03</v>
      </c>
      <c r="BS6" s="21">
        <f t="shared" si="8"/>
        <v>31.08</v>
      </c>
      <c r="BT6" s="21">
        <f t="shared" si="8"/>
        <v>32.130000000000003</v>
      </c>
      <c r="BU6" s="21">
        <f t="shared" si="8"/>
        <v>16.440000000000001</v>
      </c>
      <c r="BV6" s="21">
        <f t="shared" si="8"/>
        <v>57.31</v>
      </c>
      <c r="BW6" s="21">
        <f t="shared" si="8"/>
        <v>57.08</v>
      </c>
      <c r="BX6" s="21">
        <f t="shared" si="8"/>
        <v>56.26</v>
      </c>
      <c r="BY6" s="21">
        <f t="shared" si="8"/>
        <v>52.94</v>
      </c>
      <c r="BZ6" s="21">
        <f t="shared" si="8"/>
        <v>61.15</v>
      </c>
      <c r="CA6" s="20" t="str">
        <f>IF(CA7="","",IF(CA7="-","【-】","【"&amp;SUBSTITUTE(TEXT(CA7,"#,##0.00"),"-","△")&amp;"】"))</f>
        <v>【56.93】</v>
      </c>
      <c r="CB6" s="21">
        <f>IF(CB7="",NA(),CB7)</f>
        <v>344.41</v>
      </c>
      <c r="CC6" s="21">
        <f t="shared" ref="CC6:CK6" si="9">IF(CC7="",NA(),CC7)</f>
        <v>331.85</v>
      </c>
      <c r="CD6" s="21">
        <f t="shared" si="9"/>
        <v>408.57</v>
      </c>
      <c r="CE6" s="21">
        <f t="shared" si="9"/>
        <v>399.99</v>
      </c>
      <c r="CF6" s="21">
        <f t="shared" si="9"/>
        <v>646.77</v>
      </c>
      <c r="CG6" s="21">
        <f t="shared" si="9"/>
        <v>273.52</v>
      </c>
      <c r="CH6" s="21">
        <f t="shared" si="9"/>
        <v>274.99</v>
      </c>
      <c r="CI6" s="21">
        <f t="shared" si="9"/>
        <v>282.08999999999997</v>
      </c>
      <c r="CJ6" s="21">
        <f t="shared" si="9"/>
        <v>303.27999999999997</v>
      </c>
      <c r="CK6" s="21">
        <f t="shared" si="9"/>
        <v>250.43</v>
      </c>
      <c r="CL6" s="20" t="str">
        <f>IF(CL7="","",IF(CL7="-","【-】","【"&amp;SUBSTITUTE(TEXT(CL7,"#,##0.00"),"-","△")&amp;"】"))</f>
        <v>【271.15】</v>
      </c>
      <c r="CM6" s="21">
        <f>IF(CM7="",NA(),CM7)</f>
        <v>46.63</v>
      </c>
      <c r="CN6" s="21">
        <f t="shared" ref="CN6:CV6" si="10">IF(CN7="",NA(),CN7)</f>
        <v>48.81</v>
      </c>
      <c r="CO6" s="21">
        <f t="shared" si="10"/>
        <v>47.62</v>
      </c>
      <c r="CP6" s="21">
        <f t="shared" si="10"/>
        <v>42.66</v>
      </c>
      <c r="CQ6" s="21">
        <f t="shared" si="10"/>
        <v>43.85</v>
      </c>
      <c r="CR6" s="21">
        <f t="shared" si="10"/>
        <v>50.14</v>
      </c>
      <c r="CS6" s="21">
        <f t="shared" si="10"/>
        <v>54.83</v>
      </c>
      <c r="CT6" s="21">
        <f t="shared" si="10"/>
        <v>66.53</v>
      </c>
      <c r="CU6" s="21">
        <f t="shared" si="10"/>
        <v>52.35</v>
      </c>
      <c r="CV6" s="21">
        <f t="shared" si="10"/>
        <v>52.63</v>
      </c>
      <c r="CW6" s="20" t="str">
        <f>IF(CW7="","",IF(CW7="-","【-】","【"&amp;SUBSTITUTE(TEXT(CW7,"#,##0.00"),"-","△")&amp;"】"))</f>
        <v>【49.87】</v>
      </c>
      <c r="CX6" s="21">
        <f>IF(CX7="",NA(),CX7)</f>
        <v>91.42</v>
      </c>
      <c r="CY6" s="21">
        <f t="shared" ref="CY6:DG6" si="11">IF(CY7="",NA(),CY7)</f>
        <v>91.16</v>
      </c>
      <c r="CZ6" s="21">
        <f t="shared" si="11"/>
        <v>93.77</v>
      </c>
      <c r="DA6" s="21">
        <f t="shared" si="11"/>
        <v>93.9</v>
      </c>
      <c r="DB6" s="21">
        <f t="shared" si="11"/>
        <v>93.96</v>
      </c>
      <c r="DC6" s="21">
        <f t="shared" si="11"/>
        <v>84.98</v>
      </c>
      <c r="DD6" s="21">
        <f t="shared" si="11"/>
        <v>84.7</v>
      </c>
      <c r="DE6" s="21">
        <f t="shared" si="11"/>
        <v>84.67</v>
      </c>
      <c r="DF6" s="21">
        <f t="shared" si="11"/>
        <v>84.39</v>
      </c>
      <c r="DG6" s="21">
        <f t="shared" si="11"/>
        <v>90.32</v>
      </c>
      <c r="DH6" s="20" t="str">
        <f>IF(DH7="","",IF(DH7="-","【-】","【"&amp;SUBSTITUTE(TEXT(DH7,"#,##0.00"),"-","△")&amp;"】"))</f>
        <v>【87.54】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0.02</v>
      </c>
      <c r="EK6" s="21">
        <f t="shared" si="14"/>
        <v>0.25</v>
      </c>
      <c r="EL6" s="21">
        <f t="shared" si="14"/>
        <v>0.05</v>
      </c>
      <c r="EM6" s="21">
        <f t="shared" si="14"/>
        <v>0.03</v>
      </c>
      <c r="EN6" s="21">
        <f t="shared" si="14"/>
        <v>0.02</v>
      </c>
      <c r="EO6" s="20" t="str">
        <f>IF(EO7="","",IF(EO7="-","【-】","【"&amp;SUBSTITUTE(TEXT(EO7,"#,##0.00"),"-","△")&amp;"】"))</f>
        <v>【0.02】</v>
      </c>
    </row>
    <row r="7" spans="1:145" s="22" customFormat="1" x14ac:dyDescent="0.15">
      <c r="A7" s="14"/>
      <c r="B7" s="23">
        <v>2023</v>
      </c>
      <c r="C7" s="23">
        <v>383562</v>
      </c>
      <c r="D7" s="23">
        <v>47</v>
      </c>
      <c r="E7" s="23">
        <v>17</v>
      </c>
      <c r="F7" s="23">
        <v>5</v>
      </c>
      <c r="G7" s="23">
        <v>0</v>
      </c>
      <c r="H7" s="23" t="s">
        <v>98</v>
      </c>
      <c r="I7" s="23" t="s">
        <v>99</v>
      </c>
      <c r="J7" s="23" t="s">
        <v>100</v>
      </c>
      <c r="K7" s="23" t="s">
        <v>101</v>
      </c>
      <c r="L7" s="23" t="s">
        <v>102</v>
      </c>
      <c r="M7" s="23" t="s">
        <v>103</v>
      </c>
      <c r="N7" s="24" t="s">
        <v>104</v>
      </c>
      <c r="O7" s="24" t="s">
        <v>105</v>
      </c>
      <c r="P7" s="24">
        <v>15.84</v>
      </c>
      <c r="Q7" s="24">
        <v>97.82</v>
      </c>
      <c r="R7" s="24">
        <v>2200</v>
      </c>
      <c r="S7" s="24">
        <v>6180</v>
      </c>
      <c r="T7" s="24">
        <v>30.38</v>
      </c>
      <c r="U7" s="24">
        <v>203.42</v>
      </c>
      <c r="V7" s="24">
        <v>960</v>
      </c>
      <c r="W7" s="24">
        <v>0.64</v>
      </c>
      <c r="X7" s="24">
        <v>1500</v>
      </c>
      <c r="Y7" s="24">
        <v>101.19</v>
      </c>
      <c r="Z7" s="24">
        <v>65.010000000000005</v>
      </c>
      <c r="AA7" s="24">
        <v>84.31</v>
      </c>
      <c r="AB7" s="24">
        <v>85.99</v>
      </c>
      <c r="AC7" s="24">
        <v>92.21</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17.8</v>
      </c>
      <c r="BG7" s="24">
        <v>573.52</v>
      </c>
      <c r="BH7" s="24">
        <v>1208.28</v>
      </c>
      <c r="BI7" s="24">
        <v>607.28</v>
      </c>
      <c r="BJ7" s="24">
        <v>705.06</v>
      </c>
      <c r="BK7" s="24">
        <v>826.83</v>
      </c>
      <c r="BL7" s="24">
        <v>867.83</v>
      </c>
      <c r="BM7" s="24">
        <v>791.76</v>
      </c>
      <c r="BN7" s="24">
        <v>900.82</v>
      </c>
      <c r="BO7" s="24">
        <v>743.31</v>
      </c>
      <c r="BP7" s="24">
        <v>785.1</v>
      </c>
      <c r="BQ7" s="24">
        <v>36.01</v>
      </c>
      <c r="BR7" s="24">
        <v>38.03</v>
      </c>
      <c r="BS7" s="24">
        <v>31.08</v>
      </c>
      <c r="BT7" s="24">
        <v>32.130000000000003</v>
      </c>
      <c r="BU7" s="24">
        <v>16.440000000000001</v>
      </c>
      <c r="BV7" s="24">
        <v>57.31</v>
      </c>
      <c r="BW7" s="24">
        <v>57.08</v>
      </c>
      <c r="BX7" s="24">
        <v>56.26</v>
      </c>
      <c r="BY7" s="24">
        <v>52.94</v>
      </c>
      <c r="BZ7" s="24">
        <v>61.15</v>
      </c>
      <c r="CA7" s="24">
        <v>56.93</v>
      </c>
      <c r="CB7" s="24">
        <v>344.41</v>
      </c>
      <c r="CC7" s="24">
        <v>331.85</v>
      </c>
      <c r="CD7" s="24">
        <v>408.57</v>
      </c>
      <c r="CE7" s="24">
        <v>399.99</v>
      </c>
      <c r="CF7" s="24">
        <v>646.77</v>
      </c>
      <c r="CG7" s="24">
        <v>273.52</v>
      </c>
      <c r="CH7" s="24">
        <v>274.99</v>
      </c>
      <c r="CI7" s="24">
        <v>282.08999999999997</v>
      </c>
      <c r="CJ7" s="24">
        <v>303.27999999999997</v>
      </c>
      <c r="CK7" s="24">
        <v>250.43</v>
      </c>
      <c r="CL7" s="24">
        <v>271.14999999999998</v>
      </c>
      <c r="CM7" s="24">
        <v>46.63</v>
      </c>
      <c r="CN7" s="24">
        <v>48.81</v>
      </c>
      <c r="CO7" s="24">
        <v>47.62</v>
      </c>
      <c r="CP7" s="24">
        <v>42.66</v>
      </c>
      <c r="CQ7" s="24">
        <v>43.85</v>
      </c>
      <c r="CR7" s="24">
        <v>50.14</v>
      </c>
      <c r="CS7" s="24">
        <v>54.83</v>
      </c>
      <c r="CT7" s="24">
        <v>66.53</v>
      </c>
      <c r="CU7" s="24">
        <v>52.35</v>
      </c>
      <c r="CV7" s="24">
        <v>52.63</v>
      </c>
      <c r="CW7" s="24">
        <v>49.87</v>
      </c>
      <c r="CX7" s="24">
        <v>91.42</v>
      </c>
      <c r="CY7" s="24">
        <v>91.16</v>
      </c>
      <c r="CZ7" s="24">
        <v>93.77</v>
      </c>
      <c r="DA7" s="24">
        <v>93.9</v>
      </c>
      <c r="DB7" s="24">
        <v>93.96</v>
      </c>
      <c r="DC7" s="24">
        <v>84.98</v>
      </c>
      <c r="DD7" s="24">
        <v>84.7</v>
      </c>
      <c r="DE7" s="24">
        <v>84.67</v>
      </c>
      <c r="DF7" s="24">
        <v>84.39</v>
      </c>
      <c r="DG7" s="24">
        <v>90.32</v>
      </c>
      <c r="DH7" s="24">
        <v>87.54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0.02</v>
      </c>
      <c r="EK7" s="24">
        <v>0.25</v>
      </c>
      <c r="EL7" s="24">
        <v>0.05</v>
      </c>
      <c r="EM7" s="24">
        <v>0.03</v>
      </c>
      <c r="EN7" s="24">
        <v>0.02</v>
      </c>
      <c r="EO7" s="24">
        <v>0.02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111</v>
      </c>
    </row>
    <row r="12" spans="1:145" x14ac:dyDescent="0.15">
      <c r="B12">
        <v>1</v>
      </c>
      <c r="C12">
        <v>1</v>
      </c>
      <c r="D12">
        <v>2</v>
      </c>
      <c r="E12">
        <v>3</v>
      </c>
      <c r="F12">
        <v>4</v>
      </c>
      <c r="G12" t="s">
        <v>112</v>
      </c>
    </row>
    <row r="13" spans="1:145" x14ac:dyDescent="0.15">
      <c r="B13" t="s">
        <v>113</v>
      </c>
      <c r="C13" t="s">
        <v>114</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田頭 錬</cp:lastModifiedBy>
  <cp:lastPrinted>2025-02-07T05:51:37Z</cp:lastPrinted>
  <dcterms:created xsi:type="dcterms:W3CDTF">2025-01-24T07:36:18Z</dcterms:created>
  <dcterms:modified xsi:type="dcterms:W3CDTF">2025-02-12T01:49:58Z</dcterms:modified>
  <cp:category/>
</cp:coreProperties>
</file>