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1\財政課\財政課（本庁）\財政課\各種調査\公営企業調査\R6\20250122【2.14〆】公営企業に係る経営比較分析表（令和５年度決算）の分析等について（照会）\回答\担当課より\"/>
    </mc:Choice>
  </mc:AlternateContent>
  <xr:revisionPtr revIDLastSave="0" documentId="13_ncr:1_{DEF05021-BEFD-43F7-91F4-3FA7A42EEBCC}" xr6:coauthVersionLast="47" xr6:coauthVersionMax="47" xr10:uidLastSave="{00000000-0000-0000-0000-000000000000}"/>
  <workbookProtection workbookAlgorithmName="SHA-512" workbookHashValue="f3Ta+mdBrJiY2soy7zx5uDM+7cHx4r5Nog4CynK2GD5aqWuALV9WyWU++dzZ7dBdAwdsH39jYOURirl7YkV9/A==" workbookSaltValue="Obp2BUu+VHBXqgE3JWjabQ==" workbookSpinCount="100000" lockStructure="1"/>
  <bookViews>
    <workbookView xWindow="-98" yWindow="-98" windowWidth="20715" windowHeight="131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<sst xmlns="http://schemas.openxmlformats.org/spreadsheetml/2006/main" count="228" uniqueCount="114">
  <si>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</si>
  <si>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</si>
  <si>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</si>
  <si>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</si>
  <si>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</si>
  <si>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</si>
  <si>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</si>
  <si>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</si>
  <si>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</si>
  <si>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</si>
  <si>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</si>
  <si>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</si>
  <si>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</si>
  <si>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</si>
  <si>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</si>
  <si>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</si>
  <si>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</si>
  <si>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</si>
  <si>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</si>
  <si>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</si>
  <si>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</si>
  <si>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</si>
  <si>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</si>
  <si>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</si>
  <si>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</si>
  <si>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</si>
  <si>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</si>
  <si>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</si>
  <si>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</si>
  <si>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</si>
  <si>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</si>
  <si>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</si>
  <si>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</si>
  <si>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</si>
  <si>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</si>
  <si>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</si>
  <si>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</si>
  <si>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</si>
  <si>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</si>
  <si>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</si>
  <si>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</si>
  <si>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</si>
  <si>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</si>
  <si>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</si>
  <si>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</si>
  <si>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</si>
  <si>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</si>
  <si>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</si>
  <si>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</si>
  <si>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</si>
  <si>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</si>
  <si>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</si>
  <si>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</si>
  <si>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</si>
  <si>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</si>
  <si>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</si>
  <si>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</si>
  <si>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</si>
  <si>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</si>
  <si>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</si>
  <si>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</si>
  <si>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</si>
  <si>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</si>
  <si>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</si>
  <si>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</si>
  <si>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</si>
  <si>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</si>
  <si>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</si>
  <si>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</si>
  <si>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</si>
  <si>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</si>
  <si>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</si>
  <si>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</si>
  <si>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</si>
  <si>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</si>
  <si>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</si>
  <si>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</si>
  <si>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</si>
  <si>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</si>
  <si>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</si>
  <si>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</si>
  <si>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</si>
  <si>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</si>
  <si>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</si>
  <si>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</si>
  <si>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</si>
  <si>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</si>
  <si>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</si>
  <si>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</si>
  <si>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</si>
  <si>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</si>
  <si>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</si>
  <si>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</si>
  <si>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</si>
  <si>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</si>
  <si>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</si>
  <si>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</si>
  <si>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</si>
  <si>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</si>
  <si>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</si>
  <si>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</si>
  <si>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</si>
  <si>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</si>
  <si>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</si>
  <si>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</si>
  <si>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</si>
  <si>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</si>
  <si>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</si>
  <si>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</si>
  <si>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</si>
  <si>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</si>
  <si>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経常収支比率」は、100％を上回っており経営に必要な経費を水道料金等で賄えている状況といえるが、「⑤料金回収率」は100％をわずかに下回っており、給水に係る経費が給水収益で賄えていない状況になっているので、更なる費用削減に努めていきたい。
「③流動比率」は、ここ数年改善して今年度は類似団体平均値を上回っており、短期的な債務に対する支払能力は向上している。
令和元年度に浄水場更新事業が完了し、その事業における財源の大半が企業債であることから「④企業債残高対給水収益比率」は非常に高い数値となっている。
「⑥給水原価」は、配水管耐震工事や浄水場更新工事の実施に伴い類似団体よりも高く費用がかかっている。今後も減価償却費が影響し、給水原価は類似団体より高いものと考えられる。
「⑦施設利用率」は、浄水場更新においてダウンサイジングを実施した結果、数値は改善されていたが、人口減少等に伴う配水量の減少により年々減少傾向にある。
「⑧有収率」は、現在実施している高水圧地域の解消に向けた事業により、類似団体平均値を上回ってはいるが、減少傾向にあるため、引き続き高水圧地域の調整と漏水調査の強化により、漏水による無効水量の減少に努めていきたい。
</t>
    <phoneticPr fontId="4"/>
  </si>
  <si>
    <t xml:space="preserve">「①有形固定資産減価償却率」は、資産の老朽化度合を示す指標であり、令和元年度の浄水場更新事業完了以降は類似団体の平均値と比較すると低くなった。
「②管路経年化率」は、法定耐用年数を経過した管路の割合について示しており、類似団体と比較しても低いが耐用年数を経過した管は今後増加傾向にある。
「③管路更新率」は、年度によりバラつきがあるが、類似団体と比較すると本市は更新率が低く、今なお多くの老朽管を抱えている状況である。
水道施設の大半を占める管路について、アセットマネジメントに基づき、更新の優先順位づけや平準化を図り、効率的に更新を進めていく必要がある。
</t>
    <phoneticPr fontId="4"/>
  </si>
  <si>
    <t xml:space="preserve">本市水道事業においては、法定耐用年数に近づいた資産が多く存在しており、令和元年度に主要施設である浄水場の更新が完了したが、その他にも場外施設や管路の更新が課題となっている。
今後、更新投資の財源確保については企業債に頼らざるを得ない状況であり、現時点では安定している経営状況ではあるが、給水人口の減少や節水機器の普及等による有収水量の減少に伴い、水道料金収入の減少が想定される。
これらの課題を解決すべく、「四国中央市水道事業経営戦略」に基づいた水道料金の見直しを検討し、中長期的な視野に立った設備投資を行い、持続可能な事業運営に取り組んでいきたいと考えている。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</si>
</sst>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0.18</c:v>
                </c:pt>
                <c:pt idx="1">
                  <c:v>0.19</c:v>
                </c:pt>
                <c:pt idx="2">
                  <c:v>0.13</c:v>
                </c:pt>
                <c:pt idx="3">
                  <c:v>0.12</c:v>
                </c:pt>
                <c:pt idx="4">
                  <c:v>0.03</c:v>
                </c:pt>
              </c:numCache>
            </c:numRef>
          </c:val>
          <c:extLst>
            <c:ext xmlns:c16="http://schemas.microsoft.com/office/drawing/2014/chart" uri="{C3380CC4-5D6E-409C-BE32-E72D297353CC}">
              <c16:uniqueId val="{00000000-7D4D-434F-8435-EB680A268A9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7D4D-434F-8435-EB680A268A9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68.7</c:v>
                </c:pt>
                <c:pt idx="1">
                  <c:v>68.25</c:v>
                </c:pt>
                <c:pt idx="2">
                  <c:v>65.69</c:v>
                </c:pt>
                <c:pt idx="3">
                  <c:v>64.31</c:v>
                </c:pt>
                <c:pt idx="4">
                  <c:v>63.09</c:v>
                </c:pt>
              </c:numCache>
            </c:numRef>
          </c:val>
          <c:extLst>
            <c:ext xmlns:c16="http://schemas.microsoft.com/office/drawing/2014/chart" uri="{C3380CC4-5D6E-409C-BE32-E72D297353CC}">
              <c16:uniqueId val="{00000000-3099-4883-BAD1-6EFF25B8616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3099-4883-BAD1-6EFF25B8616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86.54</c:v>
                </c:pt>
                <c:pt idx="1">
                  <c:v>86.85</c:v>
                </c:pt>
                <c:pt idx="2">
                  <c:v>88.54</c:v>
                </c:pt>
                <c:pt idx="3">
                  <c:v>88.06</c:v>
                </c:pt>
                <c:pt idx="4">
                  <c:v>87.14</c:v>
                </c:pt>
              </c:numCache>
            </c:numRef>
          </c:val>
          <c:extLst>
            <c:ext xmlns:c16="http://schemas.microsoft.com/office/drawing/2014/chart" uri="{C3380CC4-5D6E-409C-BE32-E72D297353CC}">
              <c16:uniqueId val="{00000000-4CC8-428F-8397-13EBABCD6DF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4CC8-428F-8397-13EBABCD6DF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106.13</c:v>
                </c:pt>
                <c:pt idx="1">
                  <c:v>106.78</c:v>
                </c:pt>
                <c:pt idx="2">
                  <c:v>108.08</c:v>
                </c:pt>
                <c:pt idx="3">
                  <c:v>105.75</c:v>
                </c:pt>
                <c:pt idx="4">
                  <c:v>102.32</c:v>
                </c:pt>
              </c:numCache>
            </c:numRef>
          </c:val>
          <c:extLst>
            <c:ext xmlns:c16="http://schemas.microsoft.com/office/drawing/2014/chart" uri="{C3380CC4-5D6E-409C-BE32-E72D297353CC}">
              <c16:uniqueId val="{00000000-1AFA-4530-8D1D-4D7A47AA3F6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1AFA-4530-8D1D-4D7A47AA3F6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39.909999999999997</c:v>
                </c:pt>
                <c:pt idx="1">
                  <c:v>41.07</c:v>
                </c:pt>
                <c:pt idx="2">
                  <c:v>43.17</c:v>
                </c:pt>
                <c:pt idx="3">
                  <c:v>44.86</c:v>
                </c:pt>
                <c:pt idx="4">
                  <c:v>45.99</c:v>
                </c:pt>
              </c:numCache>
            </c:numRef>
          </c:val>
          <c:extLst>
            <c:ext xmlns:c16="http://schemas.microsoft.com/office/drawing/2014/chart" uri="{C3380CC4-5D6E-409C-BE32-E72D297353CC}">
              <c16:uniqueId val="{00000000-4816-45F4-9EAA-0603D3FB868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4816-45F4-9EAA-0603D3FB868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14.73</c:v>
                </c:pt>
                <c:pt idx="1">
                  <c:v>12.51</c:v>
                </c:pt>
                <c:pt idx="2">
                  <c:v>16.309999999999999</c:v>
                </c:pt>
                <c:pt idx="3">
                  <c:v>16.190000000000001</c:v>
                </c:pt>
                <c:pt idx="4">
                  <c:v>20.350000000000001</c:v>
                </c:pt>
              </c:numCache>
            </c:numRef>
          </c:val>
          <c:extLst>
            <c:ext xmlns:c16="http://schemas.microsoft.com/office/drawing/2014/chart" uri="{C3380CC4-5D6E-409C-BE32-E72D297353CC}">
              <c16:uniqueId val="{00000000-E611-4395-BFA3-AC03E785BCC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E611-4395-BFA3-AC03E785BCC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1E-4C81-A718-0928FC0EFB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881E-4C81-A718-0928FC0EFB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137.59</c:v>
                </c:pt>
                <c:pt idx="1">
                  <c:v>289.05</c:v>
                </c:pt>
                <c:pt idx="2">
                  <c:v>358.08</c:v>
                </c:pt>
                <c:pt idx="3">
                  <c:v>457.88</c:v>
                </c:pt>
                <c:pt idx="4">
                  <c:v>410.53</c:v>
                </c:pt>
              </c:numCache>
            </c:numRef>
          </c:val>
          <c:extLst>
            <c:ext xmlns:c16="http://schemas.microsoft.com/office/drawing/2014/chart" uri="{C3380CC4-5D6E-409C-BE32-E72D297353CC}">
              <c16:uniqueId val="{00000000-E566-475D-82A2-B83E44FB0EF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E566-475D-82A2-B83E44FB0EF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745.29</c:v>
                </c:pt>
                <c:pt idx="1">
                  <c:v>754.79</c:v>
                </c:pt>
                <c:pt idx="2">
                  <c:v>750.37</c:v>
                </c:pt>
                <c:pt idx="3">
                  <c:v>837.95</c:v>
                </c:pt>
                <c:pt idx="4">
                  <c:v>746.94</c:v>
                </c:pt>
              </c:numCache>
            </c:numRef>
          </c:val>
          <c:extLst>
            <c:ext xmlns:c16="http://schemas.microsoft.com/office/drawing/2014/chart" uri="{C3380CC4-5D6E-409C-BE32-E72D297353CC}">
              <c16:uniqueId val="{00000000-85AB-434F-B689-A30665954F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85AB-434F-B689-A30665954F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102.73</c:v>
                </c:pt>
                <c:pt idx="1">
                  <c:v>102.29</c:v>
                </c:pt>
                <c:pt idx="2">
                  <c:v>105.15</c:v>
                </c:pt>
                <c:pt idx="3">
                  <c:v>92.44</c:v>
                </c:pt>
                <c:pt idx="4">
                  <c:v>99.29</c:v>
                </c:pt>
              </c:numCache>
            </c:numRef>
          </c:val>
          <c:extLst>
            <c:ext xmlns:c16="http://schemas.microsoft.com/office/drawing/2014/chart" uri="{C3380CC4-5D6E-409C-BE32-E72D297353CC}">
              <c16:uniqueId val="{00000000-E99B-4A0E-B7DD-27502600852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E99B-4A0E-B7DD-27502600852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181.67</c:v>
                </c:pt>
                <c:pt idx="1">
                  <c:v>174.6</c:v>
                </c:pt>
                <c:pt idx="2">
                  <c:v>171.13</c:v>
                </c:pt>
                <c:pt idx="3">
                  <c:v>176.24</c:v>
                </c:pt>
                <c:pt idx="4">
                  <c:v>181.67</c:v>
                </c:pt>
              </c:numCache>
            </c:numRef>
          </c:val>
          <c:extLst>
            <c:ext xmlns:c16="http://schemas.microsoft.com/office/drawing/2014/chart" uri="{C3380CC4-5D6E-409C-BE32-E72D297353CC}">
              <c16:uniqueId val="{00000000-087F-4195-863A-ACCE7ADDC9A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087F-4195-863A-ACCE7ADDC9A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34" zoomScaleNormal="100" workbookViewId="0">
      <selection activeCell="BL47" sqref="BL47:BZ63"/>
    </sheetView>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6" t="str">
        <f>データ!H6</f>
        <v>愛媛県　四国中央市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82202</v>
      </c>
      <c r="AM8" s="65"/>
      <c r="AN8" s="65"/>
      <c r="AO8" s="65"/>
      <c r="AP8" s="65"/>
      <c r="AQ8" s="65"/>
      <c r="AR8" s="65"/>
      <c r="AS8" s="65"/>
      <c r="AT8" s="36">
        <f>データ!$S$6</f>
        <v>421.24</v>
      </c>
      <c r="AU8" s="37"/>
      <c r="AV8" s="37"/>
      <c r="AW8" s="37"/>
      <c r="AX8" s="37"/>
      <c r="AY8" s="37"/>
      <c r="AZ8" s="37"/>
      <c r="BA8" s="37"/>
      <c r="BB8" s="54">
        <f>データ!$T$6</f>
        <v>195.14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5">
      <c r="A10" s="2"/>
      <c r="B10" s="36" t="str">
        <f>データ!$N$6</f>
        <v>-</v>
      </c>
      <c r="C10" s="37"/>
      <c r="D10" s="37"/>
      <c r="E10" s="37"/>
      <c r="F10" s="37"/>
      <c r="G10" s="37"/>
      <c r="H10" s="37"/>
      <c r="I10" s="36">
        <f>データ!$O$6</f>
        <v>57.75</v>
      </c>
      <c r="J10" s="37"/>
      <c r="K10" s="37"/>
      <c r="L10" s="37"/>
      <c r="M10" s="37"/>
      <c r="N10" s="37"/>
      <c r="O10" s="64"/>
      <c r="P10" s="54">
        <f>データ!$P$6</f>
        <v>97.97</v>
      </c>
      <c r="Q10" s="54"/>
      <c r="R10" s="54"/>
      <c r="S10" s="54"/>
      <c r="T10" s="54"/>
      <c r="U10" s="54"/>
      <c r="V10" s="54"/>
      <c r="W10" s="65">
        <f>データ!$Q$6</f>
        <v>3300</v>
      </c>
      <c r="X10" s="65"/>
      <c r="Y10" s="65"/>
      <c r="Z10" s="65"/>
      <c r="AA10" s="65"/>
      <c r="AB10" s="65"/>
      <c r="AC10" s="65"/>
      <c r="AD10" s="2"/>
      <c r="AE10" s="2"/>
      <c r="AF10" s="2"/>
      <c r="AG10" s="2"/>
      <c r="AH10" s="2"/>
      <c r="AI10" s="2"/>
      <c r="AJ10" s="2"/>
      <c r="AK10" s="2"/>
      <c r="AL10" s="65">
        <f>データ!$U$6</f>
        <v>80043</v>
      </c>
      <c r="AM10" s="65"/>
      <c r="AN10" s="65"/>
      <c r="AO10" s="65"/>
      <c r="AP10" s="65"/>
      <c r="AQ10" s="65"/>
      <c r="AR10" s="65"/>
      <c r="AS10" s="65"/>
      <c r="AT10" s="36">
        <f>データ!$V$6</f>
        <v>71.489999999999995</v>
      </c>
      <c r="AU10" s="37"/>
      <c r="AV10" s="37"/>
      <c r="AW10" s="37"/>
      <c r="AX10" s="37"/>
      <c r="AY10" s="37"/>
      <c r="AZ10" s="37"/>
      <c r="BA10" s="37"/>
      <c r="BB10" s="54">
        <f>データ!$W$6</f>
        <v>1119.6400000000001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5">
      <c r="C83" s="12"/>
    </row>
    <row r="84" spans="1:78" hidden="1" x14ac:dyDescent="0.2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cEJ3k1FhdJeiSLll9IPH2AinroJmtSFZl7RbwDg+109AGdzV4gGd2bGx9ljc+zHa44QRurgwP7b0m1Te3wnyjQ==" saltValue="Idw+FfikrYhUff0gBGc9W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2.75" x14ac:dyDescent="0.25"/>
  <cols>
    <col min="2" max="144" width="11.86328125" customWidth="1"/>
  </cols>
  <sheetData>
    <row r="1" spans="1:144" x14ac:dyDescent="0.2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5">
      <c r="A6" s="15" t="s">
        <v>92</v>
      </c>
      <c r="B6" s="20">
        <f>B7</f>
        <v>2023</v>
      </c>
      <c r="C6" s="20">
        <f t="shared" ref="C6:W6" si="3">C7</f>
        <v>382132</v>
      </c>
      <c r="D6" s="20">
        <f t="shared" si="3"/>
        <v>46</v>
      </c>
      <c r="E6" s="20">
        <f t="shared" si="3"/>
        <v>1</v>
      </c>
      <c r="F6" s="20">
        <f t="shared" si="3"/>
        <v>0</v>
      </c>
      <c r="G6" s="20">
        <f t="shared" si="3"/>
        <v>1</v>
      </c>
      <c r="H6" s="20" t="str">
        <f t="shared" si="3"/>
        <v>愛媛県　四国中央市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57.75</v>
      </c>
      <c r="P6" s="21">
        <f t="shared" si="3"/>
        <v>97.97</v>
      </c>
      <c r="Q6" s="21">
        <f t="shared" si="3"/>
        <v>3300</v>
      </c>
      <c r="R6" s="21">
        <f t="shared" si="3"/>
        <v>82202</v>
      </c>
      <c r="S6" s="21">
        <f t="shared" si="3"/>
        <v>421.24</v>
      </c>
      <c r="T6" s="21">
        <f t="shared" si="3"/>
        <v>195.14</v>
      </c>
      <c r="U6" s="21">
        <f t="shared" si="3"/>
        <v>80043</v>
      </c>
      <c r="V6" s="21">
        <f t="shared" si="3"/>
        <v>71.489999999999995</v>
      </c>
      <c r="W6" s="21">
        <f t="shared" si="3"/>
        <v>1119.6400000000001</v>
      </c>
      <c r="X6" s="22">
        <f>IF(X7="",NA(),X7)</f>
        <v>106.13</v>
      </c>
      <c r="Y6" s="22">
        <f t="shared" ref="Y6:AG6" si="4">IF(Y7="",NA(),Y7)</f>
        <v>106.78</v>
      </c>
      <c r="Z6" s="22">
        <f t="shared" si="4"/>
        <v>108.08</v>
      </c>
      <c r="AA6" s="22">
        <f t="shared" si="4"/>
        <v>105.75</v>
      </c>
      <c r="AB6" s="22">
        <f t="shared" si="4"/>
        <v>102.32</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137.59</v>
      </c>
      <c r="AU6" s="22">
        <f t="shared" ref="AU6:BC6" si="6">IF(AU7="",NA(),AU7)</f>
        <v>289.05</v>
      </c>
      <c r="AV6" s="22">
        <f t="shared" si="6"/>
        <v>358.08</v>
      </c>
      <c r="AW6" s="22">
        <f t="shared" si="6"/>
        <v>457.88</v>
      </c>
      <c r="AX6" s="22">
        <f t="shared" si="6"/>
        <v>410.53</v>
      </c>
      <c r="AY6" s="22">
        <f t="shared" si="6"/>
        <v>360.86</v>
      </c>
      <c r="AZ6" s="22">
        <f t="shared" si="6"/>
        <v>350.79</v>
      </c>
      <c r="BA6" s="22">
        <f t="shared" si="6"/>
        <v>354.57</v>
      </c>
      <c r="BB6" s="22">
        <f t="shared" si="6"/>
        <v>357.74</v>
      </c>
      <c r="BC6" s="22">
        <f t="shared" si="6"/>
        <v>344.88</v>
      </c>
      <c r="BD6" s="21" t="str">
        <f>IF(BD7="","",IF(BD7="-","【-】","【"&amp;SUBSTITUTE(TEXT(BD7,"#,##0.00"),"-","△")&amp;"】"))</f>
        <v>【243.36】</v>
      </c>
      <c r="BE6" s="22">
        <f>IF(BE7="",NA(),BE7)</f>
        <v>745.29</v>
      </c>
      <c r="BF6" s="22">
        <f t="shared" ref="BF6:BN6" si="7">IF(BF7="",NA(),BF7)</f>
        <v>754.79</v>
      </c>
      <c r="BG6" s="22">
        <f t="shared" si="7"/>
        <v>750.37</v>
      </c>
      <c r="BH6" s="22">
        <f t="shared" si="7"/>
        <v>837.95</v>
      </c>
      <c r="BI6" s="22">
        <f t="shared" si="7"/>
        <v>746.94</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102.73</v>
      </c>
      <c r="BQ6" s="22">
        <f t="shared" ref="BQ6:BY6" si="8">IF(BQ7="",NA(),BQ7)</f>
        <v>102.29</v>
      </c>
      <c r="BR6" s="22">
        <f t="shared" si="8"/>
        <v>105.15</v>
      </c>
      <c r="BS6" s="22">
        <f t="shared" si="8"/>
        <v>92.44</v>
      </c>
      <c r="BT6" s="22">
        <f t="shared" si="8"/>
        <v>99.29</v>
      </c>
      <c r="BU6" s="22">
        <f t="shared" si="8"/>
        <v>103.32</v>
      </c>
      <c r="BV6" s="22">
        <f t="shared" si="8"/>
        <v>100.85</v>
      </c>
      <c r="BW6" s="22">
        <f t="shared" si="8"/>
        <v>103.79</v>
      </c>
      <c r="BX6" s="22">
        <f t="shared" si="8"/>
        <v>98.3</v>
      </c>
      <c r="BY6" s="22">
        <f t="shared" si="8"/>
        <v>98.89</v>
      </c>
      <c r="BZ6" s="21" t="str">
        <f>IF(BZ7="","",IF(BZ7="-","【-】","【"&amp;SUBSTITUTE(TEXT(BZ7,"#,##0.00"),"-","△")&amp;"】"))</f>
        <v>【97.82】</v>
      </c>
      <c r="CA6" s="22">
        <f>IF(CA7="",NA(),CA7)</f>
        <v>181.67</v>
      </c>
      <c r="CB6" s="22">
        <f t="shared" ref="CB6:CJ6" si="9">IF(CB7="",NA(),CB7)</f>
        <v>174.6</v>
      </c>
      <c r="CC6" s="22">
        <f t="shared" si="9"/>
        <v>171.13</v>
      </c>
      <c r="CD6" s="22">
        <f t="shared" si="9"/>
        <v>176.24</v>
      </c>
      <c r="CE6" s="22">
        <f t="shared" si="9"/>
        <v>181.67</v>
      </c>
      <c r="CF6" s="22">
        <f t="shared" si="9"/>
        <v>168.56</v>
      </c>
      <c r="CG6" s="22">
        <f t="shared" si="9"/>
        <v>167.1</v>
      </c>
      <c r="CH6" s="22">
        <f t="shared" si="9"/>
        <v>167.86</v>
      </c>
      <c r="CI6" s="22">
        <f t="shared" si="9"/>
        <v>173.68</v>
      </c>
      <c r="CJ6" s="22">
        <f t="shared" si="9"/>
        <v>174.52</v>
      </c>
      <c r="CK6" s="21" t="str">
        <f>IF(CK7="","",IF(CK7="-","【-】","【"&amp;SUBSTITUTE(TEXT(CK7,"#,##0.00"),"-","△")&amp;"】"))</f>
        <v>【177.56】</v>
      </c>
      <c r="CL6" s="22">
        <f>IF(CL7="",NA(),CL7)</f>
        <v>68.7</v>
      </c>
      <c r="CM6" s="22">
        <f t="shared" ref="CM6:CU6" si="10">IF(CM7="",NA(),CM7)</f>
        <v>68.25</v>
      </c>
      <c r="CN6" s="22">
        <f t="shared" si="10"/>
        <v>65.69</v>
      </c>
      <c r="CO6" s="22">
        <f t="shared" si="10"/>
        <v>64.31</v>
      </c>
      <c r="CP6" s="22">
        <f t="shared" si="10"/>
        <v>63.09</v>
      </c>
      <c r="CQ6" s="22">
        <f t="shared" si="10"/>
        <v>59.51</v>
      </c>
      <c r="CR6" s="22">
        <f t="shared" si="10"/>
        <v>59.91</v>
      </c>
      <c r="CS6" s="22">
        <f t="shared" si="10"/>
        <v>59.4</v>
      </c>
      <c r="CT6" s="22">
        <f t="shared" si="10"/>
        <v>59.24</v>
      </c>
      <c r="CU6" s="22">
        <f t="shared" si="10"/>
        <v>58.77</v>
      </c>
      <c r="CV6" s="21" t="str">
        <f>IF(CV7="","",IF(CV7="-","【-】","【"&amp;SUBSTITUTE(TEXT(CV7,"#,##0.00"),"-","△")&amp;"】"))</f>
        <v>【59.81】</v>
      </c>
      <c r="CW6" s="22">
        <f>IF(CW7="",NA(),CW7)</f>
        <v>86.54</v>
      </c>
      <c r="CX6" s="22">
        <f t="shared" ref="CX6:DF6" si="11">IF(CX7="",NA(),CX7)</f>
        <v>86.85</v>
      </c>
      <c r="CY6" s="22">
        <f t="shared" si="11"/>
        <v>88.54</v>
      </c>
      <c r="CZ6" s="22">
        <f t="shared" si="11"/>
        <v>88.06</v>
      </c>
      <c r="DA6" s="22">
        <f t="shared" si="11"/>
        <v>87.14</v>
      </c>
      <c r="DB6" s="22">
        <f t="shared" si="11"/>
        <v>87.08</v>
      </c>
      <c r="DC6" s="22">
        <f t="shared" si="11"/>
        <v>87.26</v>
      </c>
      <c r="DD6" s="22">
        <f t="shared" si="11"/>
        <v>87.57</v>
      </c>
      <c r="DE6" s="22">
        <f t="shared" si="11"/>
        <v>87.26</v>
      </c>
      <c r="DF6" s="22">
        <f t="shared" si="11"/>
        <v>86.95</v>
      </c>
      <c r="DG6" s="21" t="str">
        <f>IF(DG7="","",IF(DG7="-","【-】","【"&amp;SUBSTITUTE(TEXT(DG7,"#,##0.00"),"-","△")&amp;"】"))</f>
        <v>【89.42】</v>
      </c>
      <c r="DH6" s="22">
        <f>IF(DH7="",NA(),DH7)</f>
        <v>39.909999999999997</v>
      </c>
      <c r="DI6" s="22">
        <f t="shared" ref="DI6:DQ6" si="12">IF(DI7="",NA(),DI7)</f>
        <v>41.07</v>
      </c>
      <c r="DJ6" s="22">
        <f t="shared" si="12"/>
        <v>43.17</v>
      </c>
      <c r="DK6" s="22">
        <f t="shared" si="12"/>
        <v>44.86</v>
      </c>
      <c r="DL6" s="22">
        <f t="shared" si="12"/>
        <v>45.99</v>
      </c>
      <c r="DM6" s="22">
        <f t="shared" si="12"/>
        <v>48.55</v>
      </c>
      <c r="DN6" s="22">
        <f t="shared" si="12"/>
        <v>49.2</v>
      </c>
      <c r="DO6" s="22">
        <f t="shared" si="12"/>
        <v>50.01</v>
      </c>
      <c r="DP6" s="22">
        <f t="shared" si="12"/>
        <v>50.99</v>
      </c>
      <c r="DQ6" s="22">
        <f t="shared" si="12"/>
        <v>51.79</v>
      </c>
      <c r="DR6" s="21" t="str">
        <f>IF(DR7="","",IF(DR7="-","【-】","【"&amp;SUBSTITUTE(TEXT(DR7,"#,##0.00"),"-","△")&amp;"】"))</f>
        <v>【52.02】</v>
      </c>
      <c r="DS6" s="22">
        <f>IF(DS7="",NA(),DS7)</f>
        <v>14.73</v>
      </c>
      <c r="DT6" s="22">
        <f t="shared" ref="DT6:EB6" si="13">IF(DT7="",NA(),DT7)</f>
        <v>12.51</v>
      </c>
      <c r="DU6" s="22">
        <f t="shared" si="13"/>
        <v>16.309999999999999</v>
      </c>
      <c r="DV6" s="22">
        <f t="shared" si="13"/>
        <v>16.190000000000001</v>
      </c>
      <c r="DW6" s="22">
        <f t="shared" si="13"/>
        <v>20.350000000000001</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0.18</v>
      </c>
      <c r="EE6" s="22">
        <f t="shared" ref="EE6:EM6" si="14">IF(EE7="",NA(),EE7)</f>
        <v>0.19</v>
      </c>
      <c r="EF6" s="22">
        <f t="shared" si="14"/>
        <v>0.13</v>
      </c>
      <c r="EG6" s="22">
        <f t="shared" si="14"/>
        <v>0.12</v>
      </c>
      <c r="EH6" s="22">
        <f t="shared" si="14"/>
        <v>0.03</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5">
      <c r="A7" s="15"/>
      <c r="B7" s="24">
        <v>2023</v>
      </c>
      <c r="C7" s="24">
        <v>382132</v>
      </c>
      <c r="D7" s="24">
        <v>46</v>
      </c>
      <c r="E7" s="24">
        <v>1</v>
      </c>
      <c r="F7" s="24">
        <v>0</v>
      </c>
      <c r="G7" s="24">
        <v>1</v>
      </c>
      <c r="H7" s="24" t="s">
        <v>93</v>
      </c>
      <c r="I7" s="24" t="s">
        <v>94</v>
      </c>
      <c r="J7" s="24" t="s">
        <v>95</v>
      </c>
      <c r="K7" s="24" t="s">
        <v>96</v>
      </c>
      <c r="L7" s="24" t="s">
        <v>97</v>
      </c>
      <c r="M7" s="24" t="s">
        <v>98</v>
      </c>
      <c r="N7" s="25" t="s">
        <v>99</v>
      </c>
      <c r="O7" s="25">
        <v>57.75</v>
      </c>
      <c r="P7" s="25">
        <v>97.97</v>
      </c>
      <c r="Q7" s="25">
        <v>3300</v>
      </c>
      <c r="R7" s="25">
        <v>82202</v>
      </c>
      <c r="S7" s="25">
        <v>421.24</v>
      </c>
      <c r="T7" s="25">
        <v>195.14</v>
      </c>
      <c r="U7" s="25">
        <v>80043</v>
      </c>
      <c r="V7" s="25">
        <v>71.489999999999995</v>
      </c>
      <c r="W7" s="25">
        <v>1119.6400000000001</v>
      </c>
      <c r="X7" s="25">
        <v>106.13</v>
      </c>
      <c r="Y7" s="25">
        <v>106.78</v>
      </c>
      <c r="Z7" s="25">
        <v>108.08</v>
      </c>
      <c r="AA7" s="25">
        <v>105.75</v>
      </c>
      <c r="AB7" s="25">
        <v>102.32</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137.59</v>
      </c>
      <c r="AU7" s="25">
        <v>289.05</v>
      </c>
      <c r="AV7" s="25">
        <v>358.08</v>
      </c>
      <c r="AW7" s="25">
        <v>457.88</v>
      </c>
      <c r="AX7" s="25">
        <v>410.53</v>
      </c>
      <c r="AY7" s="25">
        <v>360.86</v>
      </c>
      <c r="AZ7" s="25">
        <v>350.79</v>
      </c>
      <c r="BA7" s="25">
        <v>354.57</v>
      </c>
      <c r="BB7" s="25">
        <v>357.74</v>
      </c>
      <c r="BC7" s="25">
        <v>344.88</v>
      </c>
      <c r="BD7" s="25">
        <v>243.36</v>
      </c>
      <c r="BE7" s="25">
        <v>745.29</v>
      </c>
      <c r="BF7" s="25">
        <v>754.79</v>
      </c>
      <c r="BG7" s="25">
        <v>750.37</v>
      </c>
      <c r="BH7" s="25">
        <v>837.95</v>
      </c>
      <c r="BI7" s="25">
        <v>746.94</v>
      </c>
      <c r="BJ7" s="25">
        <v>309.27999999999997</v>
      </c>
      <c r="BK7" s="25">
        <v>322.92</v>
      </c>
      <c r="BL7" s="25">
        <v>303.45999999999998</v>
      </c>
      <c r="BM7" s="25">
        <v>307.27999999999997</v>
      </c>
      <c r="BN7" s="25">
        <v>304.02</v>
      </c>
      <c r="BO7" s="25">
        <v>265.93</v>
      </c>
      <c r="BP7" s="25">
        <v>102.73</v>
      </c>
      <c r="BQ7" s="25">
        <v>102.29</v>
      </c>
      <c r="BR7" s="25">
        <v>105.15</v>
      </c>
      <c r="BS7" s="25">
        <v>92.44</v>
      </c>
      <c r="BT7" s="25">
        <v>99.29</v>
      </c>
      <c r="BU7" s="25">
        <v>103.32</v>
      </c>
      <c r="BV7" s="25">
        <v>100.85</v>
      </c>
      <c r="BW7" s="25">
        <v>103.79</v>
      </c>
      <c r="BX7" s="25">
        <v>98.3</v>
      </c>
      <c r="BY7" s="25">
        <v>98.89</v>
      </c>
      <c r="BZ7" s="25">
        <v>97.82</v>
      </c>
      <c r="CA7" s="25">
        <v>181.67</v>
      </c>
      <c r="CB7" s="25">
        <v>174.6</v>
      </c>
      <c r="CC7" s="25">
        <v>171.13</v>
      </c>
      <c r="CD7" s="25">
        <v>176.24</v>
      </c>
      <c r="CE7" s="25">
        <v>181.67</v>
      </c>
      <c r="CF7" s="25">
        <v>168.56</v>
      </c>
      <c r="CG7" s="25">
        <v>167.1</v>
      </c>
      <c r="CH7" s="25">
        <v>167.86</v>
      </c>
      <c r="CI7" s="25">
        <v>173.68</v>
      </c>
      <c r="CJ7" s="25">
        <v>174.52</v>
      </c>
      <c r="CK7" s="25">
        <v>177.56</v>
      </c>
      <c r="CL7" s="25">
        <v>68.7</v>
      </c>
      <c r="CM7" s="25">
        <v>68.25</v>
      </c>
      <c r="CN7" s="25">
        <v>65.69</v>
      </c>
      <c r="CO7" s="25">
        <v>64.31</v>
      </c>
      <c r="CP7" s="25">
        <v>63.09</v>
      </c>
      <c r="CQ7" s="25">
        <v>59.51</v>
      </c>
      <c r="CR7" s="25">
        <v>59.91</v>
      </c>
      <c r="CS7" s="25">
        <v>59.4</v>
      </c>
      <c r="CT7" s="25">
        <v>59.24</v>
      </c>
      <c r="CU7" s="25">
        <v>58.77</v>
      </c>
      <c r="CV7" s="25">
        <v>59.81</v>
      </c>
      <c r="CW7" s="25">
        <v>86.54</v>
      </c>
      <c r="CX7" s="25">
        <v>86.85</v>
      </c>
      <c r="CY7" s="25">
        <v>88.54</v>
      </c>
      <c r="CZ7" s="25">
        <v>88.06</v>
      </c>
      <c r="DA7" s="25">
        <v>87.14</v>
      </c>
      <c r="DB7" s="25">
        <v>87.08</v>
      </c>
      <c r="DC7" s="25">
        <v>87.26</v>
      </c>
      <c r="DD7" s="25">
        <v>87.57</v>
      </c>
      <c r="DE7" s="25">
        <v>87.26</v>
      </c>
      <c r="DF7" s="25">
        <v>86.95</v>
      </c>
      <c r="DG7" s="25">
        <v>89.42</v>
      </c>
      <c r="DH7" s="25">
        <v>39.909999999999997</v>
      </c>
      <c r="DI7" s="25">
        <v>41.07</v>
      </c>
      <c r="DJ7" s="25">
        <v>43.17</v>
      </c>
      <c r="DK7" s="25">
        <v>44.86</v>
      </c>
      <c r="DL7" s="25">
        <v>45.99</v>
      </c>
      <c r="DM7" s="25">
        <v>48.55</v>
      </c>
      <c r="DN7" s="25">
        <v>49.2</v>
      </c>
      <c r="DO7" s="25">
        <v>50.01</v>
      </c>
      <c r="DP7" s="25">
        <v>50.99</v>
      </c>
      <c r="DQ7" s="25">
        <v>51.79</v>
      </c>
      <c r="DR7" s="25">
        <v>52.02</v>
      </c>
      <c r="DS7" s="25">
        <v>14.73</v>
      </c>
      <c r="DT7" s="25">
        <v>12.51</v>
      </c>
      <c r="DU7" s="25">
        <v>16.309999999999999</v>
      </c>
      <c r="DV7" s="25">
        <v>16.190000000000001</v>
      </c>
      <c r="DW7" s="25">
        <v>20.350000000000001</v>
      </c>
      <c r="DX7" s="25">
        <v>17.11</v>
      </c>
      <c r="DY7" s="25">
        <v>18.329999999999998</v>
      </c>
      <c r="DZ7" s="25">
        <v>20.27</v>
      </c>
      <c r="EA7" s="25">
        <v>21.69</v>
      </c>
      <c r="EB7" s="25">
        <v>23.19</v>
      </c>
      <c r="EC7" s="25">
        <v>25.37</v>
      </c>
      <c r="ED7" s="25">
        <v>0.18</v>
      </c>
      <c r="EE7" s="25">
        <v>0.19</v>
      </c>
      <c r="EF7" s="25">
        <v>0.13</v>
      </c>
      <c r="EG7" s="25">
        <v>0.12</v>
      </c>
      <c r="EH7" s="25">
        <v>0.03</v>
      </c>
      <c r="EI7" s="25">
        <v>0.63</v>
      </c>
      <c r="EJ7" s="25">
        <v>0.6</v>
      </c>
      <c r="EK7" s="25">
        <v>0.56000000000000005</v>
      </c>
      <c r="EL7" s="25">
        <v>0.6</v>
      </c>
      <c r="EM7" s="25">
        <v>0.53</v>
      </c>
      <c r="EN7" s="25">
        <v>0.62</v>
      </c>
    </row>
    <row r="8" spans="1:144" x14ac:dyDescent="0.2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5">
      <c r="B11">
        <v>22</v>
      </c>
      <c r="C11">
        <v>21</v>
      </c>
      <c r="D11">
        <v>20</v>
      </c>
      <c r="E11">
        <v>19</v>
      </c>
      <c r="F11">
        <v>18</v>
      </c>
      <c r="G11" t="s">
        <v>105</v>
      </c>
    </row>
    <row r="12" spans="1:144" x14ac:dyDescent="0.25">
      <c r="B12">
        <v>1</v>
      </c>
      <c r="C12">
        <v>1</v>
      </c>
      <c r="D12">
        <v>1</v>
      </c>
      <c r="E12">
        <v>1</v>
      </c>
      <c r="F12">
        <v>1</v>
      </c>
      <c r="G12" t="s">
        <v>106</v>
      </c>
    </row>
    <row r="13" spans="1:144" x14ac:dyDescent="0.25">
      <c r="B13" t="s">
        <v>107</v>
      </c>
      <c r="C13" t="s">
        <v>108</v>
      </c>
      <c r="D13" t="s">
        <v>109</v>
      </c>
      <c r="E13" t="s">
        <v>107</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2025-02-07T05:09:46Z</cp:lastPrinted>
  <dcterms:created xsi:type="dcterms:W3CDTF">2025-01-24T06:54:12Z</dcterms:created>
  <dcterms:modified xsi:type="dcterms:W3CDTF">2025-01-24T06:54:12Z</dcterms:modified>
  <cp:category/>
</cp:coreProperties>
</file>