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1184\デスクトップ\202501221【214〆】公営企業に係る経営比較分析表（令和５年度決算）の分析等について（照会）\04提出\"/>
    </mc:Choice>
  </mc:AlternateContent>
  <xr:revisionPtr revIDLastSave="0" documentId="13_ncr:1_{AED5AE3C-99BC-42A7-93AA-E96C1650023E}" xr6:coauthVersionLast="36" xr6:coauthVersionMax="36" xr10:uidLastSave="{00000000-0000-0000-0000-000000000000}"/>
  <workbookProtection workbookAlgorithmName="SHA-512" workbookHashValue="KuEtu4he5ZA0OxodQuc7pwk4Wrv4p6ABJCPcuv6skQGmUFulyFmvnjwWE1kxZbeXgcky5ts/E2S6FY1Tztw4dg==" workbookSaltValue="YjgsHQQlv62rVIOq6xecxA=="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AL8" i="4"/>
  <c r="P8" i="4"/>
</calcChain>
</file>

<file path=xl/sharedStrings.xml><?xml version="1.0" encoding="utf-8"?>
<sst xmlns="http://schemas.openxmlformats.org/spreadsheetml/2006/main" count="247" uniqueCount="120">
  <si>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</si>
  <si>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</si>
  <si>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</si>
  <si>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</si>
  <si>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</si>
  <si>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</si>
  <si>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</si>
  <si>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</si>
  <si>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</si>
  <si>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</si>
  <si>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</si>
  <si>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</si>
  <si>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</si>
  <si>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</si>
  <si>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</si>
  <si>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</si>
  <si>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</si>
  <si>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</si>
  <si>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</si>
  <si>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</si>
  <si>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</si>
  <si>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</si>
  <si>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</si>
  <si>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</si>
  <si>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</si>
  <si>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</si>
  <si>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</si>
  <si>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</si>
  <si>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</si>
  <si>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</si>
  <si>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</si>
  <si>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</si>
  <si>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</si>
  <si>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</si>
  <si>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</si>
  <si>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</si>
  <si>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</si>
  <si>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</si>
  <si>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</si>
  <si>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</si>
  <si>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</si>
  <si>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</si>
  <si>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</si>
  <si>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</si>
  <si>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</si>
  <si>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</si>
  <si>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</si>
  <si>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</si>
  <si>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</si>
  <si>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</si>
  <si>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</si>
  <si>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</si>
  <si>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</si>
  <si>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</si>
  <si>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</si>
  <si>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</si>
  <si>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</si>
  <si>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</si>
  <si>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</si>
  <si>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</si>
  <si>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</si>
  <si>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</si>
  <si>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</si>
  <si>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</si>
  <si>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</si>
  <si>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</si>
  <si>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</si>
  <si>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</si>
  <si>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</si>
  <si>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</si>
  <si>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</si>
  <si>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</si>
  <si>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</si>
  <si>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</si>
  <si>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</si>
  <si>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</si>
  <si>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</si>
  <si>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</si>
  <si>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</si>
  <si>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</si>
  <si>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</si>
  <si>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</si>
  <si>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</si>
  <si>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</si>
  <si>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</si>
  <si>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</si>
  <si>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</si>
  <si>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</si>
  <si>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</si>
  <si>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</si>
  <si>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</si>
  <si>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</si>
  <si>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</si>
  <si>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</si>
  <si>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</si>
  <si>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</si>
  <si>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</si>
  <si>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</si>
  <si>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</si>
  <si>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</si>
  <si>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</si>
  <si>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</si>
  <si>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</si>
  <si>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</si>
  <si>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</si>
  <si>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</si>
  <si>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</si>
  <si>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</si>
  <si>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</si>
  <si>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</si>
  <si>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</si>
  <si>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</si>
  <si>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</si>
  <si>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</si>
  <si>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</si>
  <si>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</si>
  <si>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</si>
  <si>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①収益的収支比率について、料金収入で会計全体を賄う独立採算による経営が基本と考えますが、本本事業については、令和２年度から個人管理への譲与を行い、管理基数の減少となっております。そのため、使用料で運営することは困難な状況で、地方債償還金、人件費等、一般会計からの繰入金に頼らざるを得ない状況です。
　⑤経費回収率について、浄化槽の個人譲与が進んだことによる使用料収入の減少が前年度比△6.73％につながったと考えます。
　⑥汚水処理原価について、修繕基数の増加により前年度比139.6円増となりました。
　以上のことから、事業が縮小するものの適正な管理にむけて実施して参ります。</t>
    <rPh sb="45" eb="46">
      <t>モト</t>
    </rPh>
    <rPh sb="46" eb="47">
      <t>ホン</t>
    </rPh>
    <rPh sb="47" eb="49">
      <t>ジギョウ</t>
    </rPh>
    <rPh sb="55" eb="57">
      <t>レイワ</t>
    </rPh>
    <rPh sb="58" eb="60">
      <t>ネンド</t>
    </rPh>
    <rPh sb="62" eb="64">
      <t>コジン</t>
    </rPh>
    <rPh sb="64" eb="66">
      <t>カンリ</t>
    </rPh>
    <rPh sb="68" eb="70">
      <t>ジョウヨ</t>
    </rPh>
    <rPh sb="71" eb="72">
      <t>オコナ</t>
    </rPh>
    <rPh sb="74" eb="76">
      <t>カンリ</t>
    </rPh>
    <rPh sb="76" eb="78">
      <t>キスウ</t>
    </rPh>
    <rPh sb="79" eb="81">
      <t>ゲンショウ</t>
    </rPh>
    <rPh sb="95" eb="98">
      <t>シヨウリョウ</t>
    </rPh>
    <rPh sb="120" eb="123">
      <t>ジンケンヒ</t>
    </rPh>
    <rPh sb="123" eb="124">
      <t>トウ</t>
    </rPh>
    <rPh sb="171" eb="172">
      <t>スス</t>
    </rPh>
    <rPh sb="179" eb="182">
      <t>シヨウリョウ</t>
    </rPh>
    <rPh sb="182" eb="184">
      <t>シュウニュウ</t>
    </rPh>
    <rPh sb="224" eb="226">
      <t>シュウゼン</t>
    </rPh>
    <rPh sb="226" eb="228">
      <t>キスウ</t>
    </rPh>
    <rPh sb="229" eb="231">
      <t>ゾウカ</t>
    </rPh>
    <rPh sb="262" eb="264">
      <t>ジギョウ</t>
    </rPh>
    <rPh sb="265" eb="267">
      <t>シュクショウ</t>
    </rPh>
    <rPh sb="272" eb="274">
      <t>テキセイ</t>
    </rPh>
    <rPh sb="275" eb="277">
      <t>カンリ</t>
    </rPh>
    <rPh sb="281" eb="283">
      <t>ジッシ</t>
    </rPh>
    <rPh sb="285" eb="286">
      <t>マイ</t>
    </rPh>
    <phoneticPr fontId="4"/>
  </si>
  <si>
    <t>　令和２年度から個人管理への移行を行い、管理基数の減少が進んでおり、駆動機器等の消耗品を除けば、老朽化による不具合等はまだありません。</t>
    <rPh sb="20" eb="22">
      <t>カンリ</t>
    </rPh>
    <rPh sb="22" eb="24">
      <t>キスウ</t>
    </rPh>
    <rPh sb="25" eb="27">
      <t>ゲンショウ</t>
    </rPh>
    <rPh sb="28" eb="29">
      <t>スス</t>
    </rPh>
    <phoneticPr fontId="4"/>
  </si>
  <si>
    <t>　特定地域生活排水処理事業は、本市の公共下水道や特定環境保全公共下水道及び農業集落排水施設の区域外の地域で行われている事業です。
　令和２年度から個人譲与を開始し、管理基数の減少が見られます。そのため事業規模は、徐々に減少していきます。また、現状の使用料収入では浄化槽修繕費や管理委託料、人件費などの維持管理費を賄うことが困難であるため、収益的収支比率や経費回収率等の向上に繋がるよう、維持管理の節減に努めて参ります。</t>
    <rPh sb="82" eb="84">
      <t>カンリ</t>
    </rPh>
    <rPh sb="84" eb="86">
      <t>キスウ</t>
    </rPh>
    <rPh sb="87" eb="89">
      <t>ゲンショウ</t>
    </rPh>
    <rPh sb="90" eb="91">
      <t>ミ</t>
    </rPh>
    <rPh sb="100" eb="102">
      <t>ジギョウ</t>
    </rPh>
    <rPh sb="102" eb="104">
      <t>キボ</t>
    </rPh>
    <rPh sb="106" eb="108">
      <t>ジョジョ</t>
    </rPh>
    <rPh sb="138" eb="140">
      <t>カンリ</t>
    </rPh>
    <rPh sb="144" eb="147">
      <t>ジンケンヒ</t>
    </rPh>
    <rPh sb="187" eb="188">
      <t>ツナ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</si>
</sst>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18-4A41-9F86-24707EA3E13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518-4A41-9F86-24707EA3E13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62A-4FFD-B40A-3C449553069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E62A-4FFD-B40A-3C449553069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206-4C73-869B-9BD53DCA7D5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F206-4C73-869B-9BD53DCA7D5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89.02</c:v>
                </c:pt>
                <c:pt idx="1">
                  <c:v>90.48</c:v>
                </c:pt>
                <c:pt idx="2">
                  <c:v>86.12</c:v>
                </c:pt>
                <c:pt idx="3">
                  <c:v>71.510000000000005</c:v>
                </c:pt>
                <c:pt idx="4">
                  <c:v>70.75</c:v>
                </c:pt>
              </c:numCache>
            </c:numRef>
          </c:val>
          <c:extLst>
            <c:ext xmlns:c16="http://schemas.microsoft.com/office/drawing/2014/chart" uri="{C3380CC4-5D6E-409C-BE32-E72D297353CC}">
              <c16:uniqueId val="{00000000-88A2-49F5-A886-1C5CBFA2ED9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A2-49F5-A886-1C5CBFA2ED9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ED-47EE-8128-3470E2DE95B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ED-47EE-8128-3470E2DE95B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47-4BDD-B017-5E7F9F72616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47-4BDD-B017-5E7F9F72616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4B-4B60-9E40-39C212D9DEC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4B-4B60-9E40-39C212D9DEC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39-4B42-91A9-FB388FEEF4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39-4B42-91A9-FB388FEEF4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25-4447-AFDC-9AD66E9DA86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9925-4447-AFDC-9AD66E9DA86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50.04</c:v>
                </c:pt>
                <c:pt idx="1">
                  <c:v>40.4</c:v>
                </c:pt>
                <c:pt idx="2">
                  <c:v>23.05</c:v>
                </c:pt>
                <c:pt idx="3">
                  <c:v>40.049999999999997</c:v>
                </c:pt>
                <c:pt idx="4">
                  <c:v>33.32</c:v>
                </c:pt>
              </c:numCache>
            </c:numRef>
          </c:val>
          <c:extLst>
            <c:ext xmlns:c16="http://schemas.microsoft.com/office/drawing/2014/chart" uri="{C3380CC4-5D6E-409C-BE32-E72D297353CC}">
              <c16:uniqueId val="{00000000-A58C-48C4-894F-B7F40E471BC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A58C-48C4-894F-B7F40E471BC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410.86</c:v>
                </c:pt>
                <c:pt idx="1">
                  <c:v>507.93</c:v>
                </c:pt>
                <c:pt idx="2">
                  <c:v>949.17</c:v>
                </c:pt>
                <c:pt idx="3">
                  <c:v>460.49</c:v>
                </c:pt>
                <c:pt idx="4">
                  <c:v>600.09</c:v>
                </c:pt>
              </c:numCache>
            </c:numRef>
          </c:val>
          <c:extLst>
            <c:ext xmlns:c16="http://schemas.microsoft.com/office/drawing/2014/chart" uri="{C3380CC4-5D6E-409C-BE32-E72D297353CC}">
              <c16:uniqueId val="{00000000-1308-4D0B-93D0-9315F86779E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1308-4D0B-93D0-9315F86779E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伊予市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35518</v>
      </c>
      <c r="AM8" s="36"/>
      <c r="AN8" s="36"/>
      <c r="AO8" s="36"/>
      <c r="AP8" s="36"/>
      <c r="AQ8" s="36"/>
      <c r="AR8" s="36"/>
      <c r="AS8" s="36"/>
      <c r="AT8" s="37">
        <f>データ!T6</f>
        <v>194.43</v>
      </c>
      <c r="AU8" s="37"/>
      <c r="AV8" s="37"/>
      <c r="AW8" s="37"/>
      <c r="AX8" s="37"/>
      <c r="AY8" s="37"/>
      <c r="AZ8" s="37"/>
      <c r="BA8" s="37"/>
      <c r="BB8" s="37">
        <f>データ!U6</f>
        <v>182.68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0.63</v>
      </c>
      <c r="Q10" s="37"/>
      <c r="R10" s="37"/>
      <c r="S10" s="37"/>
      <c r="T10" s="37"/>
      <c r="U10" s="37"/>
      <c r="V10" s="37"/>
      <c r="W10" s="37">
        <f>データ!Q6</f>
        <v>100</v>
      </c>
      <c r="X10" s="37"/>
      <c r="Y10" s="37"/>
      <c r="Z10" s="37"/>
      <c r="AA10" s="37"/>
      <c r="AB10" s="37"/>
      <c r="AC10" s="37"/>
      <c r="AD10" s="36">
        <f>データ!R6</f>
        <v>3600</v>
      </c>
      <c r="AE10" s="36"/>
      <c r="AF10" s="36"/>
      <c r="AG10" s="36"/>
      <c r="AH10" s="36"/>
      <c r="AI10" s="36"/>
      <c r="AJ10" s="36"/>
      <c r="AK10" s="2"/>
      <c r="AL10" s="36">
        <f>データ!V6</f>
        <v>224</v>
      </c>
      <c r="AM10" s="36"/>
      <c r="AN10" s="36"/>
      <c r="AO10" s="36"/>
      <c r="AP10" s="36"/>
      <c r="AQ10" s="36"/>
      <c r="AR10" s="36"/>
      <c r="AS10" s="36"/>
      <c r="AT10" s="37">
        <f>データ!W6</f>
        <v>136.83000000000001</v>
      </c>
      <c r="AU10" s="37"/>
      <c r="AV10" s="37"/>
      <c r="AW10" s="37"/>
      <c r="AX10" s="37"/>
      <c r="AY10" s="37"/>
      <c r="AZ10" s="37"/>
      <c r="BA10" s="37"/>
      <c r="BB10" s="37">
        <f>データ!X6</f>
        <v>1.64</v>
      </c>
      <c r="BC10" s="37"/>
      <c r="BD10" s="37"/>
      <c r="BE10" s="37"/>
      <c r="BF10" s="37"/>
      <c r="BG10" s="37"/>
      <c r="BH10" s="37"/>
      <c r="BI10" s="37"/>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44</v>
      </c>
      <c r="O86" s="12" t="str">
        <f>データ!EO6</f>
        <v>【-】</v>
      </c>
    </row>
  </sheetData>
  <sheetProtection algorithmName="SHA-512" hashValue="jXO00/8YcXdbHs9SwlklNeTsKPMyVu4dlbHiUtl+uMlXoSlV7yA7aebt01QF21Yl+XfqUpYRQrvrA9F0hb8B7Q==" saltValue="1f4VaEdIQPcdjs09Z2IYaA=="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382108</v>
      </c>
      <c r="D6" s="19">
        <f t="shared" si="3"/>
        <v>47</v>
      </c>
      <c r="E6" s="19">
        <f t="shared" si="3"/>
        <v>18</v>
      </c>
      <c r="F6" s="19">
        <f t="shared" si="3"/>
        <v>0</v>
      </c>
      <c r="G6" s="19">
        <f t="shared" si="3"/>
        <v>0</v>
      </c>
      <c r="H6" s="19" t="str">
        <f t="shared" si="3"/>
        <v>愛媛県　伊予市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0.63</v>
      </c>
      <c r="Q6" s="20">
        <f t="shared" si="3"/>
        <v>100</v>
      </c>
      <c r="R6" s="20">
        <f t="shared" si="3"/>
        <v>3600</v>
      </c>
      <c r="S6" s="20">
        <f t="shared" si="3"/>
        <v>35518</v>
      </c>
      <c r="T6" s="20">
        <f t="shared" si="3"/>
        <v>194.43</v>
      </c>
      <c r="U6" s="20">
        <f t="shared" si="3"/>
        <v>182.68</v>
      </c>
      <c r="V6" s="20">
        <f t="shared" si="3"/>
        <v>224</v>
      </c>
      <c r="W6" s="20">
        <f t="shared" si="3"/>
        <v>136.83000000000001</v>
      </c>
      <c r="X6" s="20">
        <f t="shared" si="3"/>
        <v>1.64</v>
      </c>
      <c r="Y6" s="21">
        <f>IF(Y7="",NA(),Y7)</f>
        <v>89.02</v>
      </c>
      <c r="Z6" s="21">
        <f t="shared" ref="Z6:AH6" si="4">IF(Z7="",NA(),Z7)</f>
        <v>90.48</v>
      </c>
      <c r="AA6" s="21">
        <f t="shared" si="4"/>
        <v>86.12</v>
      </c>
      <c r="AB6" s="21">
        <f t="shared" si="4"/>
        <v>71.510000000000005</v>
      </c>
      <c r="AC6" s="21">
        <f t="shared" si="4"/>
        <v>70.75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50.04</v>
      </c>
      <c r="BR6" s="21">
        <f t="shared" ref="BR6:BZ6" si="8">IF(BR7="",NA(),BR7)</f>
        <v>40.4</v>
      </c>
      <c r="BS6" s="21">
        <f t="shared" si="8"/>
        <v>23.05</v>
      </c>
      <c r="BT6" s="21">
        <f t="shared" si="8"/>
        <v>40.049999999999997</v>
      </c>
      <c r="BU6" s="21">
        <f t="shared" si="8"/>
        <v>33.32</v>
      </c>
      <c r="BV6" s="21">
        <f t="shared" si="8"/>
        <v>62.5</v>
      </c>
      <c r="BW6" s="21">
        <f t="shared" si="8"/>
        <v>60.59</v>
      </c>
      <c r="BX6" s="21">
        <f t="shared" si="8"/>
        <v>60</v>
      </c>
      <c r="BY6" s="21">
        <f t="shared" si="8"/>
        <v>59.01</v>
      </c>
      <c r="BZ6" s="21">
        <f t="shared" si="8"/>
        <v>56.06</v>
      </c>
      <c r="CA6" s="20" t="str">
        <f>IF(CA7="","",IF(CA7="-","【-】","【"&amp;SUBSTITUTE(TEXT(CA7,"#,##0.00"),"-","△")&amp;"】"))</f>
        <v>【53.65】</v>
      </c>
      <c r="CB6" s="21">
        <f>IF(CB7="",NA(),CB7)</f>
        <v>410.86</v>
      </c>
      <c r="CC6" s="21">
        <f t="shared" ref="CC6:CK6" si="9">IF(CC7="",NA(),CC7)</f>
        <v>507.93</v>
      </c>
      <c r="CD6" s="21">
        <f t="shared" si="9"/>
        <v>949.17</v>
      </c>
      <c r="CE6" s="21">
        <f t="shared" si="9"/>
        <v>460.49</v>
      </c>
      <c r="CF6" s="21">
        <f t="shared" si="9"/>
        <v>600.09</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100</v>
      </c>
      <c r="CN6" s="21">
        <f t="shared" ref="CN6:CV6" si="10">IF(CN7="",NA(),CN7)</f>
        <v>100</v>
      </c>
      <c r="CO6" s="21">
        <f t="shared" si="10"/>
        <v>100</v>
      </c>
      <c r="CP6" s="21">
        <f t="shared" si="10"/>
        <v>100</v>
      </c>
      <c r="CQ6" s="21">
        <f t="shared" si="10"/>
        <v>100</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382108</v>
      </c>
      <c r="D7" s="23">
        <v>47</v>
      </c>
      <c r="E7" s="23">
        <v>18</v>
      </c>
      <c r="F7" s="23">
        <v>0</v>
      </c>
      <c r="G7" s="23">
        <v>0</v>
      </c>
      <c r="H7" s="23" t="s">
        <v>98</v>
      </c>
      <c r="I7" s="23" t="s">
        <v>99</v>
      </c>
      <c r="J7" s="23" t="s">
        <v>100</v>
      </c>
      <c r="K7" s="23" t="s">
        <v>101</v>
      </c>
      <c r="L7" s="23" t="s">
        <v>102</v>
      </c>
      <c r="M7" s="23" t="s">
        <v>103</v>
      </c>
      <c r="N7" s="24" t="s">
        <v>104</v>
      </c>
      <c r="O7" s="24" t="s">
        <v>105</v>
      </c>
      <c r="P7" s="24">
        <v>0.63</v>
      </c>
      <c r="Q7" s="24">
        <v>100</v>
      </c>
      <c r="R7" s="24">
        <v>3600</v>
      </c>
      <c r="S7" s="24">
        <v>35518</v>
      </c>
      <c r="T7" s="24">
        <v>194.43</v>
      </c>
      <c r="U7" s="24">
        <v>182.68</v>
      </c>
      <c r="V7" s="24">
        <v>224</v>
      </c>
      <c r="W7" s="24">
        <v>136.83000000000001</v>
      </c>
      <c r="X7" s="24">
        <v>1.64</v>
      </c>
      <c r="Y7" s="24">
        <v>89.02</v>
      </c>
      <c r="Z7" s="24">
        <v>90.48</v>
      </c>
      <c r="AA7" s="24">
        <v>86.12</v>
      </c>
      <c r="AB7" s="24">
        <v>71.510000000000005</v>
      </c>
      <c r="AC7" s="24">
        <v>70.75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50.04</v>
      </c>
      <c r="BR7" s="24">
        <v>40.4</v>
      </c>
      <c r="BS7" s="24">
        <v>23.05</v>
      </c>
      <c r="BT7" s="24">
        <v>40.049999999999997</v>
      </c>
      <c r="BU7" s="24">
        <v>33.32</v>
      </c>
      <c r="BV7" s="24">
        <v>62.5</v>
      </c>
      <c r="BW7" s="24">
        <v>60.59</v>
      </c>
      <c r="BX7" s="24">
        <v>60</v>
      </c>
      <c r="BY7" s="24">
        <v>59.01</v>
      </c>
      <c r="BZ7" s="24">
        <v>56.06</v>
      </c>
      <c r="CA7" s="24">
        <v>53.65</v>
      </c>
      <c r="CB7" s="24">
        <v>410.86</v>
      </c>
      <c r="CC7" s="24">
        <v>507.93</v>
      </c>
      <c r="CD7" s="24">
        <v>949.17</v>
      </c>
      <c r="CE7" s="24">
        <v>460.49</v>
      </c>
      <c r="CF7" s="24">
        <v>600.09</v>
      </c>
      <c r="CG7" s="24">
        <v>269.33</v>
      </c>
      <c r="CH7" s="24">
        <v>280.23</v>
      </c>
      <c r="CI7" s="24">
        <v>282.70999999999998</v>
      </c>
      <c r="CJ7" s="24">
        <v>291.82</v>
      </c>
      <c r="CK7" s="24">
        <v>304.36</v>
      </c>
      <c r="CL7" s="24">
        <v>307.86</v>
      </c>
      <c r="CM7" s="24">
        <v>100</v>
      </c>
      <c r="CN7" s="24">
        <v>100</v>
      </c>
      <c r="CO7" s="24">
        <v>100</v>
      </c>
      <c r="CP7" s="24">
        <v>100</v>
      </c>
      <c r="CQ7" s="24">
        <v>100</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2025-02-13T01:57:38Z</cp:lastPrinted>
  <dcterms:created xsi:type="dcterms:W3CDTF">2025-01-24T07:41:13Z</dcterms:created>
  <dcterms:modified xsi:type="dcterms:W3CDTF">2025-02-13T02:06:49Z</dcterms:modified>
  <cp:category/>
</cp:coreProperties>
</file>