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S:\商工観光課\100_庶務係\◆第3係\■第３係\02-2　公営企業関係\R06\【R070123】【〆切：0207（金）】公営企業に係る経営比較分析表（令和５年度決算）の分析等について（依頼）\02　提出用　編集中\"/>
    </mc:Choice>
  </mc:AlternateContent>
  <xr:revisionPtr revIDLastSave="0" documentId="13_ncr:1_{34480E36-282E-41CA-BB24-8437B892E393}" xr6:coauthVersionLast="47" xr6:coauthVersionMax="47" xr10:uidLastSave="{00000000-0000-0000-0000-000000000000}"/>
  <workbookProtection workbookAlgorithmName="SHA-512" workbookHashValue="2+nYWeJduIpmdqrbCpVUTQQDC/eUALtFpWSetKHJVHasIlCCBhHvuGRmCXc+0UCtayc/nv+wUv3EcsUngYYg4g==" workbookSaltValue="IBxHeRF1mhFaahbfv2avtQ==" workbookSpinCount="100000" lockStructure="1"/>
  <bookViews>
    <workbookView xWindow="-110" yWindow="-110" windowWidth="19420" windowHeight="1030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LH32" i="4" s="1"/>
  <c r="DR7" i="5"/>
  <c r="DQ7" i="5"/>
  <c r="DP7" i="5"/>
  <c r="JC32" i="4" s="1"/>
  <c r="DO7" i="5"/>
  <c r="DN7" i="5"/>
  <c r="DM7" i="5"/>
  <c r="DL7" i="5"/>
  <c r="DK7" i="5"/>
  <c r="DI7" i="5"/>
  <c r="DH7" i="5"/>
  <c r="DG7" i="5"/>
  <c r="DF7" i="5"/>
  <c r="DE7" i="5"/>
  <c r="DD7" i="5"/>
  <c r="DC7" i="5"/>
  <c r="LT77" i="4" s="1"/>
  <c r="DB7" i="5"/>
  <c r="LE77" i="4" s="1"/>
  <c r="DA7" i="5"/>
  <c r="CZ7" i="5"/>
  <c r="CN7" i="5"/>
  <c r="CV76" i="4" s="1"/>
  <c r="CM7" i="5"/>
  <c r="BZ7" i="5"/>
  <c r="BY7" i="5"/>
  <c r="BX7" i="5"/>
  <c r="KO53" i="4" s="1"/>
  <c r="BW7" i="5"/>
  <c r="BV7" i="5"/>
  <c r="BU7" i="5"/>
  <c r="BT7" i="5"/>
  <c r="BS7" i="5"/>
  <c r="KO52" i="4" s="1"/>
  <c r="BR7" i="5"/>
  <c r="BQ7" i="5"/>
  <c r="BO7" i="5"/>
  <c r="HJ53" i="4" s="1"/>
  <c r="BN7" i="5"/>
  <c r="GQ53" i="4" s="1"/>
  <c r="BM7" i="5"/>
  <c r="BL7" i="5"/>
  <c r="BK7" i="5"/>
  <c r="EL53" i="4" s="1"/>
  <c r="BJ7" i="5"/>
  <c r="BI7" i="5"/>
  <c r="BH7" i="5"/>
  <c r="BG7" i="5"/>
  <c r="BF7" i="5"/>
  <c r="BD7" i="5"/>
  <c r="BC7" i="5"/>
  <c r="BB7" i="5"/>
  <c r="BA7" i="5"/>
  <c r="AN53" i="4" s="1"/>
  <c r="AZ7" i="5"/>
  <c r="AY7" i="5"/>
  <c r="AX7" i="5"/>
  <c r="BZ52" i="4" s="1"/>
  <c r="AW7" i="5"/>
  <c r="AV7" i="5"/>
  <c r="AU7" i="5"/>
  <c r="AS7" i="5"/>
  <c r="HJ32" i="4" s="1"/>
  <c r="AR7" i="5"/>
  <c r="AQ7" i="5"/>
  <c r="AP7" i="5"/>
  <c r="AO7" i="5"/>
  <c r="EL32" i="4" s="1"/>
  <c r="AN7" i="5"/>
  <c r="HJ31" i="4" s="1"/>
  <c r="AM7" i="5"/>
  <c r="AL7" i="5"/>
  <c r="AK7" i="5"/>
  <c r="AJ7" i="5"/>
  <c r="EL31" i="4" s="1"/>
  <c r="AH7" i="5"/>
  <c r="AG7" i="5"/>
  <c r="AF7" i="5"/>
  <c r="BG32" i="4" s="1"/>
  <c r="AE7" i="5"/>
  <c r="AN32" i="4" s="1"/>
  <c r="AD7" i="5"/>
  <c r="AC7" i="5"/>
  <c r="AB7" i="5"/>
  <c r="AA7" i="5"/>
  <c r="Z7" i="5"/>
  <c r="Y7" i="5"/>
  <c r="X7" i="5"/>
  <c r="LJ10" i="4" s="1"/>
  <c r="W7" i="5"/>
  <c r="V7" i="5"/>
  <c r="U7" i="5"/>
  <c r="T7" i="5"/>
  <c r="JQ8" i="4" s="1"/>
  <c r="S7" i="5"/>
  <c r="R7" i="5"/>
  <c r="Q7" i="5"/>
  <c r="P7" i="5"/>
  <c r="O7" i="5"/>
  <c r="N7" i="5"/>
  <c r="M7" i="5"/>
  <c r="L7" i="5"/>
  <c r="CF8" i="4" s="1"/>
  <c r="K7" i="5"/>
  <c r="AQ8" i="4" s="1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LH53" i="4"/>
  <c r="JV53" i="4"/>
  <c r="JC53" i="4"/>
  <c r="FX53" i="4"/>
  <c r="FE53" i="4"/>
  <c r="CS53" i="4"/>
  <c r="BZ53" i="4"/>
  <c r="BG53" i="4"/>
  <c r="U53" i="4"/>
  <c r="MA52" i="4"/>
  <c r="LH52" i="4"/>
  <c r="JV52" i="4"/>
  <c r="JC52" i="4"/>
  <c r="HJ52" i="4"/>
  <c r="GQ52" i="4"/>
  <c r="FX52" i="4"/>
  <c r="FE52" i="4"/>
  <c r="EL52" i="4"/>
  <c r="CS52" i="4"/>
  <c r="BG52" i="4"/>
  <c r="AN52" i="4"/>
  <c r="U52" i="4"/>
  <c r="KO32" i="4"/>
  <c r="JV32" i="4"/>
  <c r="GQ32" i="4"/>
  <c r="FX32" i="4"/>
  <c r="FE32" i="4"/>
  <c r="CS32" i="4"/>
  <c r="BZ32" i="4"/>
  <c r="U32" i="4"/>
  <c r="MA31" i="4"/>
  <c r="LH31" i="4"/>
  <c r="KO31" i="4"/>
  <c r="JV31" i="4"/>
  <c r="JC31" i="4"/>
  <c r="GQ31" i="4"/>
  <c r="FX31" i="4"/>
  <c r="FE31" i="4"/>
  <c r="CS31" i="4"/>
  <c r="BZ31" i="4"/>
  <c r="BG31" i="4"/>
  <c r="AN31" i="4"/>
  <c r="U31" i="4"/>
  <c r="JQ10" i="4"/>
  <c r="HX10" i="4"/>
  <c r="DU10" i="4"/>
  <c r="CF10" i="4"/>
  <c r="B10" i="4"/>
  <c r="LJ8" i="4"/>
  <c r="HX8" i="4"/>
  <c r="FJ8" i="4"/>
  <c r="DU8" i="4"/>
  <c r="B8" i="4"/>
  <c r="B6" i="4" l="1"/>
  <c r="CS30" i="4"/>
  <c r="BZ76" i="4"/>
  <c r="MA51" i="4"/>
  <c r="MI76" i="4"/>
  <c r="HJ51" i="4"/>
  <c r="MA30" i="4"/>
  <c r="IT76" i="4"/>
  <c r="CS51" i="4"/>
  <c r="HJ30" i="4"/>
  <c r="E11" i="5"/>
  <c r="C11" i="5"/>
  <c r="D11" i="5"/>
  <c r="B11" i="5"/>
  <c r="LE76" i="4" l="1"/>
  <c r="FX51" i="4"/>
  <c r="KO30" i="4"/>
  <c r="HP76" i="4"/>
  <c r="BG51" i="4"/>
  <c r="FX30" i="4"/>
  <c r="BG30" i="4"/>
  <c r="AV76" i="4"/>
  <c r="KO51" i="4"/>
  <c r="AG76" i="4"/>
  <c r="JV51" i="4"/>
  <c r="KP76" i="4"/>
  <c r="FE51" i="4"/>
  <c r="JV30" i="4"/>
  <c r="HA76" i="4"/>
  <c r="AN51" i="4"/>
  <c r="FE30" i="4"/>
  <c r="AN30" i="4"/>
  <c r="LH51" i="4"/>
  <c r="LT76" i="4"/>
  <c r="GQ51" i="4"/>
  <c r="IE76" i="4"/>
  <c r="BZ51" i="4"/>
  <c r="GQ30" i="4"/>
  <c r="BZ30" i="4"/>
  <c r="BK76" i="4"/>
  <c r="LH30" i="4"/>
  <c r="U30" i="4"/>
  <c r="R76" i="4"/>
  <c r="JC51" i="4"/>
  <c r="KA76" i="4"/>
  <c r="EL51" i="4"/>
  <c r="JC30" i="4"/>
  <c r="GL76" i="4"/>
  <c r="U51" i="4"/>
  <c r="EL30" i="4"/>
</calcChain>
</file>

<file path=xl/sharedStrings.xml><?xml version="1.0" encoding="utf-8"?>
<sst xmlns="http://schemas.openxmlformats.org/spreadsheetml/2006/main" count="278" uniqueCount="131">
  <si>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</si>
  <si>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</si>
  <si>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</si>
  <si>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</si>
  <si>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</si>
  <si>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</si>
  <si>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</si>
  <si>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</si>
  <si>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</si>
  <si>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</si>
  <si>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</si>
  <si>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</si>
  <si>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</si>
  <si>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</si>
  <si>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</si>
  <si>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</si>
  <si>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</si>
  <si>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</si>
  <si>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</si>
  <si>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</si>
  <si>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</si>
  <si>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</si>
  <si>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</si>
  <si>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</si>
  <si>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</si>
  <si>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</si>
  <si>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</si>
  <si>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</si>
  <si>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</si>
  <si>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</si>
  <si>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</si>
  <si>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</si>
  <si>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</si>
  <si>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</si>
  <si>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</si>
  <si>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</si>
  <si>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</si>
  <si>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</si>
  <si>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</si>
  <si>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</si>
  <si>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</si>
  <si>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</si>
  <si>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</si>
  <si>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</si>
  <si>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</si>
  <si>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</si>
  <si>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</si>
  <si>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</si>
  <si>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</si>
  <si>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</si>
  <si>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</si>
  <si>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</si>
  <si>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</si>
  <si>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</si>
  <si>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</si>
  <si>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</si>
  <si>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</si>
  <si>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</si>
  <si>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</si>
  <si>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</si>
  <si>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</si>
  <si>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</si>
  <si>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</si>
  <si>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</si>
  <si>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</si>
  <si>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</si>
  <si>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</si>
  <si>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</si>
  <si>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</si>
  <si>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</si>
  <si>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</si>
  <si>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</si>
  <si>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</si>
  <si>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</si>
  <si>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</si>
  <si>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</si>
  <si>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</si>
  <si>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</si>
  <si>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</si>
  <si>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</si>
  <si>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</si>
  <si>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</si>
  <si>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</si>
  <si>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</si>
  <si>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</si>
  <si>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</si>
  <si>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</si>
  <si>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</si>
  <si>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</si>
  <si>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</si>
  <si>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</si>
  <si>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</si>
  <si>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</si>
  <si>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</si>
  <si>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</si>
  <si>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</si>
  <si>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</si>
  <si>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</si>
  <si>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</si>
  <si>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</si>
  <si>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</si>
  <si>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</si>
  <si>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当該値(N-1)</t>
    <phoneticPr fontId="5"/>
  </si>
  <si>
    <t>当該値(N-3)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</si>
  <si>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</si>
  <si>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</si>
  <si>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</si>
  <si>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</si>
  <si>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</si>
  <si>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</si>
  <si>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八幡浜市</t>
  </si>
  <si>
    <t>北浜駐車場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</si>
  <si>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</si>
  <si>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</si>
  <si>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</si>
  <si>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</si>
  <si>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</si>
  <si>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</si>
  <si>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</si>
  <si>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</si>
  <si>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公共施設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</si>
  <si>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</si>
  <si>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</si>
  <si>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</si>
  <si>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</si>
  <si>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</si>
  <si>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</si>
  <si>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⑧設備投資見込額
　平面駐車場であり、大きな改修等、新たな設備投資については見込んでいない。</t>
    <rPh sb="1" eb="3">
      <t>セツビ</t>
    </rPh>
    <rPh sb="3" eb="5">
      <t>トウシ</t>
    </rPh>
    <rPh sb="5" eb="8">
      <t>ミコミガク</t>
    </rPh>
    <rPh sb="10" eb="12">
      <t>ヘイメン</t>
    </rPh>
    <rPh sb="12" eb="15">
      <t>チュウシャジョウ</t>
    </rPh>
    <rPh sb="19" eb="20">
      <t>オオ</t>
    </rPh>
    <rPh sb="22" eb="25">
      <t>カイシュウトウ</t>
    </rPh>
    <rPh sb="26" eb="27">
      <t>アラ</t>
    </rPh>
    <rPh sb="29" eb="33">
      <t>セツビトウシ</t>
    </rPh>
    <rPh sb="38" eb="40">
      <t>ミコ</t>
    </rPh>
    <phoneticPr fontId="5"/>
  </si>
  <si>
    <t>⑪稼働率
　定期駐車場のみであり、ほぼ空きがない状態で推移している。</t>
    <rPh sb="1" eb="4">
      <t>カドウリツ</t>
    </rPh>
    <rPh sb="6" eb="8">
      <t>テイキ</t>
    </rPh>
    <rPh sb="8" eb="11">
      <t>チュウシャジョウ</t>
    </rPh>
    <rPh sb="19" eb="20">
      <t>ア</t>
    </rPh>
    <rPh sb="24" eb="26">
      <t>ジョウタイ</t>
    </rPh>
    <rPh sb="27" eb="29">
      <t>スイイ</t>
    </rPh>
    <phoneticPr fontId="5"/>
  </si>
  <si>
    <t>　平面駐車場であり、機械等の設備もないため、修繕等の支出も少ない。定期駐車のみであり、ほとんど空きがない状態であるため収入は安定している。
　営業に関する収益性は高いが、駐車場事業全体の消費税を毎年計上しているため、消費税額により支出が変動している。</t>
    <rPh sb="1" eb="6">
      <t>ヘイメンチュウシャジョウ</t>
    </rPh>
    <rPh sb="10" eb="13">
      <t>キカイトウ</t>
    </rPh>
    <rPh sb="14" eb="16">
      <t>セツビ</t>
    </rPh>
    <rPh sb="22" eb="25">
      <t>シュウゼントウ</t>
    </rPh>
    <rPh sb="26" eb="28">
      <t>シシュツ</t>
    </rPh>
    <rPh sb="29" eb="30">
      <t>スク</t>
    </rPh>
    <rPh sb="33" eb="37">
      <t>テイキチュウシャ</t>
    </rPh>
    <rPh sb="47" eb="48">
      <t>ア</t>
    </rPh>
    <rPh sb="52" eb="54">
      <t>ジョウタイ</t>
    </rPh>
    <rPh sb="59" eb="61">
      <t>シュウニュウ</t>
    </rPh>
    <rPh sb="62" eb="64">
      <t>アンテイ</t>
    </rPh>
    <rPh sb="71" eb="73">
      <t>エイギョウ</t>
    </rPh>
    <rPh sb="74" eb="75">
      <t>カン</t>
    </rPh>
    <rPh sb="77" eb="80">
      <t>シュウエキセイ</t>
    </rPh>
    <rPh sb="81" eb="82">
      <t>タカ</t>
    </rPh>
    <rPh sb="85" eb="90">
      <t>チュウシャジョウジギョウ</t>
    </rPh>
    <rPh sb="90" eb="92">
      <t>ゼンタイ</t>
    </rPh>
    <rPh sb="93" eb="96">
      <t>ショウヒゼイ</t>
    </rPh>
    <rPh sb="97" eb="99">
      <t>マイトシ</t>
    </rPh>
    <rPh sb="99" eb="101">
      <t>ケイジョウ</t>
    </rPh>
    <rPh sb="108" eb="112">
      <t>ショウヒゼイガク</t>
    </rPh>
    <rPh sb="115" eb="117">
      <t>シシュツ</t>
    </rPh>
    <rPh sb="118" eb="120">
      <t>ヘンドウ</t>
    </rPh>
    <phoneticPr fontId="5"/>
  </si>
  <si>
    <t>①収益的収支比率
　定期駐車のみでほぼ空きがない状態であるため、収入は安定している。収益的収支比率が１００％を下回るのは、駐車場全体に係る消費税を当会計から支出しているためである。
④売上高GOP比率
⑤EBTIDA
　消費税納税の有無により上下する。収入は安定しており、大きな支出もないことから、収益率は好調である。</t>
    <rPh sb="1" eb="4">
      <t>シュウエキテキ</t>
    </rPh>
    <rPh sb="4" eb="6">
      <t>シュウシ</t>
    </rPh>
    <rPh sb="6" eb="8">
      <t>ヒリツ</t>
    </rPh>
    <rPh sb="10" eb="14">
      <t>テイキチュウシャ</t>
    </rPh>
    <rPh sb="19" eb="20">
      <t>ア</t>
    </rPh>
    <rPh sb="24" eb="26">
      <t>ジョウタイ</t>
    </rPh>
    <rPh sb="32" eb="34">
      <t>シュウニュウ</t>
    </rPh>
    <rPh sb="35" eb="37">
      <t>アンテイ</t>
    </rPh>
    <rPh sb="42" eb="45">
      <t>シュウエキテキ</t>
    </rPh>
    <rPh sb="45" eb="49">
      <t>シュウシヒリツ</t>
    </rPh>
    <rPh sb="55" eb="57">
      <t>シタマワ</t>
    </rPh>
    <rPh sb="61" eb="64">
      <t>チュウシャジョウ</t>
    </rPh>
    <rPh sb="64" eb="66">
      <t>ゼンタイ</t>
    </rPh>
    <rPh sb="67" eb="68">
      <t>カカ</t>
    </rPh>
    <rPh sb="69" eb="72">
      <t>ショウヒゼイ</t>
    </rPh>
    <rPh sb="73" eb="76">
      <t>トウカイケイ</t>
    </rPh>
    <rPh sb="78" eb="80">
      <t>シシュツ</t>
    </rPh>
    <rPh sb="92" eb="95">
      <t>ウリアゲダカ</t>
    </rPh>
    <rPh sb="98" eb="100">
      <t>ヒリツ</t>
    </rPh>
    <rPh sb="110" eb="113">
      <t>ショウヒゼイ</t>
    </rPh>
    <rPh sb="113" eb="115">
      <t>ノウゼイ</t>
    </rPh>
    <rPh sb="116" eb="118">
      <t>ウム</t>
    </rPh>
    <rPh sb="121" eb="123">
      <t>ジョウゲ</t>
    </rPh>
    <rPh sb="126" eb="128">
      <t>シュウニュウ</t>
    </rPh>
    <rPh sb="129" eb="131">
      <t>アンテイ</t>
    </rPh>
    <rPh sb="136" eb="137">
      <t>オオ</t>
    </rPh>
    <rPh sb="139" eb="141">
      <t>シシュツ</t>
    </rPh>
    <rPh sb="149" eb="152">
      <t>シュウエキリツ</t>
    </rPh>
    <rPh sb="153" eb="155">
      <t>コウチョウ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</si>
</sst>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402</c:v>
                </c:pt>
                <c:pt idx="1">
                  <c:v>107.5</c:v>
                </c:pt>
                <c:pt idx="2">
                  <c:v>76.7</c:v>
                </c:pt>
                <c:pt idx="3">
                  <c:v>80.099999999999994</c:v>
                </c:pt>
                <c:pt idx="4">
                  <c:v>81.8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13-4B8D-88CD-963193A88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1736.5</c:v>
                </c:pt>
                <c:pt idx="1">
                  <c:v>3200.8</c:v>
                </c:pt>
                <c:pt idx="2">
                  <c:v>274.39999999999998</c:v>
                </c:pt>
                <c:pt idx="3">
                  <c:v>972.8</c:v>
                </c:pt>
                <c:pt idx="4">
                  <c:v>2703.2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3-4B8D-88CD-963193A88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E-4C3E-80EE-F4EFB882B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51.5</c:v>
                </c:pt>
                <c:pt idx="1">
                  <c:v>764.6</c:v>
                </c:pt>
                <c:pt idx="2">
                  <c:v>72.599999999999994</c:v>
                </c:pt>
                <c:pt idx="3">
                  <c:v>50.4</c:v>
                </c:pt>
                <c:pt idx="4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E-4C3E-80EE-F4EFB882B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8D2-40CD-9525-A54E9628D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2-40CD-9525-A54E9628D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177-45C3-B638-771A1FFF1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7-45C3-B638-771A1FFF1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6-4981-9B3F-CB4852997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1.3</c:v>
                </c:pt>
                <c:pt idx="1">
                  <c:v>4.8</c:v>
                </c:pt>
                <c:pt idx="2">
                  <c:v>3.3</c:v>
                </c:pt>
                <c:pt idx="3">
                  <c:v>1.6</c:v>
                </c:pt>
                <c:pt idx="4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6-4981-9B3F-CB4852997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C-4DF8-9CA5-3C76E6CB3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</c:v>
                </c:pt>
                <c:pt idx="1">
                  <c:v>98</c:v>
                </c:pt>
                <c:pt idx="2">
                  <c:v>13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C-4DF8-9CA5-3C76E6CB3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91.7</c:v>
                </c:pt>
                <c:pt idx="1">
                  <c:v>91.7</c:v>
                </c:pt>
                <c:pt idx="2">
                  <c:v>91.7</c:v>
                </c:pt>
                <c:pt idx="3">
                  <c:v>91.7</c:v>
                </c:pt>
                <c:pt idx="4">
                  <c:v>91.7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A3-42B5-A660-50DD0759C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159.6</c:v>
                </c:pt>
                <c:pt idx="1">
                  <c:v>128.5</c:v>
                </c:pt>
                <c:pt idx="2">
                  <c:v>138.1</c:v>
                </c:pt>
                <c:pt idx="3">
                  <c:v>152.4</c:v>
                </c:pt>
                <c:pt idx="4">
                  <c:v>149.80000000000001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3-42B5-A660-50DD0759C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75.099999999999994</c:v>
                </c:pt>
                <c:pt idx="1">
                  <c:v>7</c:v>
                </c:pt>
                <c:pt idx="2">
                  <c:v>-30.3</c:v>
                </c:pt>
                <c:pt idx="3">
                  <c:v>-25</c:v>
                </c:pt>
                <c:pt idx="4">
                  <c:v>-22.3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9A-4DF6-82D8-4FD45BEEA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28.9</c:v>
                </c:pt>
                <c:pt idx="1">
                  <c:v>-56.4</c:v>
                </c:pt>
                <c:pt idx="2">
                  <c:v>16.899999999999999</c:v>
                </c:pt>
                <c:pt idx="3">
                  <c:v>26.4</c:v>
                </c:pt>
                <c:pt idx="4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A-4DF6-82D8-4FD45BEEA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1045</c:v>
                </c:pt>
                <c:pt idx="1">
                  <c:v>98</c:v>
                </c:pt>
                <c:pt idx="2">
                  <c:v>-443</c:v>
                </c:pt>
                <c:pt idx="3">
                  <c:v>-351</c:v>
                </c:pt>
                <c:pt idx="4">
                  <c:v>-315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B6-4426-B11F-6A7AA09D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8262</c:v>
                </c:pt>
                <c:pt idx="1">
                  <c:v>1059</c:v>
                </c:pt>
                <c:pt idx="2">
                  <c:v>2866</c:v>
                </c:pt>
                <c:pt idx="3">
                  <c:v>4637</c:v>
                </c:pt>
                <c:pt idx="4">
                  <c:v>4223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6-4426-B11F-6A7AA09D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GB4" zoomScaleNormal="100" zoomScaleSheetLayoutView="70" workbookViewId="0">
      <selection activeCell="HL10" sqref="HL10"/>
    </sheetView>
  </sheetViews>
  <sheetFormatPr defaultColWidth="2.6328125" defaultRowHeight="13" x14ac:dyDescent="0.2"/>
  <cols>
    <col min="1" max="1" width="2.6328125" customWidth="1"/>
    <col min="2" max="2" width="0.90625" customWidth="1"/>
    <col min="3" max="244" width="0.6328125" customWidth="1"/>
    <col min="245" max="245" width="0.90625" customWidth="1"/>
    <col min="246" max="366" width="0.6328125" customWidth="1"/>
    <col min="368" max="382" width="3.08984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愛媛県八幡浜市　北浜駐車場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Ａ３Ｂ２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公共施設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350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118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広場式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39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24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無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1"/>
      <c r="NC15" s="2"/>
      <c r="ND15" s="100" t="s">
        <v>130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103" t="str">
        <f>データ!$B$11</f>
        <v>R01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R02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R03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R04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R05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103" t="str">
        <f>データ!$B$11</f>
        <v>R01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R02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R03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R04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R05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103" t="str">
        <f>データ!$B$11</f>
        <v>R01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R02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R03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R04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R05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2"/>
      <c r="C31" s="2"/>
      <c r="D31" s="2"/>
      <c r="E31" s="2"/>
      <c r="F31" s="2"/>
      <c r="I31" s="17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402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107.5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76.7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80.099999999999994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81.8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91.7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91.7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91.7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91.7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91.7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2"/>
      <c r="C32" s="2"/>
      <c r="D32" s="2"/>
      <c r="E32" s="2"/>
      <c r="F32" s="2"/>
      <c r="G32" s="2"/>
      <c r="H32" s="2"/>
      <c r="I32" s="17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1736.5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3200.8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274.39999999999998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972.8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2703.2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1.3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4.8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3.3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1.6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1.5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159.6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128.5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138.1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152.4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149.80000000000001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100" t="s">
        <v>127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100" t="s">
        <v>128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103" t="str">
        <f>データ!$B$11</f>
        <v>R01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R02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R03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R04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R05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103" t="str">
        <f>データ!$B$11</f>
        <v>R01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R02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R03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R04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R05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103" t="str">
        <f>データ!$B$11</f>
        <v>R01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R02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R03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R04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R05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2"/>
      <c r="C52" s="2"/>
      <c r="D52" s="2"/>
      <c r="E52" s="2"/>
      <c r="F52" s="2"/>
      <c r="I52" s="17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75.099999999999994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7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-30.3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-25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-22.3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1045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98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-443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-351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-315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2"/>
      <c r="C53" s="2"/>
      <c r="D53" s="2"/>
      <c r="E53" s="2"/>
      <c r="F53" s="2"/>
      <c r="G53" s="2"/>
      <c r="H53" s="2"/>
      <c r="I53" s="17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4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98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13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2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4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28.9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-56.4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16.899999999999999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26.4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-1.9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8262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1059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2866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4637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4223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3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3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100" t="s">
        <v>129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R01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R02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R03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R04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R05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R01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R02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R03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R04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R05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R01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R02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R03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R04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R05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2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2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51.5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764.6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72.599999999999994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50.4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32.799999999999997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7DS6SWG/7LjC0kFGJDmJCnSSw2w9oExrHd+n+fv+9xK6ObgzKSw7OpwSl3Py5O/HWcEYl78j4lLTFuhjw2ApzA==" saltValue="8yotC9mXWA+j6g8S6hxHCw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" x14ac:dyDescent="0.2"/>
  <cols>
    <col min="1" max="1" width="14.6328125" customWidth="1"/>
    <col min="2" max="90" width="11.90625" customWidth="1"/>
    <col min="91" max="92" width="15.453125" customWidth="1"/>
    <col min="93" max="125" width="11.9062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5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90</v>
      </c>
      <c r="AL5" s="47" t="s">
        <v>101</v>
      </c>
      <c r="AM5" s="47" t="s">
        <v>102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103</v>
      </c>
      <c r="AW5" s="47" t="s">
        <v>91</v>
      </c>
      <c r="AX5" s="47" t="s">
        <v>102</v>
      </c>
      <c r="AY5" s="47" t="s">
        <v>104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100</v>
      </c>
      <c r="BG5" s="47" t="s">
        <v>103</v>
      </c>
      <c r="BH5" s="47" t="s">
        <v>101</v>
      </c>
      <c r="BI5" s="47" t="s">
        <v>92</v>
      </c>
      <c r="BJ5" s="47" t="s">
        <v>104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100</v>
      </c>
      <c r="BR5" s="47" t="s">
        <v>103</v>
      </c>
      <c r="BS5" s="47" t="s">
        <v>91</v>
      </c>
      <c r="BT5" s="47" t="s">
        <v>92</v>
      </c>
      <c r="BU5" s="47" t="s">
        <v>104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103</v>
      </c>
      <c r="CD5" s="47" t="s">
        <v>101</v>
      </c>
      <c r="CE5" s="47" t="s">
        <v>102</v>
      </c>
      <c r="CF5" s="47" t="s">
        <v>104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103</v>
      </c>
      <c r="CQ5" s="47" t="s">
        <v>91</v>
      </c>
      <c r="CR5" s="47" t="s">
        <v>102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100</v>
      </c>
      <c r="DA5" s="47" t="s">
        <v>103</v>
      </c>
      <c r="DB5" s="47" t="s">
        <v>101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100</v>
      </c>
      <c r="DL5" s="47" t="s">
        <v>103</v>
      </c>
      <c r="DM5" s="47" t="s">
        <v>101</v>
      </c>
      <c r="DN5" s="47" t="s">
        <v>102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105</v>
      </c>
      <c r="B6" s="48">
        <f>B8</f>
        <v>2023</v>
      </c>
      <c r="C6" s="48">
        <f t="shared" ref="C6:X6" si="1">C8</f>
        <v>382043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4</v>
      </c>
      <c r="H6" s="48" t="str">
        <f>SUBSTITUTE(H8,"　","")</f>
        <v>愛媛県八幡浜市</v>
      </c>
      <c r="I6" s="48" t="str">
        <f t="shared" si="1"/>
        <v>北浜駐車場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39</v>
      </c>
      <c r="S6" s="50" t="str">
        <f t="shared" si="1"/>
        <v>公共施設</v>
      </c>
      <c r="T6" s="50" t="str">
        <f t="shared" si="1"/>
        <v>無</v>
      </c>
      <c r="U6" s="51">
        <f t="shared" si="1"/>
        <v>350</v>
      </c>
      <c r="V6" s="51">
        <f t="shared" si="1"/>
        <v>24</v>
      </c>
      <c r="W6" s="51">
        <f t="shared" si="1"/>
        <v>0</v>
      </c>
      <c r="X6" s="50" t="str">
        <f t="shared" si="1"/>
        <v>無</v>
      </c>
      <c r="Y6" s="52">
        <f>IF(Y8="-",NA(),Y8)</f>
        <v>402</v>
      </c>
      <c r="Z6" s="52">
        <f t="shared" ref="Z6:AH6" si="2">IF(Z8="-",NA(),Z8)</f>
        <v>107.5</v>
      </c>
      <c r="AA6" s="52">
        <f t="shared" si="2"/>
        <v>76.7</v>
      </c>
      <c r="AB6" s="52">
        <f t="shared" si="2"/>
        <v>80.099999999999994</v>
      </c>
      <c r="AC6" s="52">
        <f t="shared" si="2"/>
        <v>81.8</v>
      </c>
      <c r="AD6" s="52">
        <f t="shared" si="2"/>
        <v>1736.5</v>
      </c>
      <c r="AE6" s="52">
        <f t="shared" si="2"/>
        <v>3200.8</v>
      </c>
      <c r="AF6" s="52">
        <f t="shared" si="2"/>
        <v>274.39999999999998</v>
      </c>
      <c r="AG6" s="52">
        <f t="shared" si="2"/>
        <v>972.8</v>
      </c>
      <c r="AH6" s="52">
        <f t="shared" si="2"/>
        <v>2703.2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1.3</v>
      </c>
      <c r="AP6" s="52">
        <f t="shared" si="3"/>
        <v>4.8</v>
      </c>
      <c r="AQ6" s="52">
        <f t="shared" si="3"/>
        <v>3.3</v>
      </c>
      <c r="AR6" s="52">
        <f t="shared" si="3"/>
        <v>1.6</v>
      </c>
      <c r="AS6" s="52">
        <f t="shared" si="3"/>
        <v>1.5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</v>
      </c>
      <c r="BA6" s="53">
        <f t="shared" si="4"/>
        <v>98</v>
      </c>
      <c r="BB6" s="53">
        <f t="shared" si="4"/>
        <v>13</v>
      </c>
      <c r="BC6" s="53">
        <f t="shared" si="4"/>
        <v>2</v>
      </c>
      <c r="BD6" s="53">
        <f t="shared" si="4"/>
        <v>4</v>
      </c>
      <c r="BE6" s="51" t="str">
        <f>IF(BE8="-","",IF(BE8="-","【-】","【"&amp;SUBSTITUTE(TEXT(BE8,"#,##0"),"-","△")&amp;"】"))</f>
        <v>【127】</v>
      </c>
      <c r="BF6" s="52">
        <f>IF(BF8="-",NA(),BF8)</f>
        <v>75.099999999999994</v>
      </c>
      <c r="BG6" s="52">
        <f t="shared" ref="BG6:BO6" si="5">IF(BG8="-",NA(),BG8)</f>
        <v>7</v>
      </c>
      <c r="BH6" s="52">
        <f t="shared" si="5"/>
        <v>-30.3</v>
      </c>
      <c r="BI6" s="52">
        <f t="shared" si="5"/>
        <v>-25</v>
      </c>
      <c r="BJ6" s="52">
        <f t="shared" si="5"/>
        <v>-22.3</v>
      </c>
      <c r="BK6" s="52">
        <f t="shared" si="5"/>
        <v>28.9</v>
      </c>
      <c r="BL6" s="52">
        <f t="shared" si="5"/>
        <v>-56.4</v>
      </c>
      <c r="BM6" s="52">
        <f t="shared" si="5"/>
        <v>16.899999999999999</v>
      </c>
      <c r="BN6" s="52">
        <f t="shared" si="5"/>
        <v>26.4</v>
      </c>
      <c r="BO6" s="52">
        <f t="shared" si="5"/>
        <v>-1.9</v>
      </c>
      <c r="BP6" s="49" t="str">
        <f>IF(BP8="-","",IF(BP8="-","【-】","【"&amp;SUBSTITUTE(TEXT(BP8,"#,##0.0"),"-","△")&amp;"】"))</f>
        <v>【△55.6】</v>
      </c>
      <c r="BQ6" s="53">
        <f>IF(BQ8="-",NA(),BQ8)</f>
        <v>1045</v>
      </c>
      <c r="BR6" s="53">
        <f t="shared" ref="BR6:BZ6" si="6">IF(BR8="-",NA(),BR8)</f>
        <v>98</v>
      </c>
      <c r="BS6" s="53">
        <f t="shared" si="6"/>
        <v>-443</v>
      </c>
      <c r="BT6" s="53">
        <f t="shared" si="6"/>
        <v>-351</v>
      </c>
      <c r="BU6" s="53">
        <f t="shared" si="6"/>
        <v>-315</v>
      </c>
      <c r="BV6" s="53">
        <f t="shared" si="6"/>
        <v>8262</v>
      </c>
      <c r="BW6" s="53">
        <f t="shared" si="6"/>
        <v>1059</v>
      </c>
      <c r="BX6" s="53">
        <f t="shared" si="6"/>
        <v>2866</v>
      </c>
      <c r="BY6" s="53">
        <f t="shared" si="6"/>
        <v>4637</v>
      </c>
      <c r="BZ6" s="53">
        <f t="shared" si="6"/>
        <v>4223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106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106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51.5</v>
      </c>
      <c r="DF6" s="52">
        <f t="shared" si="8"/>
        <v>764.6</v>
      </c>
      <c r="DG6" s="52">
        <f t="shared" si="8"/>
        <v>72.599999999999994</v>
      </c>
      <c r="DH6" s="52">
        <f t="shared" si="8"/>
        <v>50.4</v>
      </c>
      <c r="DI6" s="52">
        <f t="shared" si="8"/>
        <v>32.799999999999997</v>
      </c>
      <c r="DJ6" s="49" t="str">
        <f>IF(DJ8="-","",IF(DJ8="-","【-】","【"&amp;SUBSTITUTE(TEXT(DJ8,"#,##0.0"),"-","△")&amp;"】"))</f>
        <v>【79.0】</v>
      </c>
      <c r="DK6" s="52">
        <f>IF(DK8="-",NA(),DK8)</f>
        <v>91.7</v>
      </c>
      <c r="DL6" s="52">
        <f t="shared" ref="DL6:DT6" si="9">IF(DL8="-",NA(),DL8)</f>
        <v>91.7</v>
      </c>
      <c r="DM6" s="52">
        <f t="shared" si="9"/>
        <v>91.7</v>
      </c>
      <c r="DN6" s="52">
        <f t="shared" si="9"/>
        <v>91.7</v>
      </c>
      <c r="DO6" s="52">
        <f t="shared" si="9"/>
        <v>91.7</v>
      </c>
      <c r="DP6" s="52">
        <f t="shared" si="9"/>
        <v>159.6</v>
      </c>
      <c r="DQ6" s="52">
        <f t="shared" si="9"/>
        <v>128.5</v>
      </c>
      <c r="DR6" s="52">
        <f t="shared" si="9"/>
        <v>138.1</v>
      </c>
      <c r="DS6" s="52">
        <f t="shared" si="9"/>
        <v>152.4</v>
      </c>
      <c r="DT6" s="52">
        <f t="shared" si="9"/>
        <v>149.80000000000001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2">
      <c r="A7" s="37" t="s">
        <v>107</v>
      </c>
      <c r="B7" s="48">
        <f t="shared" ref="B7:X7" si="10">B8</f>
        <v>2023</v>
      </c>
      <c r="C7" s="48">
        <f t="shared" si="10"/>
        <v>382043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4</v>
      </c>
      <c r="H7" s="48" t="str">
        <f t="shared" si="10"/>
        <v>愛媛県　八幡浜市</v>
      </c>
      <c r="I7" s="48" t="str">
        <f t="shared" si="10"/>
        <v>北浜駐車場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39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350</v>
      </c>
      <c r="V7" s="51">
        <f t="shared" si="10"/>
        <v>24</v>
      </c>
      <c r="W7" s="51">
        <f t="shared" si="10"/>
        <v>0</v>
      </c>
      <c r="X7" s="50" t="str">
        <f t="shared" si="10"/>
        <v>無</v>
      </c>
      <c r="Y7" s="52">
        <f>Y8</f>
        <v>402</v>
      </c>
      <c r="Z7" s="52">
        <f t="shared" ref="Z7:AH7" si="11">Z8</f>
        <v>107.5</v>
      </c>
      <c r="AA7" s="52">
        <f t="shared" si="11"/>
        <v>76.7</v>
      </c>
      <c r="AB7" s="52">
        <f t="shared" si="11"/>
        <v>80.099999999999994</v>
      </c>
      <c r="AC7" s="52">
        <f t="shared" si="11"/>
        <v>81.8</v>
      </c>
      <c r="AD7" s="52">
        <f t="shared" si="11"/>
        <v>1736.5</v>
      </c>
      <c r="AE7" s="52">
        <f t="shared" si="11"/>
        <v>3200.8</v>
      </c>
      <c r="AF7" s="52">
        <f t="shared" si="11"/>
        <v>274.39999999999998</v>
      </c>
      <c r="AG7" s="52">
        <f t="shared" si="11"/>
        <v>972.8</v>
      </c>
      <c r="AH7" s="52">
        <f t="shared" si="11"/>
        <v>2703.2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1.3</v>
      </c>
      <c r="AP7" s="52">
        <f t="shared" si="12"/>
        <v>4.8</v>
      </c>
      <c r="AQ7" s="52">
        <f t="shared" si="12"/>
        <v>3.3</v>
      </c>
      <c r="AR7" s="52">
        <f t="shared" si="12"/>
        <v>1.6</v>
      </c>
      <c r="AS7" s="52">
        <f t="shared" si="12"/>
        <v>1.5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</v>
      </c>
      <c r="BA7" s="53">
        <f t="shared" si="13"/>
        <v>98</v>
      </c>
      <c r="BB7" s="53">
        <f t="shared" si="13"/>
        <v>13</v>
      </c>
      <c r="BC7" s="53">
        <f t="shared" si="13"/>
        <v>2</v>
      </c>
      <c r="BD7" s="53">
        <f t="shared" si="13"/>
        <v>4</v>
      </c>
      <c r="BE7" s="51"/>
      <c r="BF7" s="52">
        <f>BF8</f>
        <v>75.099999999999994</v>
      </c>
      <c r="BG7" s="52">
        <f t="shared" ref="BG7:BO7" si="14">BG8</f>
        <v>7</v>
      </c>
      <c r="BH7" s="52">
        <f t="shared" si="14"/>
        <v>-30.3</v>
      </c>
      <c r="BI7" s="52">
        <f t="shared" si="14"/>
        <v>-25</v>
      </c>
      <c r="BJ7" s="52">
        <f t="shared" si="14"/>
        <v>-22.3</v>
      </c>
      <c r="BK7" s="52">
        <f t="shared" si="14"/>
        <v>28.9</v>
      </c>
      <c r="BL7" s="52">
        <f t="shared" si="14"/>
        <v>-56.4</v>
      </c>
      <c r="BM7" s="52">
        <f t="shared" si="14"/>
        <v>16.899999999999999</v>
      </c>
      <c r="BN7" s="52">
        <f t="shared" si="14"/>
        <v>26.4</v>
      </c>
      <c r="BO7" s="52">
        <f t="shared" si="14"/>
        <v>-1.9</v>
      </c>
      <c r="BP7" s="49"/>
      <c r="BQ7" s="53">
        <f>BQ8</f>
        <v>1045</v>
      </c>
      <c r="BR7" s="53">
        <f t="shared" ref="BR7:BZ7" si="15">BR8</f>
        <v>98</v>
      </c>
      <c r="BS7" s="53">
        <f t="shared" si="15"/>
        <v>-443</v>
      </c>
      <c r="BT7" s="53">
        <f t="shared" si="15"/>
        <v>-351</v>
      </c>
      <c r="BU7" s="53">
        <f t="shared" si="15"/>
        <v>-315</v>
      </c>
      <c r="BV7" s="53">
        <f t="shared" si="15"/>
        <v>8262</v>
      </c>
      <c r="BW7" s="53">
        <f t="shared" si="15"/>
        <v>1059</v>
      </c>
      <c r="BX7" s="53">
        <f t="shared" si="15"/>
        <v>2866</v>
      </c>
      <c r="BY7" s="53">
        <f t="shared" si="15"/>
        <v>4637</v>
      </c>
      <c r="BZ7" s="53">
        <f t="shared" si="15"/>
        <v>4223</v>
      </c>
      <c r="CA7" s="51"/>
      <c r="CB7" s="52" t="s">
        <v>108</v>
      </c>
      <c r="CC7" s="52" t="s">
        <v>108</v>
      </c>
      <c r="CD7" s="52" t="s">
        <v>108</v>
      </c>
      <c r="CE7" s="52" t="s">
        <v>108</v>
      </c>
      <c r="CF7" s="52" t="s">
        <v>108</v>
      </c>
      <c r="CG7" s="52" t="s">
        <v>108</v>
      </c>
      <c r="CH7" s="52" t="s">
        <v>108</v>
      </c>
      <c r="CI7" s="52" t="s">
        <v>108</v>
      </c>
      <c r="CJ7" s="52" t="s">
        <v>108</v>
      </c>
      <c r="CK7" s="52" t="s">
        <v>109</v>
      </c>
      <c r="CL7" s="49"/>
      <c r="CM7" s="51">
        <f>CM8</f>
        <v>0</v>
      </c>
      <c r="CN7" s="51">
        <f>CN8</f>
        <v>0</v>
      </c>
      <c r="CO7" s="52" t="s">
        <v>108</v>
      </c>
      <c r="CP7" s="52" t="s">
        <v>108</v>
      </c>
      <c r="CQ7" s="52" t="s">
        <v>108</v>
      </c>
      <c r="CR7" s="52" t="s">
        <v>108</v>
      </c>
      <c r="CS7" s="52" t="s">
        <v>108</v>
      </c>
      <c r="CT7" s="52" t="s">
        <v>108</v>
      </c>
      <c r="CU7" s="52" t="s">
        <v>108</v>
      </c>
      <c r="CV7" s="52" t="s">
        <v>108</v>
      </c>
      <c r="CW7" s="52" t="s">
        <v>108</v>
      </c>
      <c r="CX7" s="52" t="s">
        <v>106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51.5</v>
      </c>
      <c r="DF7" s="52">
        <f t="shared" si="16"/>
        <v>764.6</v>
      </c>
      <c r="DG7" s="52">
        <f t="shared" si="16"/>
        <v>72.599999999999994</v>
      </c>
      <c r="DH7" s="52">
        <f t="shared" si="16"/>
        <v>50.4</v>
      </c>
      <c r="DI7" s="52">
        <f t="shared" si="16"/>
        <v>32.799999999999997</v>
      </c>
      <c r="DJ7" s="49"/>
      <c r="DK7" s="52">
        <f>DK8</f>
        <v>91.7</v>
      </c>
      <c r="DL7" s="52">
        <f t="shared" ref="DL7:DT7" si="17">DL8</f>
        <v>91.7</v>
      </c>
      <c r="DM7" s="52">
        <f t="shared" si="17"/>
        <v>91.7</v>
      </c>
      <c r="DN7" s="52">
        <f t="shared" si="17"/>
        <v>91.7</v>
      </c>
      <c r="DO7" s="52">
        <f t="shared" si="17"/>
        <v>91.7</v>
      </c>
      <c r="DP7" s="52">
        <f t="shared" si="17"/>
        <v>159.6</v>
      </c>
      <c r="DQ7" s="52">
        <f t="shared" si="17"/>
        <v>128.5</v>
      </c>
      <c r="DR7" s="52">
        <f t="shared" si="17"/>
        <v>138.1</v>
      </c>
      <c r="DS7" s="52">
        <f t="shared" si="17"/>
        <v>152.4</v>
      </c>
      <c r="DT7" s="52">
        <f t="shared" si="17"/>
        <v>149.80000000000001</v>
      </c>
      <c r="DU7" s="49"/>
    </row>
    <row r="8" spans="1:125" s="54" customFormat="1" x14ac:dyDescent="0.2">
      <c r="A8" s="37"/>
      <c r="B8" s="55">
        <v>2023</v>
      </c>
      <c r="C8" s="55">
        <v>382043</v>
      </c>
      <c r="D8" s="55">
        <v>47</v>
      </c>
      <c r="E8" s="55">
        <v>14</v>
      </c>
      <c r="F8" s="55">
        <v>0</v>
      </c>
      <c r="G8" s="55">
        <v>4</v>
      </c>
      <c r="H8" s="55" t="s">
        <v>110</v>
      </c>
      <c r="I8" s="55" t="s">
        <v>111</v>
      </c>
      <c r="J8" s="55" t="s">
        <v>112</v>
      </c>
      <c r="K8" s="55" t="s">
        <v>113</v>
      </c>
      <c r="L8" s="55" t="s">
        <v>114</v>
      </c>
      <c r="M8" s="55" t="s">
        <v>115</v>
      </c>
      <c r="N8" s="55" t="s">
        <v>116</v>
      </c>
      <c r="O8" s="56" t="s">
        <v>117</v>
      </c>
      <c r="P8" s="57" t="s">
        <v>118</v>
      </c>
      <c r="Q8" s="57" t="s">
        <v>119</v>
      </c>
      <c r="R8" s="58">
        <v>39</v>
      </c>
      <c r="S8" s="57" t="s">
        <v>120</v>
      </c>
      <c r="T8" s="57" t="s">
        <v>121</v>
      </c>
      <c r="U8" s="58">
        <v>350</v>
      </c>
      <c r="V8" s="58">
        <v>24</v>
      </c>
      <c r="W8" s="58">
        <v>0</v>
      </c>
      <c r="X8" s="57" t="s">
        <v>121</v>
      </c>
      <c r="Y8" s="59">
        <v>402</v>
      </c>
      <c r="Z8" s="59">
        <v>107.5</v>
      </c>
      <c r="AA8" s="59">
        <v>76.7</v>
      </c>
      <c r="AB8" s="59">
        <v>80.099999999999994</v>
      </c>
      <c r="AC8" s="59">
        <v>81.8</v>
      </c>
      <c r="AD8" s="59">
        <v>1736.5</v>
      </c>
      <c r="AE8" s="59">
        <v>3200.8</v>
      </c>
      <c r="AF8" s="59">
        <v>274.39999999999998</v>
      </c>
      <c r="AG8" s="59">
        <v>972.8</v>
      </c>
      <c r="AH8" s="59">
        <v>2703.2</v>
      </c>
      <c r="AI8" s="56">
        <v>1905.8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1.3</v>
      </c>
      <c r="AP8" s="59">
        <v>4.8</v>
      </c>
      <c r="AQ8" s="59">
        <v>3.3</v>
      </c>
      <c r="AR8" s="59">
        <v>1.6</v>
      </c>
      <c r="AS8" s="59">
        <v>1.5</v>
      </c>
      <c r="AT8" s="56">
        <v>3.9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</v>
      </c>
      <c r="BA8" s="60">
        <v>98</v>
      </c>
      <c r="BB8" s="60">
        <v>13</v>
      </c>
      <c r="BC8" s="60">
        <v>2</v>
      </c>
      <c r="BD8" s="60">
        <v>4</v>
      </c>
      <c r="BE8" s="60">
        <v>127</v>
      </c>
      <c r="BF8" s="59">
        <v>75.099999999999994</v>
      </c>
      <c r="BG8" s="59">
        <v>7</v>
      </c>
      <c r="BH8" s="59">
        <v>-30.3</v>
      </c>
      <c r="BI8" s="59">
        <v>-25</v>
      </c>
      <c r="BJ8" s="59">
        <v>-22.3</v>
      </c>
      <c r="BK8" s="59">
        <v>28.9</v>
      </c>
      <c r="BL8" s="59">
        <v>-56.4</v>
      </c>
      <c r="BM8" s="59">
        <v>16.899999999999999</v>
      </c>
      <c r="BN8" s="59">
        <v>26.4</v>
      </c>
      <c r="BO8" s="59">
        <v>-1.9</v>
      </c>
      <c r="BP8" s="56">
        <v>-55.6</v>
      </c>
      <c r="BQ8" s="60">
        <v>1045</v>
      </c>
      <c r="BR8" s="60">
        <v>98</v>
      </c>
      <c r="BS8" s="60">
        <v>-443</v>
      </c>
      <c r="BT8" s="61">
        <v>-351</v>
      </c>
      <c r="BU8" s="61">
        <v>-315</v>
      </c>
      <c r="BV8" s="60">
        <v>8262</v>
      </c>
      <c r="BW8" s="60">
        <v>1059</v>
      </c>
      <c r="BX8" s="60">
        <v>2866</v>
      </c>
      <c r="BY8" s="60">
        <v>4637</v>
      </c>
      <c r="BZ8" s="60">
        <v>4223</v>
      </c>
      <c r="CA8" s="58">
        <v>12639</v>
      </c>
      <c r="CB8" s="59" t="s">
        <v>114</v>
      </c>
      <c r="CC8" s="59" t="s">
        <v>114</v>
      </c>
      <c r="CD8" s="59" t="s">
        <v>114</v>
      </c>
      <c r="CE8" s="59" t="s">
        <v>114</v>
      </c>
      <c r="CF8" s="59" t="s">
        <v>114</v>
      </c>
      <c r="CG8" s="59" t="s">
        <v>114</v>
      </c>
      <c r="CH8" s="59" t="s">
        <v>114</v>
      </c>
      <c r="CI8" s="59" t="s">
        <v>114</v>
      </c>
      <c r="CJ8" s="59" t="s">
        <v>114</v>
      </c>
      <c r="CK8" s="59" t="s">
        <v>114</v>
      </c>
      <c r="CL8" s="56" t="s">
        <v>114</v>
      </c>
      <c r="CM8" s="58">
        <v>0</v>
      </c>
      <c r="CN8" s="58">
        <v>0</v>
      </c>
      <c r="CO8" s="59" t="s">
        <v>114</v>
      </c>
      <c r="CP8" s="59" t="s">
        <v>114</v>
      </c>
      <c r="CQ8" s="59" t="s">
        <v>114</v>
      </c>
      <c r="CR8" s="59" t="s">
        <v>114</v>
      </c>
      <c r="CS8" s="59" t="s">
        <v>114</v>
      </c>
      <c r="CT8" s="59" t="s">
        <v>114</v>
      </c>
      <c r="CU8" s="59" t="s">
        <v>114</v>
      </c>
      <c r="CV8" s="59" t="s">
        <v>114</v>
      </c>
      <c r="CW8" s="59" t="s">
        <v>114</v>
      </c>
      <c r="CX8" s="59" t="s">
        <v>114</v>
      </c>
      <c r="CY8" s="56" t="s">
        <v>114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51.5</v>
      </c>
      <c r="DF8" s="59">
        <v>764.6</v>
      </c>
      <c r="DG8" s="59">
        <v>72.599999999999994</v>
      </c>
      <c r="DH8" s="59">
        <v>50.4</v>
      </c>
      <c r="DI8" s="59">
        <v>32.799999999999997</v>
      </c>
      <c r="DJ8" s="56">
        <v>79</v>
      </c>
      <c r="DK8" s="59">
        <v>91.7</v>
      </c>
      <c r="DL8" s="59">
        <v>91.7</v>
      </c>
      <c r="DM8" s="59">
        <v>91.7</v>
      </c>
      <c r="DN8" s="59">
        <v>91.7</v>
      </c>
      <c r="DO8" s="59">
        <v>91.7</v>
      </c>
      <c r="DP8" s="59">
        <v>159.6</v>
      </c>
      <c r="DQ8" s="59">
        <v>128.5</v>
      </c>
      <c r="DR8" s="59">
        <v>138.1</v>
      </c>
      <c r="DS8" s="59">
        <v>152.4</v>
      </c>
      <c r="DT8" s="59">
        <v>149.80000000000001</v>
      </c>
      <c r="DU8" s="56">
        <v>210.9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122</v>
      </c>
      <c r="C10" s="64" t="s">
        <v>123</v>
      </c>
      <c r="D10" s="64" t="s">
        <v>124</v>
      </c>
      <c r="E10" s="64" t="s">
        <v>125</v>
      </c>
      <c r="F10" s="64" t="s">
        <v>126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濱口　唯</cp:lastModifiedBy>
  <cp:lastPrinted>2025-01-28T06:51:40Z</cp:lastPrinted>
  <dcterms:created xsi:type="dcterms:W3CDTF">2024-12-19T01:08:06Z</dcterms:created>
  <dcterms:modified xsi:type="dcterms:W3CDTF">2025-01-28T06:52:33Z</dcterms:modified>
  <cp:category/>
</cp:coreProperties>
</file>