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S:\下水道課\100_庶務係\10_経営戦略・分析表・中長期計画\経営比較分析表\R07.1\提出用\"/>
    </mc:Choice>
  </mc:AlternateContent>
  <xr:revisionPtr revIDLastSave="0" documentId="13_ncr:1_{E197ED0A-4F62-45C0-B3EF-B9F2F9DA5128}" xr6:coauthVersionLast="47" xr6:coauthVersionMax="47" xr10:uidLastSave="{00000000-0000-0000-0000-000000000000}"/>
  <workbookProtection workbookAlgorithmName="SHA-512" workbookHashValue="zO3MXPM9SYf+Y1Inc/PUd6fqAd38HN2cnme97ToMxl/dTYtYwDfHEvD0/ZNQJfgmvt8Pf64qQYek4+5gGu58VQ==" workbookSaltValue="T+elN+V6eTYrbjffn653NQ=="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E85" i="4"/>
  <c r="AT10" i="4"/>
  <c r="AL10" i="4"/>
  <c r="I10" i="4"/>
  <c r="P8"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<sst xmlns="http://schemas.openxmlformats.org/spreadsheetml/2006/main" count="231" uniqueCount="116">
  <si>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</si>
  <si>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</si>
  <si>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</si>
  <si>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</si>
  <si>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</si>
  <si>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</si>
  <si>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</si>
  <si>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</si>
  <si>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</si>
  <si>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</si>
  <si>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</si>
  <si>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</si>
  <si>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</si>
  <si>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</si>
  <si>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</si>
  <si>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</si>
  <si>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</si>
  <si>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</si>
  <si>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</si>
  <si>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</si>
  <si>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</si>
  <si>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</si>
  <si>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</si>
  <si>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</si>
  <si>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</si>
  <si>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</si>
  <si>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</si>
  <si>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</si>
  <si>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</si>
  <si>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</si>
  <si>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</si>
  <si>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</si>
  <si>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</si>
  <si>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</si>
  <si>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</si>
  <si>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</si>
  <si>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</si>
  <si>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</si>
  <si>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</si>
  <si>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</si>
  <si>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</si>
  <si>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</si>
  <si>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</si>
  <si>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</si>
  <si>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</si>
  <si>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</si>
  <si>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</si>
  <si>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</si>
  <si>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</si>
  <si>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</si>
  <si>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</si>
  <si>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</si>
  <si>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</si>
  <si>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</si>
  <si>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</si>
  <si>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</si>
  <si>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</si>
  <si>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</si>
  <si>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</si>
  <si>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</si>
  <si>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</si>
  <si>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</si>
  <si>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</si>
  <si>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</si>
  <si>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</si>
  <si>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</si>
  <si>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</si>
  <si>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</si>
  <si>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</si>
  <si>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</si>
  <si>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</si>
  <si>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</si>
  <si>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</si>
  <si>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</si>
  <si>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</si>
  <si>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</si>
  <si>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</si>
  <si>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</si>
  <si>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</si>
  <si>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</si>
  <si>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</si>
  <si>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</si>
  <si>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</si>
  <si>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</si>
  <si>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</si>
  <si>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</si>
  <si>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</si>
  <si>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</si>
  <si>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</si>
  <si>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</si>
  <si>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</si>
  <si>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</si>
  <si>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</si>
  <si>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</si>
  <si>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</si>
  <si>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</si>
  <si>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</si>
  <si>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</si>
  <si>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</si>
  <si>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</si>
  <si>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</si>
  <si>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</si>
  <si>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</si>
  <si>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</si>
  <si>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</si>
  <si>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</si>
  <si>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</si>
  <si>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</si>
  <si>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</si>
  <si>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</si>
  <si>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</si>
  <si>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</si>
  <si>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</si>
  <si>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15年度の供用開始から20年が経過し、施設の機械類は耐用年数を経過しており、有形固定資産減価償却率も5割を上回っている状況である。一方、管渠については、耐用年数を経過しておらず、改築・更新も行っていない。
　処理場1箇所とマンホールポンプ8箇所についても、大規模な修繕や更新は行っていなかったが、どちらも、軽微な修繕に要する費用は、増加傾向にあるため、令和元年度に策定したストックマネジメント計画により、順次マンホールポンプの更新に着手している。</t>
    <rPh sb="1" eb="3">
      <t>ヘイセイ</t>
    </rPh>
    <rPh sb="5" eb="6">
      <t>ネン</t>
    </rPh>
    <rPh sb="6" eb="7">
      <t>ド</t>
    </rPh>
    <rPh sb="16" eb="17">
      <t>ネン</t>
    </rPh>
    <rPh sb="18" eb="20">
      <t>ケイカ</t>
    </rPh>
    <rPh sb="22" eb="24">
      <t>シセツ</t>
    </rPh>
    <rPh sb="25" eb="28">
      <t>キカイルイ</t>
    </rPh>
    <rPh sb="29" eb="31">
      <t>タイヨウ</t>
    </rPh>
    <rPh sb="31" eb="33">
      <t>ネンスウ</t>
    </rPh>
    <rPh sb="34" eb="36">
      <t>ケイカ</t>
    </rPh>
    <rPh sb="68" eb="70">
      <t>イッポウ</t>
    </rPh>
    <rPh sb="79" eb="81">
      <t>タイヨウ</t>
    </rPh>
    <rPh sb="81" eb="83">
      <t>ネンスウ</t>
    </rPh>
    <rPh sb="84" eb="86">
      <t>ケイカ</t>
    </rPh>
    <rPh sb="92" eb="94">
      <t>カイチク</t>
    </rPh>
    <rPh sb="182" eb="184">
      <t>ネンド</t>
    </rPh>
    <rPh sb="185" eb="187">
      <t>サクテイ</t>
    </rPh>
    <rPh sb="205" eb="207">
      <t>ジュンジ</t>
    </rPh>
    <phoneticPr fontId="4"/>
  </si>
  <si>
    <t>　平成15年度より供用開始という比較的新しい施設であるため、管渠については改築・更新を行っていないが、令和元年度からはストックマネジメント計画に基づき順次マンホールポンプの更新に着手している。
　なお、経費回収率が年々減少し一般会計からの繰入金に頼っている状況及び今後の人口減少や施設の更新に備え、経営戦略を基に使用料の見直しについて検討する必要がある。</t>
    <rPh sb="16" eb="19">
      <t>ヒカクテキ</t>
    </rPh>
    <rPh sb="37" eb="39">
      <t>カイチク</t>
    </rPh>
    <rPh sb="51" eb="53">
      <t>レイワ</t>
    </rPh>
    <rPh sb="53" eb="55">
      <t>ガンネン</t>
    </rPh>
    <rPh sb="55" eb="56">
      <t>ド</t>
    </rPh>
    <rPh sb="69" eb="71">
      <t>ケイカク</t>
    </rPh>
    <rPh sb="72" eb="73">
      <t>モト</t>
    </rPh>
    <rPh sb="112" eb="114">
      <t>イッパン</t>
    </rPh>
    <rPh sb="114" eb="116">
      <t>カイケイ</t>
    </rPh>
    <rPh sb="119" eb="121">
      <t>クリイレ</t>
    </rPh>
    <rPh sb="121" eb="122">
      <t>キン</t>
    </rPh>
    <rPh sb="123" eb="124">
      <t>タヨ</t>
    </rPh>
    <rPh sb="128" eb="130">
      <t>ジョウキョウ</t>
    </rPh>
    <rPh sb="130" eb="131">
      <t>オヨ</t>
    </rPh>
    <rPh sb="132" eb="134">
      <t>コンゴ</t>
    </rPh>
    <rPh sb="135" eb="137">
      <t>ジンコウ</t>
    </rPh>
    <rPh sb="137" eb="139">
      <t>ゲンショウ</t>
    </rPh>
    <rPh sb="140" eb="142">
      <t>シセツ</t>
    </rPh>
    <rPh sb="143" eb="145">
      <t>コウシン</t>
    </rPh>
    <rPh sb="146" eb="147">
      <t>ソナ</t>
    </rPh>
    <rPh sb="149" eb="151">
      <t>ケイエイ</t>
    </rPh>
    <rPh sb="151" eb="153">
      <t>センリャク</t>
    </rPh>
    <rPh sb="154" eb="155">
      <t>モト</t>
    </rPh>
    <rPh sb="156" eb="159">
      <t>シヨウリョウ</t>
    </rPh>
    <rPh sb="160" eb="162">
      <t>ミナオ</t>
    </rPh>
    <rPh sb="167" eb="169">
      <t>ケントウ</t>
    </rPh>
    <rPh sb="171" eb="173">
      <t>ヒツヨウ</t>
    </rPh>
    <phoneticPr fontId="4"/>
  </si>
  <si>
    <t>①　経常収支比率
　100％を上回っているが、一般会計繰入金が総収益の大半を占めており、現状は使用料収入が年々減少していることから厳しい経営となっている。
③　流動比率
　中長期的な経営安定化を図るため、令和4年度に一般会計より出資を受けたことにより、流動資産が増え比率も若干改善されたが、類似団体より大幅に低い数値となっているため、使用料を見直すなど収益を増やす取り組みが必要である。
⑤　経費回収率、⑥　汚水処理原価
　施設の規模に比べて水洗化人口が少ないことと、処理場が集落から離れた場所にあることから、使用料収入が少ない反面、維持管理費は割高になる。また、物価高騰等による維持管理費の増もあり、経費回収率は100％を下回り、汚水処理原価も高い数値で推移している。
⑦　施設利用率
　人口減少等による有収水量の減少で、類似団体平均値を下回る低い水準が続いている。
⑧　水洗化率
　微増をしながら約9割を維持しており、10年以上にわたってほぼ変化がない状態である。</t>
    <rPh sb="102" eb="104">
      <t>レイワ</t>
    </rPh>
    <rPh sb="105" eb="107">
      <t>ネンド</t>
    </rPh>
    <rPh sb="282" eb="284">
      <t>ブッカ</t>
    </rPh>
    <rPh sb="284" eb="286">
      <t>コウトウ</t>
    </rPh>
    <rPh sb="286" eb="287">
      <t>ナド</t>
    </rPh>
    <rPh sb="290" eb="292">
      <t>イジ</t>
    </rPh>
    <rPh sb="292" eb="295">
      <t>カンリヒ</t>
    </rPh>
    <rPh sb="296" eb="297">
      <t>ゾウ</t>
    </rPh>
    <rPh sb="325" eb="327">
      <t>スウチ</t>
    </rPh>
    <rPh sb="362" eb="366">
      <t>ルイジダンタイ</t>
    </rPh>
    <rPh sb="366" eb="369">
      <t>ヘイキンチ</t>
    </rPh>
    <rPh sb="378" eb="379">
      <t>ツヅ</t>
    </rPh>
    <rPh sb="393" eb="395">
      <t>ビゾウ</t>
    </rPh>
    <rPh sb="400" eb="401">
      <t>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</si>
</sst>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CA-4798-85D2-5C8B0FFCC20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94CA-4798-85D2-5C8B0FFCC20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29.21</c:v>
                </c:pt>
                <c:pt idx="1">
                  <c:v>29.47</c:v>
                </c:pt>
                <c:pt idx="2">
                  <c:v>28.42</c:v>
                </c:pt>
                <c:pt idx="3">
                  <c:v>30</c:v>
                </c:pt>
                <c:pt idx="4">
                  <c:v>30.39</c:v>
                </c:pt>
              </c:numCache>
            </c:numRef>
          </c:val>
          <c:extLst>
            <c:ext xmlns:c16="http://schemas.microsoft.com/office/drawing/2014/chart" uri="{C3380CC4-5D6E-409C-BE32-E72D297353CC}">
              <c16:uniqueId val="{00000000-D6C3-46E5-84F2-ED1E8200175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D6C3-46E5-84F2-ED1E8200175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90.65</c:v>
                </c:pt>
                <c:pt idx="1">
                  <c:v>90.79</c:v>
                </c:pt>
                <c:pt idx="2">
                  <c:v>91.61</c:v>
                </c:pt>
                <c:pt idx="3">
                  <c:v>92.79</c:v>
                </c:pt>
                <c:pt idx="4">
                  <c:v>94.71</c:v>
                </c:pt>
              </c:numCache>
            </c:numRef>
          </c:val>
          <c:extLst>
            <c:ext xmlns:c16="http://schemas.microsoft.com/office/drawing/2014/chart" uri="{C3380CC4-5D6E-409C-BE32-E72D297353CC}">
              <c16:uniqueId val="{00000000-723E-474E-9D3B-C61AB4783C2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723E-474E-9D3B-C61AB4783C2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144.63999999999999</c:v>
                </c:pt>
                <c:pt idx="1">
                  <c:v>145.53</c:v>
                </c:pt>
                <c:pt idx="2">
                  <c:v>149.49</c:v>
                </c:pt>
                <c:pt idx="3">
                  <c:v>126.42</c:v>
                </c:pt>
                <c:pt idx="4">
                  <c:v>128.01</c:v>
                </c:pt>
              </c:numCache>
            </c:numRef>
          </c:val>
          <c:extLst>
            <c:ext xmlns:c16="http://schemas.microsoft.com/office/drawing/2014/chart" uri="{C3380CC4-5D6E-409C-BE32-E72D297353CC}">
              <c16:uniqueId val="{00000000-7F32-4738-94F6-4E7F0E9FE72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7F32-4738-94F6-4E7F0E9FE72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49.09</c:v>
                </c:pt>
                <c:pt idx="1">
                  <c:v>51.62</c:v>
                </c:pt>
                <c:pt idx="2">
                  <c:v>53.87</c:v>
                </c:pt>
                <c:pt idx="3">
                  <c:v>55.74</c:v>
                </c:pt>
                <c:pt idx="4">
                  <c:v>57.84</c:v>
                </c:pt>
              </c:numCache>
            </c:numRef>
          </c:val>
          <c:extLst>
            <c:ext xmlns:c16="http://schemas.microsoft.com/office/drawing/2014/chart" uri="{C3380CC4-5D6E-409C-BE32-E72D297353CC}">
              <c16:uniqueId val="{00000000-6610-47D8-8FC0-13070E9EB51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6610-47D8-8FC0-13070E9EB51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30-4560-92CB-CF9686C349E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8D30-4560-92CB-CF9686C349E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E6-4B9C-B24A-46FA9F122FC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5AE6-4B9C-B24A-46FA9F122FC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2.9</c:v>
                </c:pt>
                <c:pt idx="1">
                  <c:v>7.39</c:v>
                </c:pt>
                <c:pt idx="2">
                  <c:v>8.56</c:v>
                </c:pt>
                <c:pt idx="3">
                  <c:v>13.01</c:v>
                </c:pt>
                <c:pt idx="4">
                  <c:v>18.05</c:v>
                </c:pt>
              </c:numCache>
            </c:numRef>
          </c:val>
          <c:extLst>
            <c:ext xmlns:c16="http://schemas.microsoft.com/office/drawing/2014/chart" uri="{C3380CC4-5D6E-409C-BE32-E72D297353CC}">
              <c16:uniqueId val="{00000000-B7BB-4AA4-B5C6-63F7EF6ED58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B7BB-4AA4-B5C6-63F7EF6ED58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06-48FA-9908-6C887B102AA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8A06-48FA-9908-6C887B102AA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77.27</c:v>
                </c:pt>
                <c:pt idx="1">
                  <c:v>72.709999999999994</c:v>
                </c:pt>
                <c:pt idx="2">
                  <c:v>64.36</c:v>
                </c:pt>
                <c:pt idx="3">
                  <c:v>60.58</c:v>
                </c:pt>
                <c:pt idx="4">
                  <c:v>53.69</c:v>
                </c:pt>
              </c:numCache>
            </c:numRef>
          </c:val>
          <c:extLst>
            <c:ext xmlns:c16="http://schemas.microsoft.com/office/drawing/2014/chart" uri="{C3380CC4-5D6E-409C-BE32-E72D297353CC}">
              <c16:uniqueId val="{00000000-2916-499F-B5C8-B722A25CD6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2916-499F-B5C8-B722A25CD6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200.09</c:v>
                </c:pt>
                <c:pt idx="1">
                  <c:v>213.79</c:v>
                </c:pt>
                <c:pt idx="2">
                  <c:v>241.77</c:v>
                </c:pt>
                <c:pt idx="3">
                  <c:v>257</c:v>
                </c:pt>
                <c:pt idx="4">
                  <c:v>290.41000000000003</c:v>
                </c:pt>
              </c:numCache>
            </c:numRef>
          </c:val>
          <c:extLst>
            <c:ext xmlns:c16="http://schemas.microsoft.com/office/drawing/2014/chart" uri="{C3380CC4-5D6E-409C-BE32-E72D297353CC}">
              <c16:uniqueId val="{00000000-AFCF-478D-8ECB-E5262E67523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AFCF-478D-8ECB-E5262E67523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U20" zoomScale="80" zoomScaleNormal="80"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愛媛県　八幡浜市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45">
        <f>データ!S6</f>
        <v>30739</v>
      </c>
      <c r="AM8" s="45"/>
      <c r="AN8" s="45"/>
      <c r="AO8" s="45"/>
      <c r="AP8" s="45"/>
      <c r="AQ8" s="45"/>
      <c r="AR8" s="45"/>
      <c r="AS8" s="45"/>
      <c r="AT8" s="44">
        <f>データ!T6</f>
        <v>432.12</v>
      </c>
      <c r="AU8" s="44"/>
      <c r="AV8" s="44"/>
      <c r="AW8" s="44"/>
      <c r="AX8" s="44"/>
      <c r="AY8" s="44"/>
      <c r="AZ8" s="44"/>
      <c r="BA8" s="44"/>
      <c r="BB8" s="44">
        <f>データ!U6</f>
        <v>71.14</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57.14</v>
      </c>
      <c r="J10" s="44"/>
      <c r="K10" s="44"/>
      <c r="L10" s="44"/>
      <c r="M10" s="44"/>
      <c r="N10" s="44"/>
      <c r="O10" s="44"/>
      <c r="P10" s="44">
        <f>データ!P6</f>
        <v>3.3</v>
      </c>
      <c r="Q10" s="44"/>
      <c r="R10" s="44"/>
      <c r="S10" s="44"/>
      <c r="T10" s="44"/>
      <c r="U10" s="44"/>
      <c r="V10" s="44"/>
      <c r="W10" s="44">
        <f>データ!Q6</f>
        <v>103.51</v>
      </c>
      <c r="X10" s="44"/>
      <c r="Y10" s="44"/>
      <c r="Z10" s="44"/>
      <c r="AA10" s="44"/>
      <c r="AB10" s="44"/>
      <c r="AC10" s="44"/>
      <c r="AD10" s="45">
        <f>データ!R6</f>
        <v>3060</v>
      </c>
      <c r="AE10" s="45"/>
      <c r="AF10" s="45"/>
      <c r="AG10" s="45"/>
      <c r="AH10" s="45"/>
      <c r="AI10" s="45"/>
      <c r="AJ10" s="45"/>
      <c r="AK10" s="2"/>
      <c r="AL10" s="45">
        <f>データ!V6</f>
        <v>1002</v>
      </c>
      <c r="AM10" s="45"/>
      <c r="AN10" s="45"/>
      <c r="AO10" s="45"/>
      <c r="AP10" s="45"/>
      <c r="AQ10" s="45"/>
      <c r="AR10" s="45"/>
      <c r="AS10" s="45"/>
      <c r="AT10" s="44">
        <f>データ!W6</f>
        <v>0.26</v>
      </c>
      <c r="AU10" s="44"/>
      <c r="AV10" s="44"/>
      <c r="AW10" s="44"/>
      <c r="AX10" s="44"/>
      <c r="AY10" s="44"/>
      <c r="AZ10" s="44"/>
      <c r="BA10" s="44"/>
      <c r="BB10" s="44">
        <f>データ!X6</f>
        <v>3853.85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0" t="s">
        <v>26</v>
      </c>
      <c r="BM14" s="61"/>
      <c r="BN14" s="61"/>
      <c r="BO14" s="61"/>
      <c r="BP14" s="61"/>
      <c r="BQ14" s="61"/>
      <c r="BR14" s="61"/>
      <c r="BS14" s="61"/>
      <c r="BT14" s="61"/>
      <c r="BU14" s="61"/>
      <c r="BV14" s="61"/>
      <c r="BW14" s="61"/>
      <c r="BX14" s="61"/>
      <c r="BY14" s="61"/>
      <c r="BZ14" s="62"/>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63"/>
      <c r="BM15" s="64"/>
      <c r="BN15" s="64"/>
      <c r="BO15" s="64"/>
      <c r="BP15" s="64"/>
      <c r="BQ15" s="64"/>
      <c r="BR15" s="64"/>
      <c r="BS15" s="64"/>
      <c r="BT15" s="64"/>
      <c r="BU15" s="64"/>
      <c r="BV15" s="64"/>
      <c r="BW15" s="64"/>
      <c r="BX15" s="64"/>
      <c r="BY15" s="64"/>
      <c r="BZ15" s="6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xyYwDM5kN27AfA8aoLXRQvH5GypNVi3b/alX7XckMidydqIyERXEVel8UsjAKYk5Ge5vZC7d4REiEiJ1+JLLHg==" saltValue="cwurLNwKlPoIFCj7xymC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382043</v>
      </c>
      <c r="D6" s="19">
        <f t="shared" si="3"/>
        <v>46</v>
      </c>
      <c r="E6" s="19">
        <f t="shared" si="3"/>
        <v>17</v>
      </c>
      <c r="F6" s="19">
        <f t="shared" si="3"/>
        <v>4</v>
      </c>
      <c r="G6" s="19">
        <f t="shared" si="3"/>
        <v>0</v>
      </c>
      <c r="H6" s="19" t="str">
        <f t="shared" si="3"/>
        <v>愛媛県　八幡浜市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57.14</v>
      </c>
      <c r="P6" s="20">
        <f t="shared" si="3"/>
        <v>3.3</v>
      </c>
      <c r="Q6" s="20">
        <f t="shared" si="3"/>
        <v>103.51</v>
      </c>
      <c r="R6" s="20">
        <f t="shared" si="3"/>
        <v>3060</v>
      </c>
      <c r="S6" s="20">
        <f t="shared" si="3"/>
        <v>30739</v>
      </c>
      <c r="T6" s="20">
        <f t="shared" si="3"/>
        <v>432.12</v>
      </c>
      <c r="U6" s="20">
        <f t="shared" si="3"/>
        <v>71.14</v>
      </c>
      <c r="V6" s="20">
        <f t="shared" si="3"/>
        <v>1002</v>
      </c>
      <c r="W6" s="20">
        <f t="shared" si="3"/>
        <v>0.26</v>
      </c>
      <c r="X6" s="20">
        <f t="shared" si="3"/>
        <v>3853.85</v>
      </c>
      <c r="Y6" s="21">
        <f>IF(Y7="",NA(),Y7)</f>
        <v>144.63999999999999</v>
      </c>
      <c r="Z6" s="21">
        <f t="shared" ref="Z6:AH6" si="4">IF(Z7="",NA(),Z7)</f>
        <v>145.53</v>
      </c>
      <c r="AA6" s="21">
        <f t="shared" si="4"/>
        <v>149.49</v>
      </c>
      <c r="AB6" s="21">
        <f t="shared" si="4"/>
        <v>126.42</v>
      </c>
      <c r="AC6" s="21">
        <f t="shared" si="4"/>
        <v>128.01</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2.9</v>
      </c>
      <c r="AV6" s="21">
        <f t="shared" ref="AV6:BD6" si="6">IF(AV7="",NA(),AV7)</f>
        <v>7.39</v>
      </c>
      <c r="AW6" s="21">
        <f t="shared" si="6"/>
        <v>8.56</v>
      </c>
      <c r="AX6" s="21">
        <f t="shared" si="6"/>
        <v>13.01</v>
      </c>
      <c r="AY6" s="21">
        <f t="shared" si="6"/>
        <v>18.05</v>
      </c>
      <c r="AZ6" s="21">
        <f t="shared" si="6"/>
        <v>47.72</v>
      </c>
      <c r="BA6" s="21">
        <f t="shared" si="6"/>
        <v>44.24</v>
      </c>
      <c r="BB6" s="21">
        <f t="shared" si="6"/>
        <v>43.07</v>
      </c>
      <c r="BC6" s="21">
        <f t="shared" si="6"/>
        <v>45.42</v>
      </c>
      <c r="BD6" s="21">
        <f t="shared" si="6"/>
        <v>50.63</v>
      </c>
      <c r="BE6" s="20" t="str">
        <f>IF(BE7="","",IF(BE7="-","【-】","【"&amp;SUBSTITUTE(TEXT(BE7,"#,##0.00"),"-","△")&amp;"】"))</f>
        <v>【48.91】</v>
      </c>
      <c r="BF6" s="20">
        <f>IF(BF7="",NA(),BF7)</f>
        <v>0</v>
      </c>
      <c r="BG6" s="20">
        <f t="shared" ref="BG6:BO6" si="7">IF(BG7="",NA(),BG7)</f>
        <v>0</v>
      </c>
      <c r="BH6" s="20">
        <f t="shared" si="7"/>
        <v>0</v>
      </c>
      <c r="BI6" s="20">
        <f t="shared" si="7"/>
        <v>0</v>
      </c>
      <c r="BJ6" s="20">
        <f t="shared" si="7"/>
        <v>0</v>
      </c>
      <c r="BK6" s="21">
        <f t="shared" si="7"/>
        <v>1206.79</v>
      </c>
      <c r="BL6" s="21">
        <f t="shared" si="7"/>
        <v>1258.43</v>
      </c>
      <c r="BM6" s="21">
        <f t="shared" si="7"/>
        <v>1163.75</v>
      </c>
      <c r="BN6" s="21">
        <f t="shared" si="7"/>
        <v>1195.47</v>
      </c>
      <c r="BO6" s="21">
        <f t="shared" si="7"/>
        <v>1168.69</v>
      </c>
      <c r="BP6" s="20" t="str">
        <f>IF(BP7="","",IF(BP7="-","【-】","【"&amp;SUBSTITUTE(TEXT(BP7,"#,##0.00"),"-","△")&amp;"】"))</f>
        <v>【1,156.82】</v>
      </c>
      <c r="BQ6" s="21">
        <f>IF(BQ7="",NA(),BQ7)</f>
        <v>77.27</v>
      </c>
      <c r="BR6" s="21">
        <f t="shared" ref="BR6:BZ6" si="8">IF(BR7="",NA(),BR7)</f>
        <v>72.709999999999994</v>
      </c>
      <c r="BS6" s="21">
        <f t="shared" si="8"/>
        <v>64.36</v>
      </c>
      <c r="BT6" s="21">
        <f t="shared" si="8"/>
        <v>60.58</v>
      </c>
      <c r="BU6" s="21">
        <f t="shared" si="8"/>
        <v>53.69</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200.09</v>
      </c>
      <c r="CC6" s="21">
        <f t="shared" ref="CC6:CK6" si="9">IF(CC7="",NA(),CC7)</f>
        <v>213.79</v>
      </c>
      <c r="CD6" s="21">
        <f t="shared" si="9"/>
        <v>241.77</v>
      </c>
      <c r="CE6" s="21">
        <f t="shared" si="9"/>
        <v>257</v>
      </c>
      <c r="CF6" s="21">
        <f t="shared" si="9"/>
        <v>290.41000000000003</v>
      </c>
      <c r="CG6" s="21">
        <f t="shared" si="9"/>
        <v>228.47</v>
      </c>
      <c r="CH6" s="21">
        <f t="shared" si="9"/>
        <v>224.88</v>
      </c>
      <c r="CI6" s="21">
        <f t="shared" si="9"/>
        <v>228.64</v>
      </c>
      <c r="CJ6" s="21">
        <f t="shared" si="9"/>
        <v>239.46</v>
      </c>
      <c r="CK6" s="21">
        <f t="shared" si="9"/>
        <v>233.15</v>
      </c>
      <c r="CL6" s="20" t="str">
        <f>IF(CL7="","",IF(CL7="-","【-】","【"&amp;SUBSTITUTE(TEXT(CL7,"#,##0.00"),"-","△")&amp;"】"))</f>
        <v>【215.73】</v>
      </c>
      <c r="CM6" s="21">
        <f>IF(CM7="",NA(),CM7)</f>
        <v>29.21</v>
      </c>
      <c r="CN6" s="21">
        <f t="shared" ref="CN6:CV6" si="10">IF(CN7="",NA(),CN7)</f>
        <v>29.47</v>
      </c>
      <c r="CO6" s="21">
        <f t="shared" si="10"/>
        <v>28.42</v>
      </c>
      <c r="CP6" s="21">
        <f t="shared" si="10"/>
        <v>30</v>
      </c>
      <c r="CQ6" s="21">
        <f t="shared" si="10"/>
        <v>30.39</v>
      </c>
      <c r="CR6" s="21">
        <f t="shared" si="10"/>
        <v>42.47</v>
      </c>
      <c r="CS6" s="21">
        <f t="shared" si="10"/>
        <v>42.4</v>
      </c>
      <c r="CT6" s="21">
        <f t="shared" si="10"/>
        <v>42.28</v>
      </c>
      <c r="CU6" s="21">
        <f t="shared" si="10"/>
        <v>41.06</v>
      </c>
      <c r="CV6" s="21">
        <f t="shared" si="10"/>
        <v>42.09</v>
      </c>
      <c r="CW6" s="20" t="str">
        <f>IF(CW7="","",IF(CW7="-","【-】","【"&amp;SUBSTITUTE(TEXT(CW7,"#,##0.00"),"-","△")&amp;"】"))</f>
        <v>【43.28】</v>
      </c>
      <c r="CX6" s="21">
        <f>IF(CX7="",NA(),CX7)</f>
        <v>90.65</v>
      </c>
      <c r="CY6" s="21">
        <f t="shared" ref="CY6:DG6" si="11">IF(CY7="",NA(),CY7)</f>
        <v>90.79</v>
      </c>
      <c r="CZ6" s="21">
        <f t="shared" si="11"/>
        <v>91.61</v>
      </c>
      <c r="DA6" s="21">
        <f t="shared" si="11"/>
        <v>92.79</v>
      </c>
      <c r="DB6" s="21">
        <f t="shared" si="11"/>
        <v>94.71</v>
      </c>
      <c r="DC6" s="21">
        <f t="shared" si="11"/>
        <v>83.75</v>
      </c>
      <c r="DD6" s="21">
        <f t="shared" si="11"/>
        <v>84.19</v>
      </c>
      <c r="DE6" s="21">
        <f t="shared" si="11"/>
        <v>84.34</v>
      </c>
      <c r="DF6" s="21">
        <f t="shared" si="11"/>
        <v>84.34</v>
      </c>
      <c r="DG6" s="21">
        <f t="shared" si="11"/>
        <v>84.73</v>
      </c>
      <c r="DH6" s="20" t="str">
        <f>IF(DH7="","",IF(DH7="-","【-】","【"&amp;SUBSTITUTE(TEXT(DH7,"#,##0.00"),"-","△")&amp;"】"))</f>
        <v>【86.21】</v>
      </c>
      <c r="DI6" s="21">
        <f>IF(DI7="",NA(),DI7)</f>
        <v>49.09</v>
      </c>
      <c r="DJ6" s="21">
        <f t="shared" ref="DJ6:DR6" si="12">IF(DJ7="",NA(),DJ7)</f>
        <v>51.62</v>
      </c>
      <c r="DK6" s="21">
        <f t="shared" si="12"/>
        <v>53.87</v>
      </c>
      <c r="DL6" s="21">
        <f t="shared" si="12"/>
        <v>55.74</v>
      </c>
      <c r="DM6" s="21">
        <f t="shared" si="12"/>
        <v>57.84</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382043</v>
      </c>
      <c r="D7" s="23">
        <v>46</v>
      </c>
      <c r="E7" s="23">
        <v>17</v>
      </c>
      <c r="F7" s="23">
        <v>4</v>
      </c>
      <c r="G7" s="23">
        <v>0</v>
      </c>
      <c r="H7" s="23" t="s">
        <v>96</v>
      </c>
      <c r="I7" s="23" t="s">
        <v>97</v>
      </c>
      <c r="J7" s="23" t="s">
        <v>98</v>
      </c>
      <c r="K7" s="23" t="s">
        <v>99</v>
      </c>
      <c r="L7" s="23" t="s">
        <v>100</v>
      </c>
      <c r="M7" s="23" t="s">
        <v>101</v>
      </c>
      <c r="N7" s="24" t="s">
        <v>102</v>
      </c>
      <c r="O7" s="24">
        <v>57.14</v>
      </c>
      <c r="P7" s="24">
        <v>3.3</v>
      </c>
      <c r="Q7" s="24">
        <v>103.51</v>
      </c>
      <c r="R7" s="24">
        <v>3060</v>
      </c>
      <c r="S7" s="24">
        <v>30739</v>
      </c>
      <c r="T7" s="24">
        <v>432.12</v>
      </c>
      <c r="U7" s="24">
        <v>71.14</v>
      </c>
      <c r="V7" s="24">
        <v>1002</v>
      </c>
      <c r="W7" s="24">
        <v>0.26</v>
      </c>
      <c r="X7" s="24">
        <v>3853.85</v>
      </c>
      <c r="Y7" s="24">
        <v>144.63999999999999</v>
      </c>
      <c r="Z7" s="24">
        <v>145.53</v>
      </c>
      <c r="AA7" s="24">
        <v>149.49</v>
      </c>
      <c r="AB7" s="24">
        <v>126.42</v>
      </c>
      <c r="AC7" s="24">
        <v>128.01</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2.9</v>
      </c>
      <c r="AV7" s="24">
        <v>7.39</v>
      </c>
      <c r="AW7" s="24">
        <v>8.56</v>
      </c>
      <c r="AX7" s="24">
        <v>13.01</v>
      </c>
      <c r="AY7" s="24">
        <v>18.05</v>
      </c>
      <c r="AZ7" s="24">
        <v>47.72</v>
      </c>
      <c r="BA7" s="24">
        <v>44.24</v>
      </c>
      <c r="BB7" s="24">
        <v>43.07</v>
      </c>
      <c r="BC7" s="24">
        <v>45.42</v>
      </c>
      <c r="BD7" s="24">
        <v>50.63</v>
      </c>
      <c r="BE7" s="24">
        <v>48.91</v>
      </c>
      <c r="BF7" s="24">
        <v>0</v>
      </c>
      <c r="BG7" s="24">
        <v>0</v>
      </c>
      <c r="BH7" s="24">
        <v>0</v>
      </c>
      <c r="BI7" s="24">
        <v>0</v>
      </c>
      <c r="BJ7" s="24">
        <v>0</v>
      </c>
      <c r="BK7" s="24">
        <v>1206.79</v>
      </c>
      <c r="BL7" s="24">
        <v>1258.43</v>
      </c>
      <c r="BM7" s="24">
        <v>1163.75</v>
      </c>
      <c r="BN7" s="24">
        <v>1195.47</v>
      </c>
      <c r="BO7" s="24">
        <v>1168.69</v>
      </c>
      <c r="BP7" s="24">
        <v>1156.82</v>
      </c>
      <c r="BQ7" s="24">
        <v>77.27</v>
      </c>
      <c r="BR7" s="24">
        <v>72.709999999999994</v>
      </c>
      <c r="BS7" s="24">
        <v>64.36</v>
      </c>
      <c r="BT7" s="24">
        <v>60.58</v>
      </c>
      <c r="BU7" s="24">
        <v>53.69</v>
      </c>
      <c r="BV7" s="24">
        <v>71.84</v>
      </c>
      <c r="BW7" s="24">
        <v>73.36</v>
      </c>
      <c r="BX7" s="24">
        <v>72.599999999999994</v>
      </c>
      <c r="BY7" s="24">
        <v>69.430000000000007</v>
      </c>
      <c r="BZ7" s="24">
        <v>70.709999999999994</v>
      </c>
      <c r="CA7" s="24">
        <v>75.33</v>
      </c>
      <c r="CB7" s="24">
        <v>200.09</v>
      </c>
      <c r="CC7" s="24">
        <v>213.79</v>
      </c>
      <c r="CD7" s="24">
        <v>241.77</v>
      </c>
      <c r="CE7" s="24">
        <v>257</v>
      </c>
      <c r="CF7" s="24">
        <v>290.41000000000003</v>
      </c>
      <c r="CG7" s="24">
        <v>228.47</v>
      </c>
      <c r="CH7" s="24">
        <v>224.88</v>
      </c>
      <c r="CI7" s="24">
        <v>228.64</v>
      </c>
      <c r="CJ7" s="24">
        <v>239.46</v>
      </c>
      <c r="CK7" s="24">
        <v>233.15</v>
      </c>
      <c r="CL7" s="24">
        <v>215.73</v>
      </c>
      <c r="CM7" s="24">
        <v>29.21</v>
      </c>
      <c r="CN7" s="24">
        <v>29.47</v>
      </c>
      <c r="CO7" s="24">
        <v>28.42</v>
      </c>
      <c r="CP7" s="24">
        <v>30</v>
      </c>
      <c r="CQ7" s="24">
        <v>30.39</v>
      </c>
      <c r="CR7" s="24">
        <v>42.47</v>
      </c>
      <c r="CS7" s="24">
        <v>42.4</v>
      </c>
      <c r="CT7" s="24">
        <v>42.28</v>
      </c>
      <c r="CU7" s="24">
        <v>41.06</v>
      </c>
      <c r="CV7" s="24">
        <v>42.09</v>
      </c>
      <c r="CW7" s="24">
        <v>43.28</v>
      </c>
      <c r="CX7" s="24">
        <v>90.65</v>
      </c>
      <c r="CY7" s="24">
        <v>90.79</v>
      </c>
      <c r="CZ7" s="24">
        <v>91.61</v>
      </c>
      <c r="DA7" s="24">
        <v>92.79</v>
      </c>
      <c r="DB7" s="24">
        <v>94.71</v>
      </c>
      <c r="DC7" s="24">
        <v>83.75</v>
      </c>
      <c r="DD7" s="24">
        <v>84.19</v>
      </c>
      <c r="DE7" s="24">
        <v>84.34</v>
      </c>
      <c r="DF7" s="24">
        <v>84.34</v>
      </c>
      <c r="DG7" s="24">
        <v>84.73</v>
      </c>
      <c r="DH7" s="24">
        <v>86.21</v>
      </c>
      <c r="DI7" s="24">
        <v>49.09</v>
      </c>
      <c r="DJ7" s="24">
        <v>51.62</v>
      </c>
      <c r="DK7" s="24">
        <v>53.87</v>
      </c>
      <c r="DL7" s="24">
        <v>55.74</v>
      </c>
      <c r="DM7" s="24">
        <v>57.84</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袋瀬　祐太</cp:lastModifiedBy>
  <dcterms:created xsi:type="dcterms:W3CDTF">2024-12-19T01:26:14Z</dcterms:created>
  <dcterms:modified xsi:type="dcterms:W3CDTF">2025-02-05T05:01:15Z</dcterms:modified>
  <cp:category/>
</cp:coreProperties>
</file>