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下水道課\100_庶務係\10_経営戦略・分析表・中長期計画\経営比較分析表\R07.1\提出用\"/>
    </mc:Choice>
  </mc:AlternateContent>
  <xr:revisionPtr revIDLastSave="0" documentId="13_ncr:1_{54DCAD2B-555F-48B5-B59F-781739B2DE98}" xr6:coauthVersionLast="47" xr6:coauthVersionMax="47" xr10:uidLastSave="{00000000-0000-0000-0000-000000000000}"/>
  <workbookProtection workbookAlgorithmName="SHA-512" workbookHashValue="7rCU/u6w4QrhIaUsaNiFkqLfubMvQAXtbPZfJxEzQIqk/SwDqH4Kyi+DfuZCRukLagvqQ79Wd6liSaVsEt1pCQ==" workbookSaltValue="nwbPcwcAgWl4aDprURUGZ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 r="W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<sst xmlns="http://schemas.openxmlformats.org/spreadsheetml/2006/main" count="231" uniqueCount="116">
  <si>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</si>
  <si>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</si>
  <si>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</si>
  <si>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</si>
  <si>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</si>
  <si>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</si>
  <si>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</si>
  <si>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</si>
  <si>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</si>
  <si>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</si>
  <si>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</si>
  <si>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</si>
  <si>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</si>
  <si>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</si>
  <si>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</si>
  <si>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</si>
  <si>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</si>
  <si>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</si>
  <si>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</si>
  <si>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</si>
  <si>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</si>
  <si>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</si>
  <si>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</si>
  <si>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</si>
  <si>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</si>
  <si>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</si>
  <si>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</si>
  <si>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</si>
  <si>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</si>
  <si>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</si>
  <si>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</si>
  <si>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</si>
  <si>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</si>
  <si>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</si>
  <si>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</si>
  <si>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</si>
  <si>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</si>
  <si>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</si>
  <si>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</si>
  <si>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</si>
  <si>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</si>
  <si>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</si>
  <si>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</si>
  <si>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</si>
  <si>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</si>
  <si>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</si>
  <si>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</si>
  <si>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</si>
  <si>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</si>
  <si>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</si>
  <si>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</si>
  <si>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</si>
  <si>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</si>
  <si>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</si>
  <si>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</si>
  <si>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</si>
  <si>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</si>
  <si>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</si>
  <si>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</si>
  <si>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</si>
  <si>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</si>
  <si>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</si>
  <si>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</si>
  <si>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</si>
  <si>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</si>
  <si>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</si>
  <si>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</si>
  <si>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</si>
  <si>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</si>
  <si>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</si>
  <si>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</si>
  <si>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</si>
  <si>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</si>
  <si>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</si>
  <si>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</si>
  <si>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</si>
  <si>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</si>
  <si>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</si>
  <si>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</si>
  <si>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</si>
  <si>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</si>
  <si>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</si>
  <si>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</si>
  <si>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</si>
  <si>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</si>
  <si>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</si>
  <si>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</si>
  <si>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</si>
  <si>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</si>
  <si>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</si>
  <si>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</si>
  <si>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</si>
  <si>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</si>
  <si>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</si>
  <si>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</si>
  <si>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</si>
  <si>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</si>
  <si>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</si>
  <si>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</si>
  <si>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</si>
  <si>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</si>
  <si>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</si>
  <si>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</si>
  <si>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</si>
  <si>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</si>
  <si>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</si>
  <si>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</si>
  <si>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</si>
  <si>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</si>
  <si>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</si>
  <si>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</si>
  <si>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</si>
  <si>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</si>
  <si>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昭和60年に供用開始した八幡浜処理区については、早期に事業に着手した分、徐々に耐用年数を過ぎた資産が増えており、有形固定資産減価償却率も5割を上回っている状況である。
　このような状況をふまえ、令和元年度から令和6年度を第1期とするストックマネジメント計画を策定し、優先順位をつけながら計画的に施設の改築更新を図っている。</t>
    <rPh sb="1" eb="3">
      <t>ショウワ</t>
    </rPh>
    <rPh sb="5" eb="6">
      <t>ネン</t>
    </rPh>
    <rPh sb="7" eb="9">
      <t>キョウヨウ</t>
    </rPh>
    <rPh sb="9" eb="11">
      <t>カイシ</t>
    </rPh>
    <rPh sb="13" eb="16">
      <t>ヤワタハマ</t>
    </rPh>
    <rPh sb="16" eb="18">
      <t>ショリ</t>
    </rPh>
    <rPh sb="18" eb="19">
      <t>ク</t>
    </rPh>
    <rPh sb="25" eb="27">
      <t>ソウキ</t>
    </rPh>
    <rPh sb="28" eb="30">
      <t>ジギョウ</t>
    </rPh>
    <rPh sb="31" eb="33">
      <t>チャクシュ</t>
    </rPh>
    <rPh sb="35" eb="36">
      <t>ブン</t>
    </rPh>
    <rPh sb="37" eb="39">
      <t>ジョジョ</t>
    </rPh>
    <rPh sb="40" eb="42">
      <t>タイヨウ</t>
    </rPh>
    <rPh sb="42" eb="44">
      <t>ネンスウ</t>
    </rPh>
    <rPh sb="45" eb="46">
      <t>ス</t>
    </rPh>
    <rPh sb="48" eb="50">
      <t>シサン</t>
    </rPh>
    <rPh sb="51" eb="52">
      <t>フ</t>
    </rPh>
    <rPh sb="57" eb="59">
      <t>ユウケイ</t>
    </rPh>
    <rPh sb="59" eb="61">
      <t>コテイ</t>
    </rPh>
    <rPh sb="61" eb="63">
      <t>シサン</t>
    </rPh>
    <rPh sb="63" eb="65">
      <t>ゲンカ</t>
    </rPh>
    <rPh sb="65" eb="67">
      <t>ショウキャク</t>
    </rPh>
    <rPh sb="67" eb="68">
      <t>リツ</t>
    </rPh>
    <rPh sb="70" eb="71">
      <t>ワリ</t>
    </rPh>
    <rPh sb="72" eb="74">
      <t>ウワマワ</t>
    </rPh>
    <rPh sb="78" eb="80">
      <t>ジョウキョウ</t>
    </rPh>
    <rPh sb="91" eb="93">
      <t>ジョウキョウ</t>
    </rPh>
    <rPh sb="98" eb="100">
      <t>レイワ</t>
    </rPh>
    <rPh sb="100" eb="102">
      <t>ガンネン</t>
    </rPh>
    <rPh sb="102" eb="103">
      <t>ド</t>
    </rPh>
    <rPh sb="105" eb="107">
      <t>レイワ</t>
    </rPh>
    <rPh sb="108" eb="109">
      <t>ネン</t>
    </rPh>
    <rPh sb="109" eb="110">
      <t>ド</t>
    </rPh>
    <rPh sb="111" eb="112">
      <t>ダイ</t>
    </rPh>
    <rPh sb="113" eb="114">
      <t>キ</t>
    </rPh>
    <rPh sb="134" eb="136">
      <t>ユウセン</t>
    </rPh>
    <rPh sb="136" eb="138">
      <t>ジュンイ</t>
    </rPh>
    <rPh sb="144" eb="147">
      <t>ケイカクテキ</t>
    </rPh>
    <rPh sb="148" eb="150">
      <t>シセツ</t>
    </rPh>
    <rPh sb="151" eb="153">
      <t>カイチク</t>
    </rPh>
    <rPh sb="153" eb="155">
      <t>コウシン</t>
    </rPh>
    <rPh sb="156" eb="157">
      <t>ハカ</t>
    </rPh>
    <phoneticPr fontId="4"/>
  </si>
  <si>
    <t>　平成29年度で保内処理区の面整備が完了し、事業全体の整備率も100％に達したが、今後は、老朽化している八幡浜処理区の管渠と処理場のストックマネジメント事業に加え、今年度より着手している神越ポンプ場整備事業により費用の増加が見込まれる。
　一方、収益面では、人口減少等により有収水量が減少し、それに伴う使用料の減少も続くと予想されるため、経営戦略に基づき使用料の見直しを検討する必要がある。
　併せて、保内処理区においては水洗化率の向上、八幡浜処理区おいては不明水対策による有収率の向上に努めていきたい。</t>
    <rPh sb="82" eb="85">
      <t>コンネンド</t>
    </rPh>
    <rPh sb="87" eb="89">
      <t>チャクシュ</t>
    </rPh>
    <rPh sb="99" eb="101">
      <t>セイビ</t>
    </rPh>
    <rPh sb="101" eb="103">
      <t>ジギョウ</t>
    </rPh>
    <rPh sb="123" eb="125">
      <t>シュウエキ</t>
    </rPh>
    <phoneticPr fontId="4"/>
  </si>
  <si>
    <t>①　経常収支比率
　100％を上回っているが、一般会計繰入金が総収益の大半を占めており、使用料収入が減少傾向にあることから、水洗化率の向上と収益の確保に努める必要がある。
③　流動比率
　中長期的な経営安定化を図るため、令和4年度に一般会計より出資を受けたことにより、流動資産が増え比率も若干改善されたが、類似団体より大幅に低い数値となっているため、使用料を見直すなど収益を増やす取り組みが必要である。
④　企業債残高対事業規模比率
　早期に着手した事業の企業債償還が進み、企業債残高が減少しているため、類似団体より比率が低くなっているが、今後は今年度より着手している神越ポンプ場整備事業等により、比率の減少は鈍化すると見込んでいる。
⑤　経費回収率、⑥　汚水処理原価
　人口減少等により使用料収入や有収水量は減少する一方で、物価上昇等により汚水処理費は増加し、経費回収率は低く、汚水処理原価は高くなっている。使用料の見直しや水洗化率の向上を図り、収益の確保やコスト削減の取組みが必要である。
⑦　施設利用率
　類似団体平均を上回っているが、人口減少等による有収水量の減少で、比率は徐々に減少すると見込んでいる。
⑧　水洗化率
　早期に整備が完了した八幡浜処理区は95％に近いが、平成29年度に面整備が完了した保内処理区では、77％程度であるため、今後も接続促進による水洗化率の向上に努める必要がある。</t>
    <rPh sb="70" eb="72">
      <t>シュウエキ</t>
    </rPh>
    <rPh sb="94" eb="98">
      <t>チュウチョウキテキ</t>
    </rPh>
    <rPh sb="99" eb="101">
      <t>ケイエイ</t>
    </rPh>
    <rPh sb="101" eb="104">
      <t>アンテイカ</t>
    </rPh>
    <rPh sb="105" eb="106">
      <t>ハカ</t>
    </rPh>
    <rPh sb="110" eb="112">
      <t>レイワ</t>
    </rPh>
    <rPh sb="113" eb="115">
      <t>ネンド</t>
    </rPh>
    <rPh sb="116" eb="118">
      <t>イッパン</t>
    </rPh>
    <rPh sb="118" eb="120">
      <t>カイケイ</t>
    </rPh>
    <rPh sb="122" eb="124">
      <t>シュッシ</t>
    </rPh>
    <rPh sb="125" eb="126">
      <t>ウ</t>
    </rPh>
    <rPh sb="134" eb="136">
      <t>リュウドウ</t>
    </rPh>
    <rPh sb="136" eb="138">
      <t>シサン</t>
    </rPh>
    <rPh sb="139" eb="140">
      <t>フ</t>
    </rPh>
    <rPh sb="141" eb="143">
      <t>ヒリツ</t>
    </rPh>
    <rPh sb="144" eb="146">
      <t>ジャッカン</t>
    </rPh>
    <rPh sb="146" eb="148">
      <t>カイゼン</t>
    </rPh>
    <rPh sb="153" eb="155">
      <t>ルイジ</t>
    </rPh>
    <rPh sb="155" eb="157">
      <t>ダンタイ</t>
    </rPh>
    <rPh sb="159" eb="161">
      <t>オオハバ</t>
    </rPh>
    <rPh sb="162" eb="163">
      <t>ヒク</t>
    </rPh>
    <rPh sb="164" eb="166">
      <t>スウチ</t>
    </rPh>
    <rPh sb="175" eb="178">
      <t>シヨウリョウ</t>
    </rPh>
    <rPh sb="179" eb="181">
      <t>ミナオ</t>
    </rPh>
    <rPh sb="184" eb="186">
      <t>シュウエキ</t>
    </rPh>
    <rPh sb="187" eb="188">
      <t>フ</t>
    </rPh>
    <rPh sb="190" eb="191">
      <t>ト</t>
    </rPh>
    <rPh sb="192" eb="193">
      <t>ク</t>
    </rPh>
    <rPh sb="195" eb="197">
      <t>ヒツヨウ</t>
    </rPh>
    <rPh sb="218" eb="220">
      <t>ソウキ</t>
    </rPh>
    <rPh sb="221" eb="223">
      <t>チャクシュ</t>
    </rPh>
    <rPh sb="225" eb="227">
      <t>ジギョウ</t>
    </rPh>
    <rPh sb="228" eb="230">
      <t>キギョウ</t>
    </rPh>
    <rPh sb="230" eb="231">
      <t>サイ</t>
    </rPh>
    <rPh sb="273" eb="275">
      <t>コンネン</t>
    </rPh>
    <rPh sb="275" eb="276">
      <t>ド</t>
    </rPh>
    <rPh sb="278" eb="280">
      <t>チャクシュ</t>
    </rPh>
    <rPh sb="284" eb="286">
      <t>ミノコシ</t>
    </rPh>
    <rPh sb="289" eb="290">
      <t>ジョウ</t>
    </rPh>
    <rPh sb="290" eb="292">
      <t>セイビ</t>
    </rPh>
    <rPh sb="292" eb="294">
      <t>ジギョウ</t>
    </rPh>
    <rPh sb="294" eb="295">
      <t>ナド</t>
    </rPh>
    <rPh sb="305" eb="307">
      <t>ドンカ</t>
    </rPh>
    <rPh sb="310" eb="312">
      <t>ミコ</t>
    </rPh>
    <rPh sb="359" eb="361">
      <t>イッポウ</t>
    </rPh>
    <rPh sb="363" eb="365">
      <t>ブッカ</t>
    </rPh>
    <rPh sb="365" eb="367">
      <t>ジョウショウ</t>
    </rPh>
    <rPh sb="367" eb="368">
      <t>ナド</t>
    </rPh>
    <rPh sb="405" eb="408">
      <t>シヨウリョウ</t>
    </rPh>
    <rPh sb="409" eb="411">
      <t>ミナオ</t>
    </rPh>
    <rPh sb="424" eb="426">
      <t>シュウエキ</t>
    </rPh>
    <rPh sb="436" eb="438">
      <t>トリクミ</t>
    </rPh>
    <rPh sb="456" eb="458">
      <t>ルイジ</t>
    </rPh>
    <rPh sb="458" eb="460">
      <t>ダンタイ</t>
    </rPh>
    <rPh sb="460" eb="462">
      <t>ヘイキン</t>
    </rPh>
    <rPh sb="463" eb="465">
      <t>ウワマワ</t>
    </rPh>
    <rPh sb="471" eb="473">
      <t>ジンコウ</t>
    </rPh>
    <rPh sb="473" eb="475">
      <t>ゲンショウ</t>
    </rPh>
    <rPh sb="475" eb="476">
      <t>トウ</t>
    </rPh>
    <rPh sb="479" eb="481">
      <t>ユウシュウ</t>
    </rPh>
    <rPh sb="481" eb="483">
      <t>スイリョウ</t>
    </rPh>
    <rPh sb="484" eb="486">
      <t>ゲンショウ</t>
    </rPh>
    <rPh sb="494" eb="496">
      <t>ゲンショウ</t>
    </rPh>
    <rPh sb="547" eb="548">
      <t>メン</t>
    </rPh>
    <rPh sb="577" eb="579">
      <t>セツゾク</t>
    </rPh>
    <rPh sb="579" eb="581">
      <t>ソクシン</t>
    </rPh>
    <rPh sb="595" eb="5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</si>
</sst>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0.03</c:v>
                </c:pt>
                <c:pt idx="2">
                  <c:v>0.11</c:v>
                </c:pt>
                <c:pt idx="3">
                  <c:v>0.09</c:v>
                </c:pt>
                <c:pt idx="4">
                  <c:v>0.04</c:v>
                </c:pt>
              </c:numCache>
            </c:numRef>
          </c:val>
          <c:extLst>
            <c:ext xmlns:c16="http://schemas.microsoft.com/office/drawing/2014/chart" uri="{C3380CC4-5D6E-409C-BE32-E72D297353CC}">
              <c16:uniqueId val="{00000000-99D2-4999-96F9-4617325A77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99D2-4999-96F9-4617325A77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85.74</c:v>
                </c:pt>
                <c:pt idx="1">
                  <c:v>88.96</c:v>
                </c:pt>
                <c:pt idx="2">
                  <c:v>82.53</c:v>
                </c:pt>
                <c:pt idx="3">
                  <c:v>81</c:v>
                </c:pt>
                <c:pt idx="4">
                  <c:v>81.56</c:v>
                </c:pt>
              </c:numCache>
            </c:numRef>
          </c:val>
          <c:extLst>
            <c:ext xmlns:c16="http://schemas.microsoft.com/office/drawing/2014/chart" uri="{C3380CC4-5D6E-409C-BE32-E72D297353CC}">
              <c16:uniqueId val="{00000000-09DF-4EE2-B4D1-503E1CB46C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09DF-4EE2-B4D1-503E1CB46C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85.38</c:v>
                </c:pt>
                <c:pt idx="1">
                  <c:v>86.11</c:v>
                </c:pt>
                <c:pt idx="2">
                  <c:v>86.53</c:v>
                </c:pt>
                <c:pt idx="3">
                  <c:v>87.36</c:v>
                </c:pt>
                <c:pt idx="4">
                  <c:v>88.47</c:v>
                </c:pt>
              </c:numCache>
            </c:numRef>
          </c:val>
          <c:extLst>
            <c:ext xmlns:c16="http://schemas.microsoft.com/office/drawing/2014/chart" uri="{C3380CC4-5D6E-409C-BE32-E72D297353CC}">
              <c16:uniqueId val="{00000000-2078-4D74-9CBE-6792E57A97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2078-4D74-9CBE-6792E57A97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124.38</c:v>
                </c:pt>
                <c:pt idx="1">
                  <c:v>132.77000000000001</c:v>
                </c:pt>
                <c:pt idx="2">
                  <c:v>119.07</c:v>
                </c:pt>
                <c:pt idx="3">
                  <c:v>113.18</c:v>
                </c:pt>
                <c:pt idx="4">
                  <c:v>102.84</c:v>
                </c:pt>
              </c:numCache>
            </c:numRef>
          </c:val>
          <c:extLst>
            <c:ext xmlns:c16="http://schemas.microsoft.com/office/drawing/2014/chart" uri="{C3380CC4-5D6E-409C-BE32-E72D297353CC}">
              <c16:uniqueId val="{00000000-B5CC-4F32-BF21-8F7FFF828C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B5CC-4F32-BF21-8F7FFF828C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53.67</c:v>
                </c:pt>
                <c:pt idx="1">
                  <c:v>54.82</c:v>
                </c:pt>
                <c:pt idx="2">
                  <c:v>55.96</c:v>
                </c:pt>
                <c:pt idx="3">
                  <c:v>56.85</c:v>
                </c:pt>
                <c:pt idx="4">
                  <c:v>58.79</c:v>
                </c:pt>
              </c:numCache>
            </c:numRef>
          </c:val>
          <c:extLst>
            <c:ext xmlns:c16="http://schemas.microsoft.com/office/drawing/2014/chart" uri="{C3380CC4-5D6E-409C-BE32-E72D297353CC}">
              <c16:uniqueId val="{00000000-CE07-47CE-88B6-F2B713660F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CE07-47CE-88B6-F2B713660F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7.88</c:v>
                </c:pt>
                <c:pt idx="3" formatCode="#,##0.00;&quot;△&quot;#,##0.00;&quot;-&quot;">
                  <c:v>8.39</c:v>
                </c:pt>
                <c:pt idx="4" formatCode="#,##0.00;&quot;△&quot;#,##0.00;&quot;-&quot;">
                  <c:v>8.6</c:v>
                </c:pt>
              </c:numCache>
            </c:numRef>
          </c:val>
          <c:extLst>
            <c:ext xmlns:c16="http://schemas.microsoft.com/office/drawing/2014/chart" uri="{C3380CC4-5D6E-409C-BE32-E72D297353CC}">
              <c16:uniqueId val="{00000000-6B60-4136-9710-B79842531C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6B60-4136-9710-B79842531C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3A-4A9E-86BE-5F714050AE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C33A-4A9E-86BE-5F714050AE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4.49</c:v>
                </c:pt>
                <c:pt idx="1">
                  <c:v>11.98</c:v>
                </c:pt>
                <c:pt idx="2">
                  <c:v>9.52</c:v>
                </c:pt>
                <c:pt idx="3">
                  <c:v>23.31</c:v>
                </c:pt>
                <c:pt idx="4">
                  <c:v>41.68</c:v>
                </c:pt>
              </c:numCache>
            </c:numRef>
          </c:val>
          <c:extLst>
            <c:ext xmlns:c16="http://schemas.microsoft.com/office/drawing/2014/chart" uri="{C3380CC4-5D6E-409C-BE32-E72D297353CC}">
              <c16:uniqueId val="{00000000-05A6-42F5-9F0E-211E5EB58B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05A6-42F5-9F0E-211E5EB58B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356.41</c:v>
                </c:pt>
                <c:pt idx="1">
                  <c:v>327.18</c:v>
                </c:pt>
                <c:pt idx="2">
                  <c:v>306.24</c:v>
                </c:pt>
                <c:pt idx="3">
                  <c:v>304.85000000000002</c:v>
                </c:pt>
                <c:pt idx="4">
                  <c:v>275.62</c:v>
                </c:pt>
              </c:numCache>
            </c:numRef>
          </c:val>
          <c:extLst>
            <c:ext xmlns:c16="http://schemas.microsoft.com/office/drawing/2014/chart" uri="{C3380CC4-5D6E-409C-BE32-E72D297353CC}">
              <c16:uniqueId val="{00000000-C0CE-43D6-AF3C-2FFB851E57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C0CE-43D6-AF3C-2FFB851E57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70.78</c:v>
                </c:pt>
                <c:pt idx="1">
                  <c:v>84.43</c:v>
                </c:pt>
                <c:pt idx="2">
                  <c:v>74.58</c:v>
                </c:pt>
                <c:pt idx="3">
                  <c:v>70.75</c:v>
                </c:pt>
                <c:pt idx="4">
                  <c:v>67.48</c:v>
                </c:pt>
              </c:numCache>
            </c:numRef>
          </c:val>
          <c:extLst>
            <c:ext xmlns:c16="http://schemas.microsoft.com/office/drawing/2014/chart" uri="{C3380CC4-5D6E-409C-BE32-E72D297353CC}">
              <c16:uniqueId val="{00000000-B865-441F-9337-D97D833901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B865-441F-9337-D97D833901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235.23</c:v>
                </c:pt>
                <c:pt idx="1">
                  <c:v>196.33</c:v>
                </c:pt>
                <c:pt idx="2">
                  <c:v>221.74</c:v>
                </c:pt>
                <c:pt idx="3">
                  <c:v>233.35</c:v>
                </c:pt>
                <c:pt idx="4">
                  <c:v>244.87</c:v>
                </c:pt>
              </c:numCache>
            </c:numRef>
          </c:val>
          <c:extLst>
            <c:ext xmlns:c16="http://schemas.microsoft.com/office/drawing/2014/chart" uri="{C3380CC4-5D6E-409C-BE32-E72D297353CC}">
              <c16:uniqueId val="{00000000-3A8E-451B-9306-6C020CD0D8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3A8E-451B-9306-6C020CD0D8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70" zoomScaleNormal="7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愛媛県　八幡浜市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Cc1</v>
      </c>
      <c r="X8" s="76"/>
      <c r="Y8" s="76"/>
      <c r="Z8" s="76"/>
      <c r="AA8" s="76"/>
      <c r="AB8" s="76"/>
      <c r="AC8" s="76"/>
      <c r="AD8" s="77" t="str">
        <f>データ!$M$6</f>
        <v>非設置</v>
      </c>
      <c r="AE8" s="77"/>
      <c r="AF8" s="77"/>
      <c r="AG8" s="77"/>
      <c r="AH8" s="77"/>
      <c r="AI8" s="77"/>
      <c r="AJ8" s="77"/>
      <c r="AK8" s="3"/>
      <c r="AL8" s="45">
        <f>データ!S6</f>
        <v>30739</v>
      </c>
      <c r="AM8" s="45"/>
      <c r="AN8" s="45"/>
      <c r="AO8" s="45"/>
      <c r="AP8" s="45"/>
      <c r="AQ8" s="45"/>
      <c r="AR8" s="45"/>
      <c r="AS8" s="45"/>
      <c r="AT8" s="44">
        <f>データ!T6</f>
        <v>432.12</v>
      </c>
      <c r="AU8" s="44"/>
      <c r="AV8" s="44"/>
      <c r="AW8" s="44"/>
      <c r="AX8" s="44"/>
      <c r="AY8" s="44"/>
      <c r="AZ8" s="44"/>
      <c r="BA8" s="44"/>
      <c r="BB8" s="44">
        <f>データ!U6</f>
        <v>71.14</v>
      </c>
      <c r="BC8" s="44"/>
      <c r="BD8" s="44"/>
      <c r="BE8" s="44"/>
      <c r="BF8" s="44"/>
      <c r="BG8" s="44"/>
      <c r="BH8" s="44"/>
      <c r="BI8" s="44"/>
      <c r="BJ8" s="3"/>
      <c r="BK8" s="3"/>
      <c r="BL8" s="72" t="s">
        <v>10</v>
      </c>
      <c r="BM8" s="73"/>
      <c r="BN8" s="74" t="s">
        <v>11</v>
      </c>
      <c r="BO8" s="74"/>
      <c r="BP8" s="74"/>
      <c r="BQ8" s="74"/>
      <c r="BR8" s="74"/>
      <c r="BS8" s="74"/>
      <c r="BT8" s="74"/>
      <c r="BU8" s="74"/>
      <c r="BV8" s="74"/>
      <c r="BW8" s="74"/>
      <c r="BX8" s="74"/>
      <c r="BY8" s="75"/>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69.97</v>
      </c>
      <c r="J10" s="44"/>
      <c r="K10" s="44"/>
      <c r="L10" s="44"/>
      <c r="M10" s="44"/>
      <c r="N10" s="44"/>
      <c r="O10" s="44"/>
      <c r="P10" s="44">
        <f>データ!P6</f>
        <v>72.47</v>
      </c>
      <c r="Q10" s="44"/>
      <c r="R10" s="44"/>
      <c r="S10" s="44"/>
      <c r="T10" s="44"/>
      <c r="U10" s="44"/>
      <c r="V10" s="44"/>
      <c r="W10" s="44">
        <f>データ!Q6</f>
        <v>37.6</v>
      </c>
      <c r="X10" s="44"/>
      <c r="Y10" s="44"/>
      <c r="Z10" s="44"/>
      <c r="AA10" s="44"/>
      <c r="AB10" s="44"/>
      <c r="AC10" s="44"/>
      <c r="AD10" s="45">
        <f>データ!R6</f>
        <v>3060</v>
      </c>
      <c r="AE10" s="45"/>
      <c r="AF10" s="45"/>
      <c r="AG10" s="45"/>
      <c r="AH10" s="45"/>
      <c r="AI10" s="45"/>
      <c r="AJ10" s="45"/>
      <c r="AK10" s="2"/>
      <c r="AL10" s="45">
        <f>データ!V6</f>
        <v>21991</v>
      </c>
      <c r="AM10" s="45"/>
      <c r="AN10" s="45"/>
      <c r="AO10" s="45"/>
      <c r="AP10" s="45"/>
      <c r="AQ10" s="45"/>
      <c r="AR10" s="45"/>
      <c r="AS10" s="45"/>
      <c r="AT10" s="44">
        <f>データ!W6</f>
        <v>5.45</v>
      </c>
      <c r="AU10" s="44"/>
      <c r="AV10" s="44"/>
      <c r="AW10" s="44"/>
      <c r="AX10" s="44"/>
      <c r="AY10" s="44"/>
      <c r="AZ10" s="44"/>
      <c r="BA10" s="44"/>
      <c r="BB10" s="44">
        <f>データ!X6</f>
        <v>4035.05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QngVFTbLFnjmSys1GoFVCKJzG1Ev/6g/792C2asHFQg5ofmiSjfxwoUbjMj5lOOpAHxFpzZQOoahPGxa0hQzQ==" saltValue="BegP1uxZO03EUFc8dK9H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69.97</v>
      </c>
      <c r="P6" s="20">
        <f t="shared" si="3"/>
        <v>72.47</v>
      </c>
      <c r="Q6" s="20">
        <f t="shared" si="3"/>
        <v>37.6</v>
      </c>
      <c r="R6" s="20">
        <f t="shared" si="3"/>
        <v>3060</v>
      </c>
      <c r="S6" s="20">
        <f t="shared" si="3"/>
        <v>30739</v>
      </c>
      <c r="T6" s="20">
        <f t="shared" si="3"/>
        <v>432.12</v>
      </c>
      <c r="U6" s="20">
        <f t="shared" si="3"/>
        <v>71.14</v>
      </c>
      <c r="V6" s="20">
        <f t="shared" si="3"/>
        <v>21991</v>
      </c>
      <c r="W6" s="20">
        <f t="shared" si="3"/>
        <v>5.45</v>
      </c>
      <c r="X6" s="20">
        <f t="shared" si="3"/>
        <v>4035.05</v>
      </c>
      <c r="Y6" s="21">
        <f>IF(Y7="",NA(),Y7)</f>
        <v>124.38</v>
      </c>
      <c r="Z6" s="21">
        <f t="shared" ref="Z6:AH6" si="4">IF(Z7="",NA(),Z7)</f>
        <v>132.77000000000001</v>
      </c>
      <c r="AA6" s="21">
        <f t="shared" si="4"/>
        <v>119.07</v>
      </c>
      <c r="AB6" s="21">
        <f t="shared" si="4"/>
        <v>113.18</v>
      </c>
      <c r="AC6" s="21">
        <f t="shared" si="4"/>
        <v>102.84</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4.49</v>
      </c>
      <c r="AV6" s="21">
        <f t="shared" ref="AV6:BD6" si="6">IF(AV7="",NA(),AV7)</f>
        <v>11.98</v>
      </c>
      <c r="AW6" s="21">
        <f t="shared" si="6"/>
        <v>9.52</v>
      </c>
      <c r="AX6" s="21">
        <f t="shared" si="6"/>
        <v>23.31</v>
      </c>
      <c r="AY6" s="21">
        <f t="shared" si="6"/>
        <v>41.68</v>
      </c>
      <c r="AZ6" s="21">
        <f t="shared" si="6"/>
        <v>68.17</v>
      </c>
      <c r="BA6" s="21">
        <f t="shared" si="6"/>
        <v>55.6</v>
      </c>
      <c r="BB6" s="21">
        <f t="shared" si="6"/>
        <v>59.4</v>
      </c>
      <c r="BC6" s="21">
        <f t="shared" si="6"/>
        <v>68.27</v>
      </c>
      <c r="BD6" s="21">
        <f t="shared" si="6"/>
        <v>74.790000000000006</v>
      </c>
      <c r="BE6" s="20" t="str">
        <f>IF(BE7="","",IF(BE7="-","【-】","【"&amp;SUBSTITUTE(TEXT(BE7,"#,##0.00"),"-","△")&amp;"】"))</f>
        <v>【78.43】</v>
      </c>
      <c r="BF6" s="21">
        <f>IF(BF7="",NA(),BF7)</f>
        <v>356.41</v>
      </c>
      <c r="BG6" s="21">
        <f t="shared" ref="BG6:BO6" si="7">IF(BG7="",NA(),BG7)</f>
        <v>327.18</v>
      </c>
      <c r="BH6" s="21">
        <f t="shared" si="7"/>
        <v>306.24</v>
      </c>
      <c r="BI6" s="21">
        <f t="shared" si="7"/>
        <v>304.85000000000002</v>
      </c>
      <c r="BJ6" s="21">
        <f t="shared" si="7"/>
        <v>275.62</v>
      </c>
      <c r="BK6" s="21">
        <f t="shared" si="7"/>
        <v>789.44</v>
      </c>
      <c r="BL6" s="21">
        <f t="shared" si="7"/>
        <v>789.08</v>
      </c>
      <c r="BM6" s="21">
        <f t="shared" si="7"/>
        <v>747.84</v>
      </c>
      <c r="BN6" s="21">
        <f t="shared" si="7"/>
        <v>804.98</v>
      </c>
      <c r="BO6" s="21">
        <f t="shared" si="7"/>
        <v>767.56</v>
      </c>
      <c r="BP6" s="20" t="str">
        <f>IF(BP7="","",IF(BP7="-","【-】","【"&amp;SUBSTITUTE(TEXT(BP7,"#,##0.00"),"-","△")&amp;"】"))</f>
        <v>【630.82】</v>
      </c>
      <c r="BQ6" s="21">
        <f>IF(BQ7="",NA(),BQ7)</f>
        <v>70.78</v>
      </c>
      <c r="BR6" s="21">
        <f t="shared" ref="BR6:BZ6" si="8">IF(BR7="",NA(),BR7)</f>
        <v>84.43</v>
      </c>
      <c r="BS6" s="21">
        <f t="shared" si="8"/>
        <v>74.58</v>
      </c>
      <c r="BT6" s="21">
        <f t="shared" si="8"/>
        <v>70.75</v>
      </c>
      <c r="BU6" s="21">
        <f t="shared" si="8"/>
        <v>67.48</v>
      </c>
      <c r="BV6" s="21">
        <f t="shared" si="8"/>
        <v>87.29</v>
      </c>
      <c r="BW6" s="21">
        <f t="shared" si="8"/>
        <v>88.25</v>
      </c>
      <c r="BX6" s="21">
        <f t="shared" si="8"/>
        <v>90.17</v>
      </c>
      <c r="BY6" s="21">
        <f t="shared" si="8"/>
        <v>88.71</v>
      </c>
      <c r="BZ6" s="21">
        <f t="shared" si="8"/>
        <v>90.23</v>
      </c>
      <c r="CA6" s="20" t="str">
        <f>IF(CA7="","",IF(CA7="-","【-】","【"&amp;SUBSTITUTE(TEXT(CA7,"#,##0.00"),"-","△")&amp;"】"))</f>
        <v>【97.81】</v>
      </c>
      <c r="CB6" s="21">
        <f>IF(CB7="",NA(),CB7)</f>
        <v>235.23</v>
      </c>
      <c r="CC6" s="21">
        <f t="shared" ref="CC6:CK6" si="9">IF(CC7="",NA(),CC7)</f>
        <v>196.33</v>
      </c>
      <c r="CD6" s="21">
        <f t="shared" si="9"/>
        <v>221.74</v>
      </c>
      <c r="CE6" s="21">
        <f t="shared" si="9"/>
        <v>233.35</v>
      </c>
      <c r="CF6" s="21">
        <f t="shared" si="9"/>
        <v>244.87</v>
      </c>
      <c r="CG6" s="21">
        <f t="shared" si="9"/>
        <v>176.67</v>
      </c>
      <c r="CH6" s="21">
        <f t="shared" si="9"/>
        <v>176.37</v>
      </c>
      <c r="CI6" s="21">
        <f t="shared" si="9"/>
        <v>173.17</v>
      </c>
      <c r="CJ6" s="21">
        <f t="shared" si="9"/>
        <v>174.8</v>
      </c>
      <c r="CK6" s="21">
        <f t="shared" si="9"/>
        <v>170.2</v>
      </c>
      <c r="CL6" s="20" t="str">
        <f>IF(CL7="","",IF(CL7="-","【-】","【"&amp;SUBSTITUTE(TEXT(CL7,"#,##0.00"),"-","△")&amp;"】"))</f>
        <v>【138.75】</v>
      </c>
      <c r="CM6" s="21">
        <f>IF(CM7="",NA(),CM7)</f>
        <v>85.74</v>
      </c>
      <c r="CN6" s="21">
        <f t="shared" ref="CN6:CV6" si="10">IF(CN7="",NA(),CN7)</f>
        <v>88.96</v>
      </c>
      <c r="CO6" s="21">
        <f t="shared" si="10"/>
        <v>82.53</v>
      </c>
      <c r="CP6" s="21">
        <f t="shared" si="10"/>
        <v>81</v>
      </c>
      <c r="CQ6" s="21">
        <f t="shared" si="10"/>
        <v>81.56</v>
      </c>
      <c r="CR6" s="21">
        <f t="shared" si="10"/>
        <v>57.42</v>
      </c>
      <c r="CS6" s="21">
        <f t="shared" si="10"/>
        <v>56.72</v>
      </c>
      <c r="CT6" s="21">
        <f t="shared" si="10"/>
        <v>56.43</v>
      </c>
      <c r="CU6" s="21">
        <f t="shared" si="10"/>
        <v>55.82</v>
      </c>
      <c r="CV6" s="21">
        <f t="shared" si="10"/>
        <v>56.51</v>
      </c>
      <c r="CW6" s="20" t="str">
        <f>IF(CW7="","",IF(CW7="-","【-】","【"&amp;SUBSTITUTE(TEXT(CW7,"#,##0.00"),"-","△")&amp;"】"))</f>
        <v>【58.94】</v>
      </c>
      <c r="CX6" s="21">
        <f>IF(CX7="",NA(),CX7)</f>
        <v>85.38</v>
      </c>
      <c r="CY6" s="21">
        <f t="shared" ref="CY6:DG6" si="11">IF(CY7="",NA(),CY7)</f>
        <v>86.11</v>
      </c>
      <c r="CZ6" s="21">
        <f t="shared" si="11"/>
        <v>86.53</v>
      </c>
      <c r="DA6" s="21">
        <f t="shared" si="11"/>
        <v>87.36</v>
      </c>
      <c r="DB6" s="21">
        <f t="shared" si="11"/>
        <v>88.47</v>
      </c>
      <c r="DC6" s="21">
        <f t="shared" si="11"/>
        <v>90.42</v>
      </c>
      <c r="DD6" s="21">
        <f t="shared" si="11"/>
        <v>90.72</v>
      </c>
      <c r="DE6" s="21">
        <f t="shared" si="11"/>
        <v>91.07</v>
      </c>
      <c r="DF6" s="21">
        <f t="shared" si="11"/>
        <v>90.67</v>
      </c>
      <c r="DG6" s="21">
        <f t="shared" si="11"/>
        <v>90.62</v>
      </c>
      <c r="DH6" s="20" t="str">
        <f>IF(DH7="","",IF(DH7="-","【-】","【"&amp;SUBSTITUTE(TEXT(DH7,"#,##0.00"),"-","△")&amp;"】"))</f>
        <v>【95.91】</v>
      </c>
      <c r="DI6" s="21">
        <f>IF(DI7="",NA(),DI7)</f>
        <v>53.67</v>
      </c>
      <c r="DJ6" s="21">
        <f t="shared" ref="DJ6:DR6" si="12">IF(DJ7="",NA(),DJ7)</f>
        <v>54.82</v>
      </c>
      <c r="DK6" s="21">
        <f t="shared" si="12"/>
        <v>55.96</v>
      </c>
      <c r="DL6" s="21">
        <f t="shared" si="12"/>
        <v>56.85</v>
      </c>
      <c r="DM6" s="21">
        <f t="shared" si="12"/>
        <v>58.79</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1">
        <f t="shared" si="13"/>
        <v>7.88</v>
      </c>
      <c r="DW6" s="21">
        <f t="shared" si="13"/>
        <v>8.39</v>
      </c>
      <c r="DX6" s="21">
        <f t="shared" si="13"/>
        <v>8.6</v>
      </c>
      <c r="DY6" s="21">
        <f t="shared" si="13"/>
        <v>1.37</v>
      </c>
      <c r="DZ6" s="21">
        <f t="shared" si="13"/>
        <v>1.34</v>
      </c>
      <c r="EA6" s="21">
        <f t="shared" si="13"/>
        <v>1.5</v>
      </c>
      <c r="EB6" s="21">
        <f t="shared" si="13"/>
        <v>1.4</v>
      </c>
      <c r="EC6" s="21">
        <f t="shared" si="13"/>
        <v>2.08</v>
      </c>
      <c r="ED6" s="20" t="str">
        <f>IF(ED7="","",IF(ED7="-","【-】","【"&amp;SUBSTITUTE(TEXT(ED7,"#,##0.00"),"-","△")&amp;"】"))</f>
        <v>【8.68】</v>
      </c>
      <c r="EE6" s="20">
        <f>IF(EE7="",NA(),EE7)</f>
        <v>0</v>
      </c>
      <c r="EF6" s="21">
        <f t="shared" ref="EF6:EN6" si="14">IF(EF7="",NA(),EF7)</f>
        <v>0.03</v>
      </c>
      <c r="EG6" s="21">
        <f t="shared" si="14"/>
        <v>0.11</v>
      </c>
      <c r="EH6" s="21">
        <f t="shared" si="14"/>
        <v>0.09</v>
      </c>
      <c r="EI6" s="21">
        <f t="shared" si="14"/>
        <v>0.04</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382043</v>
      </c>
      <c r="D7" s="23">
        <v>46</v>
      </c>
      <c r="E7" s="23">
        <v>17</v>
      </c>
      <c r="F7" s="23">
        <v>1</v>
      </c>
      <c r="G7" s="23">
        <v>0</v>
      </c>
      <c r="H7" s="23" t="s">
        <v>95</v>
      </c>
      <c r="I7" s="23" t="s">
        <v>96</v>
      </c>
      <c r="J7" s="23" t="s">
        <v>97</v>
      </c>
      <c r="K7" s="23" t="s">
        <v>98</v>
      </c>
      <c r="L7" s="23" t="s">
        <v>99</v>
      </c>
      <c r="M7" s="23" t="s">
        <v>100</v>
      </c>
      <c r="N7" s="24" t="s">
        <v>101</v>
      </c>
      <c r="O7" s="24">
        <v>69.97</v>
      </c>
      <c r="P7" s="24">
        <v>72.47</v>
      </c>
      <c r="Q7" s="24">
        <v>37.6</v>
      </c>
      <c r="R7" s="24">
        <v>3060</v>
      </c>
      <c r="S7" s="24">
        <v>30739</v>
      </c>
      <c r="T7" s="24">
        <v>432.12</v>
      </c>
      <c r="U7" s="24">
        <v>71.14</v>
      </c>
      <c r="V7" s="24">
        <v>21991</v>
      </c>
      <c r="W7" s="24">
        <v>5.45</v>
      </c>
      <c r="X7" s="24">
        <v>4035.05</v>
      </c>
      <c r="Y7" s="24">
        <v>124.38</v>
      </c>
      <c r="Z7" s="24">
        <v>132.77000000000001</v>
      </c>
      <c r="AA7" s="24">
        <v>119.07</v>
      </c>
      <c r="AB7" s="24">
        <v>113.18</v>
      </c>
      <c r="AC7" s="24">
        <v>102.84</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4.49</v>
      </c>
      <c r="AV7" s="24">
        <v>11.98</v>
      </c>
      <c r="AW7" s="24">
        <v>9.52</v>
      </c>
      <c r="AX7" s="24">
        <v>23.31</v>
      </c>
      <c r="AY7" s="24">
        <v>41.68</v>
      </c>
      <c r="AZ7" s="24">
        <v>68.17</v>
      </c>
      <c r="BA7" s="24">
        <v>55.6</v>
      </c>
      <c r="BB7" s="24">
        <v>59.4</v>
      </c>
      <c r="BC7" s="24">
        <v>68.27</v>
      </c>
      <c r="BD7" s="24">
        <v>74.790000000000006</v>
      </c>
      <c r="BE7" s="24">
        <v>78.430000000000007</v>
      </c>
      <c r="BF7" s="24">
        <v>356.41</v>
      </c>
      <c r="BG7" s="24">
        <v>327.18</v>
      </c>
      <c r="BH7" s="24">
        <v>306.24</v>
      </c>
      <c r="BI7" s="24">
        <v>304.85000000000002</v>
      </c>
      <c r="BJ7" s="24">
        <v>275.62</v>
      </c>
      <c r="BK7" s="24">
        <v>789.44</v>
      </c>
      <c r="BL7" s="24">
        <v>789.08</v>
      </c>
      <c r="BM7" s="24">
        <v>747.84</v>
      </c>
      <c r="BN7" s="24">
        <v>804.98</v>
      </c>
      <c r="BO7" s="24">
        <v>767.56</v>
      </c>
      <c r="BP7" s="24">
        <v>630.82000000000005</v>
      </c>
      <c r="BQ7" s="24">
        <v>70.78</v>
      </c>
      <c r="BR7" s="24">
        <v>84.43</v>
      </c>
      <c r="BS7" s="24">
        <v>74.58</v>
      </c>
      <c r="BT7" s="24">
        <v>70.75</v>
      </c>
      <c r="BU7" s="24">
        <v>67.48</v>
      </c>
      <c r="BV7" s="24">
        <v>87.29</v>
      </c>
      <c r="BW7" s="24">
        <v>88.25</v>
      </c>
      <c r="BX7" s="24">
        <v>90.17</v>
      </c>
      <c r="BY7" s="24">
        <v>88.71</v>
      </c>
      <c r="BZ7" s="24">
        <v>90.23</v>
      </c>
      <c r="CA7" s="24">
        <v>97.81</v>
      </c>
      <c r="CB7" s="24">
        <v>235.23</v>
      </c>
      <c r="CC7" s="24">
        <v>196.33</v>
      </c>
      <c r="CD7" s="24">
        <v>221.74</v>
      </c>
      <c r="CE7" s="24">
        <v>233.35</v>
      </c>
      <c r="CF7" s="24">
        <v>244.87</v>
      </c>
      <c r="CG7" s="24">
        <v>176.67</v>
      </c>
      <c r="CH7" s="24">
        <v>176.37</v>
      </c>
      <c r="CI7" s="24">
        <v>173.17</v>
      </c>
      <c r="CJ7" s="24">
        <v>174.8</v>
      </c>
      <c r="CK7" s="24">
        <v>170.2</v>
      </c>
      <c r="CL7" s="24">
        <v>138.75</v>
      </c>
      <c r="CM7" s="24">
        <v>85.74</v>
      </c>
      <c r="CN7" s="24">
        <v>88.96</v>
      </c>
      <c r="CO7" s="24">
        <v>82.53</v>
      </c>
      <c r="CP7" s="24">
        <v>81</v>
      </c>
      <c r="CQ7" s="24">
        <v>81.56</v>
      </c>
      <c r="CR7" s="24">
        <v>57.42</v>
      </c>
      <c r="CS7" s="24">
        <v>56.72</v>
      </c>
      <c r="CT7" s="24">
        <v>56.43</v>
      </c>
      <c r="CU7" s="24">
        <v>55.82</v>
      </c>
      <c r="CV7" s="24">
        <v>56.51</v>
      </c>
      <c r="CW7" s="24">
        <v>58.94</v>
      </c>
      <c r="CX7" s="24">
        <v>85.38</v>
      </c>
      <c r="CY7" s="24">
        <v>86.11</v>
      </c>
      <c r="CZ7" s="24">
        <v>86.53</v>
      </c>
      <c r="DA7" s="24">
        <v>87.36</v>
      </c>
      <c r="DB7" s="24">
        <v>88.47</v>
      </c>
      <c r="DC7" s="24">
        <v>90.42</v>
      </c>
      <c r="DD7" s="24">
        <v>90.72</v>
      </c>
      <c r="DE7" s="24">
        <v>91.07</v>
      </c>
      <c r="DF7" s="24">
        <v>90.67</v>
      </c>
      <c r="DG7" s="24">
        <v>90.62</v>
      </c>
      <c r="DH7" s="24">
        <v>95.91</v>
      </c>
      <c r="DI7" s="24">
        <v>53.67</v>
      </c>
      <c r="DJ7" s="24">
        <v>54.82</v>
      </c>
      <c r="DK7" s="24">
        <v>55.96</v>
      </c>
      <c r="DL7" s="24">
        <v>56.85</v>
      </c>
      <c r="DM7" s="24">
        <v>58.79</v>
      </c>
      <c r="DN7" s="24">
        <v>29.23</v>
      </c>
      <c r="DO7" s="24">
        <v>20.78</v>
      </c>
      <c r="DP7" s="24">
        <v>23.54</v>
      </c>
      <c r="DQ7" s="24">
        <v>25.86</v>
      </c>
      <c r="DR7" s="24">
        <v>26.9</v>
      </c>
      <c r="DS7" s="24">
        <v>41.09</v>
      </c>
      <c r="DT7" s="24">
        <v>0</v>
      </c>
      <c r="DU7" s="24">
        <v>0</v>
      </c>
      <c r="DV7" s="24">
        <v>7.88</v>
      </c>
      <c r="DW7" s="24">
        <v>8.39</v>
      </c>
      <c r="DX7" s="24">
        <v>8.6</v>
      </c>
      <c r="DY7" s="24">
        <v>1.37</v>
      </c>
      <c r="DZ7" s="24">
        <v>1.34</v>
      </c>
      <c r="EA7" s="24">
        <v>1.5</v>
      </c>
      <c r="EB7" s="24">
        <v>1.4</v>
      </c>
      <c r="EC7" s="24">
        <v>2.08</v>
      </c>
      <c r="ED7" s="24">
        <v>8.68</v>
      </c>
      <c r="EE7" s="24">
        <v>0</v>
      </c>
      <c r="EF7" s="24">
        <v>0.03</v>
      </c>
      <c r="EG7" s="24">
        <v>0.11</v>
      </c>
      <c r="EH7" s="24">
        <v>0.09</v>
      </c>
      <c r="EI7" s="24">
        <v>0.04</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袋瀬　祐太</cp:lastModifiedBy>
  <dcterms:created xsi:type="dcterms:W3CDTF">2024-12-19T01:19:16Z</dcterms:created>
  <dcterms:modified xsi:type="dcterms:W3CDTF">2025-02-05T05:00:40Z</dcterms:modified>
  <cp:category/>
</cp:coreProperties>
</file>