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0.65.21.21\市町振興課nas\41財政係\04_公営企業関係\11 経営比較分析表\R5決算分（R6文書に保存）（矢野）\250120_公営企業に係る経営比較分析表（令和５年度決算）の分析等について\04-2_修正\02_今治市（修正）\"/>
    </mc:Choice>
  </mc:AlternateContent>
  <xr:revisionPtr revIDLastSave="0" documentId="13_ncr:1_{7585C727-38B1-428B-A3E1-F53332304FD0}" xr6:coauthVersionLast="36" xr6:coauthVersionMax="47" xr10:uidLastSave="{00000000-0000-0000-0000-000000000000}"/>
  <workbookProtection workbookAlgorithmName="SHA-512" workbookHashValue="G+gm0azmphdpdV0IUkMhJsZ/YPjQzv7Jn4VGiL6aVIXofCzQvk8SOJWOlIg9lmvxua4TS1srMqALQFp8oogjog==" workbookSaltValue="ga8wKBu/ZCFsh9ApXzFkF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I85" i="4"/>
  <c r="G85" i="4"/>
  <c r="F85" i="4"/>
  <c r="E85" i="4"/>
  <c r="AT10" i="4"/>
  <c r="AL10" i="4"/>
  <c r="I10" i="4"/>
</calcChain>
</file>

<file path=xl/sharedStrings.xml><?xml version="1.0" encoding="utf-8"?>
<sst xmlns="http://schemas.openxmlformats.org/spreadsheetml/2006/main" count="325" uniqueCount="115">
  <si>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</si>
  <si>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</si>
  <si>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</si>
  <si>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</si>
  <si>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</si>
  <si>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</si>
  <si>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</si>
  <si>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</si>
  <si>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</si>
  <si>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</si>
  <si>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</si>
  <si>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</si>
  <si>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</si>
  <si>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</si>
  <si>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</si>
  <si>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</si>
  <si>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</si>
  <si>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</si>
  <si>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</si>
  <si>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</si>
  <si>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</si>
  <si>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</si>
  <si>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</si>
  <si>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</si>
  <si>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</si>
  <si>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</si>
  <si>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</si>
  <si>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</si>
  <si>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</si>
  <si>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</si>
  <si>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</si>
  <si>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</si>
  <si>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</si>
  <si>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</si>
  <si>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</si>
  <si>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</si>
  <si>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</si>
  <si>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</si>
  <si>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</si>
  <si>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</si>
  <si>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</si>
  <si>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</si>
  <si>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</si>
  <si>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</si>
  <si>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</si>
  <si>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</si>
  <si>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</si>
  <si>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</si>
  <si>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</si>
  <si>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</si>
  <si>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</si>
  <si>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</si>
  <si>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</si>
  <si>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</si>
  <si>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</si>
  <si>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</si>
  <si>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</si>
  <si>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</si>
  <si>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</si>
  <si>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</si>
  <si>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</si>
  <si>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</si>
  <si>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</si>
  <si>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</si>
  <si>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</si>
  <si>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</si>
  <si>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</si>
  <si>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</si>
  <si>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</si>
  <si>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</si>
  <si>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</si>
  <si>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</si>
  <si>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</si>
  <si>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</si>
  <si>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</si>
  <si>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</si>
  <si>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</si>
  <si>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</si>
  <si>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</si>
  <si>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</si>
  <si>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</si>
  <si>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</si>
  <si>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</si>
  <si>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</si>
  <si>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</si>
  <si>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</si>
  <si>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</si>
  <si>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</si>
  <si>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</si>
  <si>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</si>
  <si>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</si>
  <si>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</si>
  <si>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</si>
  <si>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</si>
  <si>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</si>
  <si>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</si>
  <si>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</si>
  <si>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</si>
  <si>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</si>
  <si>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</si>
  <si>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</si>
  <si>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</si>
  <si>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</si>
  <si>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</si>
  <si>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</si>
  <si>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</si>
  <si>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</si>
  <si>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</si>
  <si>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</si>
  <si>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</si>
  <si>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</si>
  <si>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</si>
  <si>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供用開始から15年以上経過し、ブロアの故障があるが、修繕や取替で対応している。浄化槽本体の耐用年数は30年以上であり、50年程度の使用実績があるため、当面の間、大きな更新経費等は見込んでいない。</t>
    <rPh sb="9" eb="10">
      <t>ネン</t>
    </rPh>
    <rPh sb="10" eb="12">
      <t>イジョウ</t>
    </rPh>
    <phoneticPr fontId="4"/>
  </si>
  <si>
    <t>　整備事業は完了しているため、今後、汚水処理費用について逓減していくと考えている。
　また、資産の老朽化や人口減少等に伴う料金収入の減少に対応するため、策定した経営戦略に沿って、経営基盤強化と財政マネジメントの向上に努める。</t>
    <phoneticPr fontId="4"/>
  </si>
  <si>
    <t>　整備事業は完成しており、大規模な改修等も行っていないが、整備地区が島嶼部の小集落を中心とした過疎地域であるため、特に人口減少の影響を大きく受けている。
　令和5年度より地方公営企業法を適用したため、前年度と比較することができないが、他会計繰入金等の影響により、①経常収支比率は類似団体平均値と比較し2.71ポイント高く、②累積欠損金比率についても類似団体平均値と比較し低い結果となっている。
　③流動比率について、類似団体平均値と比較し8.84ポイント低いが、将来の投資の見込みが無いため、今後、企業債などの流動負債は年々減少していき、それに伴い流動比率も改善される見込みである。
　下水道使用料の収入は減少傾向にあり、併せて、物価高騰などの影響から、⑤の経費回収率は類似団体平均値と比較し41.52ポイント低く、⑥の汚水処理原価についても大幅に高い結果となっている。
　人口減少に併せて、節水機器の普及による有収水量の減少などにより、⑦施設利用率及は、類似団体平均値と比べて大幅に低くなっている。</t>
    <rPh sb="158" eb="159">
      <t>タカ</t>
    </rPh>
    <rPh sb="371" eb="373">
      <t>オオハバ</t>
    </rPh>
    <rPh sb="406" eb="410">
      <t>ユウシュウスイリョウ</t>
    </rPh>
    <rPh sb="439" eb="441">
      <t>オオハバ</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</si>
</sst>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FC-4C2B-8544-243CDC23D0B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4FC-4C2B-8544-243CDC23D0B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16.670000000000002</c:v>
                </c:pt>
              </c:numCache>
            </c:numRef>
          </c:val>
          <c:extLst>
            <c:ext xmlns:c16="http://schemas.microsoft.com/office/drawing/2014/chart" uri="{C3380CC4-5D6E-409C-BE32-E72D297353CC}">
              <c16:uniqueId val="{00000000-6351-48E6-B0C4-23D460A1BB2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54.08</c:v>
                </c:pt>
              </c:numCache>
            </c:numRef>
          </c:val>
          <c:smooth val="0"/>
          <c:extLst>
            <c:ext xmlns:c16="http://schemas.microsoft.com/office/drawing/2014/chart" uri="{C3380CC4-5D6E-409C-BE32-E72D297353CC}">
              <c16:uniqueId val="{00000001-6351-48E6-B0C4-23D460A1BB2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97F3-4C36-972C-91AC7AA37B2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90.57</c:v>
                </c:pt>
              </c:numCache>
            </c:numRef>
          </c:val>
          <c:smooth val="0"/>
          <c:extLst>
            <c:ext xmlns:c16="http://schemas.microsoft.com/office/drawing/2014/chart" uri="{C3380CC4-5D6E-409C-BE32-E72D297353CC}">
              <c16:uniqueId val="{00000001-97F3-4C36-972C-91AC7AA37B2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99.66</c:v>
                </c:pt>
              </c:numCache>
            </c:numRef>
          </c:val>
          <c:extLst>
            <c:ext xmlns:c16="http://schemas.microsoft.com/office/drawing/2014/chart" uri="{C3380CC4-5D6E-409C-BE32-E72D297353CC}">
              <c16:uniqueId val="{00000000-9365-4A9A-8EE0-CEB6D8B16A6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96.95</c:v>
                </c:pt>
              </c:numCache>
            </c:numRef>
          </c:val>
          <c:smooth val="0"/>
          <c:extLst>
            <c:ext xmlns:c16="http://schemas.microsoft.com/office/drawing/2014/chart" uri="{C3380CC4-5D6E-409C-BE32-E72D297353CC}">
              <c16:uniqueId val="{00000001-9365-4A9A-8EE0-CEB6D8B16A6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5.67</c:v>
                </c:pt>
              </c:numCache>
            </c:numRef>
          </c:val>
          <c:extLst>
            <c:ext xmlns:c16="http://schemas.microsoft.com/office/drawing/2014/chart" uri="{C3380CC4-5D6E-409C-BE32-E72D297353CC}">
              <c16:uniqueId val="{00000000-AB4E-46ED-9D10-2DF8AAC5758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26.92</c:v>
                </c:pt>
              </c:numCache>
            </c:numRef>
          </c:val>
          <c:smooth val="0"/>
          <c:extLst>
            <c:ext xmlns:c16="http://schemas.microsoft.com/office/drawing/2014/chart" uri="{C3380CC4-5D6E-409C-BE32-E72D297353CC}">
              <c16:uniqueId val="{00000001-AB4E-46ED-9D10-2DF8AAC5758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9A-4651-9384-91D2A913646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09A-4651-9384-91D2A913646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21.43</c:v>
                </c:pt>
              </c:numCache>
            </c:numRef>
          </c:val>
          <c:extLst>
            <c:ext xmlns:c16="http://schemas.microsoft.com/office/drawing/2014/chart" uri="{C3380CC4-5D6E-409C-BE32-E72D297353CC}">
              <c16:uniqueId val="{00000000-8FF0-4D8A-812E-A765EADFB3F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91.33</c:v>
                </c:pt>
              </c:numCache>
            </c:numRef>
          </c:val>
          <c:smooth val="0"/>
          <c:extLst>
            <c:ext xmlns:c16="http://schemas.microsoft.com/office/drawing/2014/chart" uri="{C3380CC4-5D6E-409C-BE32-E72D297353CC}">
              <c16:uniqueId val="{00000001-8FF0-4D8A-812E-A765EADFB3F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118.13</c:v>
                </c:pt>
              </c:numCache>
            </c:numRef>
          </c:val>
          <c:extLst>
            <c:ext xmlns:c16="http://schemas.microsoft.com/office/drawing/2014/chart" uri="{C3380CC4-5D6E-409C-BE32-E72D297353CC}">
              <c16:uniqueId val="{00000000-4054-421F-9B17-3FAE0851A36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126.97</c:v>
                </c:pt>
              </c:numCache>
            </c:numRef>
          </c:val>
          <c:smooth val="0"/>
          <c:extLst>
            <c:ext xmlns:c16="http://schemas.microsoft.com/office/drawing/2014/chart" uri="{C3380CC4-5D6E-409C-BE32-E72D297353CC}">
              <c16:uniqueId val="{00000001-4054-421F-9B17-3FAE0851A36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20F-417A-82C7-AD75701F616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338.47</c:v>
                </c:pt>
              </c:numCache>
            </c:numRef>
          </c:val>
          <c:smooth val="0"/>
          <c:extLst>
            <c:ext xmlns:c16="http://schemas.microsoft.com/office/drawing/2014/chart" uri="{C3380CC4-5D6E-409C-BE32-E72D297353CC}">
              <c16:uniqueId val="{00000001-920F-417A-82C7-AD75701F616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14.54</c:v>
                </c:pt>
              </c:numCache>
            </c:numRef>
          </c:val>
          <c:extLst>
            <c:ext xmlns:c16="http://schemas.microsoft.com/office/drawing/2014/chart" uri="{C3380CC4-5D6E-409C-BE32-E72D297353CC}">
              <c16:uniqueId val="{00000000-5F21-4E5B-B62F-E7FD224791B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56.06</c:v>
                </c:pt>
              </c:numCache>
            </c:numRef>
          </c:val>
          <c:smooth val="0"/>
          <c:extLst>
            <c:ext xmlns:c16="http://schemas.microsoft.com/office/drawing/2014/chart" uri="{C3380CC4-5D6E-409C-BE32-E72D297353CC}">
              <c16:uniqueId val="{00000001-5F21-4E5B-B62F-E7FD224791B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1323.82</c:v>
                </c:pt>
              </c:numCache>
            </c:numRef>
          </c:val>
          <c:extLst>
            <c:ext xmlns:c16="http://schemas.microsoft.com/office/drawing/2014/chart" uri="{C3380CC4-5D6E-409C-BE32-E72D297353CC}">
              <c16:uniqueId val="{00000000-8387-4182-BA49-1DBF5FBF632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304.36</c:v>
                </c:pt>
              </c:numCache>
            </c:numRef>
          </c:val>
          <c:smooth val="0"/>
          <c:extLst>
            <c:ext xmlns:c16="http://schemas.microsoft.com/office/drawing/2014/chart" uri="{C3380CC4-5D6E-409C-BE32-E72D297353CC}">
              <c16:uniqueId val="{00000001-8387-4182-BA49-1DBF5FBF632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13"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愛媛県　今治市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149730</v>
      </c>
      <c r="AM8" s="41"/>
      <c r="AN8" s="41"/>
      <c r="AO8" s="41"/>
      <c r="AP8" s="41"/>
      <c r="AQ8" s="41"/>
      <c r="AR8" s="41"/>
      <c r="AS8" s="41"/>
      <c r="AT8" s="34">
        <f>データ!T6</f>
        <v>419.21</v>
      </c>
      <c r="AU8" s="34"/>
      <c r="AV8" s="34"/>
      <c r="AW8" s="34"/>
      <c r="AX8" s="34"/>
      <c r="AY8" s="34"/>
      <c r="AZ8" s="34"/>
      <c r="BA8" s="34"/>
      <c r="BB8" s="34">
        <f>データ!U6</f>
        <v>357.17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73.19</v>
      </c>
      <c r="J10" s="34"/>
      <c r="K10" s="34"/>
      <c r="L10" s="34"/>
      <c r="M10" s="34"/>
      <c r="N10" s="34"/>
      <c r="O10" s="34"/>
      <c r="P10" s="34">
        <f>データ!P6</f>
        <v>0.03</v>
      </c>
      <c r="Q10" s="34"/>
      <c r="R10" s="34"/>
      <c r="S10" s="34"/>
      <c r="T10" s="34"/>
      <c r="U10" s="34"/>
      <c r="V10" s="34"/>
      <c r="W10" s="34">
        <f>データ!Q6</f>
        <v>100</v>
      </c>
      <c r="X10" s="34"/>
      <c r="Y10" s="34"/>
      <c r="Z10" s="34"/>
      <c r="AA10" s="34"/>
      <c r="AB10" s="34"/>
      <c r="AC10" s="34"/>
      <c r="AD10" s="41">
        <f>データ!R6</f>
        <v>3046</v>
      </c>
      <c r="AE10" s="41"/>
      <c r="AF10" s="41"/>
      <c r="AG10" s="41"/>
      <c r="AH10" s="41"/>
      <c r="AI10" s="41"/>
      <c r="AJ10" s="41"/>
      <c r="AK10" s="2"/>
      <c r="AL10" s="41">
        <f>データ!V6</f>
        <v>45</v>
      </c>
      <c r="AM10" s="41"/>
      <c r="AN10" s="41"/>
      <c r="AO10" s="41"/>
      <c r="AP10" s="41"/>
      <c r="AQ10" s="41"/>
      <c r="AR10" s="41"/>
      <c r="AS10" s="41"/>
      <c r="AT10" s="34">
        <f>データ!W6</f>
        <v>0.56000000000000005</v>
      </c>
      <c r="AU10" s="34"/>
      <c r="AV10" s="34"/>
      <c r="AW10" s="34"/>
      <c r="AX10" s="34"/>
      <c r="AY10" s="34"/>
      <c r="AZ10" s="34"/>
      <c r="BA10" s="34"/>
      <c r="BB10" s="34">
        <f>データ!X6</f>
        <v>80.36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XnGH/iXLlue+nJCsd+Aejqp1QHERWWD0k8o9btn+srz3RFyrzuQzKFbYJte6aDRxxHPgqQ905+MflyawtwcuZg==" saltValue="cXcARo+BwSFB/XW1AZ+P+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382027</v>
      </c>
      <c r="D6" s="19">
        <f t="shared" si="3"/>
        <v>46</v>
      </c>
      <c r="E6" s="19">
        <f t="shared" si="3"/>
        <v>18</v>
      </c>
      <c r="F6" s="19">
        <f t="shared" si="3"/>
        <v>0</v>
      </c>
      <c r="G6" s="19">
        <f t="shared" si="3"/>
        <v>0</v>
      </c>
      <c r="H6" s="19" t="str">
        <f t="shared" si="3"/>
        <v>愛媛県　今治市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73.19</v>
      </c>
      <c r="P6" s="20">
        <f t="shared" si="3"/>
        <v>0.03</v>
      </c>
      <c r="Q6" s="20">
        <f t="shared" si="3"/>
        <v>100</v>
      </c>
      <c r="R6" s="20">
        <f t="shared" si="3"/>
        <v>3046</v>
      </c>
      <c r="S6" s="20">
        <f t="shared" si="3"/>
        <v>149730</v>
      </c>
      <c r="T6" s="20">
        <f t="shared" si="3"/>
        <v>419.21</v>
      </c>
      <c r="U6" s="20">
        <f t="shared" si="3"/>
        <v>357.17</v>
      </c>
      <c r="V6" s="20">
        <f t="shared" si="3"/>
        <v>45</v>
      </c>
      <c r="W6" s="20">
        <f t="shared" si="3"/>
        <v>0.56000000000000005</v>
      </c>
      <c r="X6" s="20">
        <f t="shared" si="3"/>
        <v>80.36</v>
      </c>
      <c r="Y6" s="21" t="str">
        <f>IF(Y7="",NA(),Y7)</f>
        <v>-</v>
      </c>
      <c r="Z6" s="21" t="str">
        <f t="shared" ref="Z6:AH6" si="4">IF(Z7="",NA(),Z7)</f>
        <v>-</v>
      </c>
      <c r="AA6" s="21" t="str">
        <f t="shared" si="4"/>
        <v>-</v>
      </c>
      <c r="AB6" s="21" t="str">
        <f t="shared" si="4"/>
        <v>-</v>
      </c>
      <c r="AC6" s="21">
        <f t="shared" si="4"/>
        <v>99.66</v>
      </c>
      <c r="AD6" s="21" t="str">
        <f t="shared" si="4"/>
        <v>-</v>
      </c>
      <c r="AE6" s="21" t="str">
        <f t="shared" si="4"/>
        <v>-</v>
      </c>
      <c r="AF6" s="21" t="str">
        <f t="shared" si="4"/>
        <v>-</v>
      </c>
      <c r="AG6" s="21" t="str">
        <f t="shared" si="4"/>
        <v>-</v>
      </c>
      <c r="AH6" s="21">
        <f t="shared" si="4"/>
        <v>96.95</v>
      </c>
      <c r="AI6" s="20" t="str">
        <f>IF(AI7="","",IF(AI7="-","【-】","【"&amp;SUBSTITUTE(TEXT(AI7,"#,##0.00"),"-","△")&amp;"】"))</f>
        <v>【96.62】</v>
      </c>
      <c r="AJ6" s="21" t="str">
        <f>IF(AJ7="",NA(),AJ7)</f>
        <v>-</v>
      </c>
      <c r="AK6" s="21" t="str">
        <f t="shared" ref="AK6:AS6" si="5">IF(AK7="",NA(),AK7)</f>
        <v>-</v>
      </c>
      <c r="AL6" s="21" t="str">
        <f t="shared" si="5"/>
        <v>-</v>
      </c>
      <c r="AM6" s="21" t="str">
        <f t="shared" si="5"/>
        <v>-</v>
      </c>
      <c r="AN6" s="21">
        <f t="shared" si="5"/>
        <v>21.43</v>
      </c>
      <c r="AO6" s="21" t="str">
        <f t="shared" si="5"/>
        <v>-</v>
      </c>
      <c r="AP6" s="21" t="str">
        <f t="shared" si="5"/>
        <v>-</v>
      </c>
      <c r="AQ6" s="21" t="str">
        <f t="shared" si="5"/>
        <v>-</v>
      </c>
      <c r="AR6" s="21" t="str">
        <f t="shared" si="5"/>
        <v>-</v>
      </c>
      <c r="AS6" s="21">
        <f t="shared" si="5"/>
        <v>91.33</v>
      </c>
      <c r="AT6" s="20" t="str">
        <f>IF(AT7="","",IF(AT7="-","【-】","【"&amp;SUBSTITUTE(TEXT(AT7,"#,##0.00"),"-","△")&amp;"】"))</f>
        <v>【111.69】</v>
      </c>
      <c r="AU6" s="21" t="str">
        <f>IF(AU7="",NA(),AU7)</f>
        <v>-</v>
      </c>
      <c r="AV6" s="21" t="str">
        <f t="shared" ref="AV6:BD6" si="6">IF(AV7="",NA(),AV7)</f>
        <v>-</v>
      </c>
      <c r="AW6" s="21" t="str">
        <f t="shared" si="6"/>
        <v>-</v>
      </c>
      <c r="AX6" s="21" t="str">
        <f t="shared" si="6"/>
        <v>-</v>
      </c>
      <c r="AY6" s="21">
        <f t="shared" si="6"/>
        <v>118.13</v>
      </c>
      <c r="AZ6" s="21" t="str">
        <f t="shared" si="6"/>
        <v>-</v>
      </c>
      <c r="BA6" s="21" t="str">
        <f t="shared" si="6"/>
        <v>-</v>
      </c>
      <c r="BB6" s="21" t="str">
        <f t="shared" si="6"/>
        <v>-</v>
      </c>
      <c r="BC6" s="21" t="str">
        <f t="shared" si="6"/>
        <v>-</v>
      </c>
      <c r="BD6" s="21">
        <f t="shared" si="6"/>
        <v>126.97</v>
      </c>
      <c r="BE6" s="20" t="str">
        <f>IF(BE7="","",IF(BE7="-","【-】","【"&amp;SUBSTITUTE(TEXT(BE7,"#,##0.00"),"-","△")&amp;"】"))</f>
        <v>【111.29】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338.47</v>
      </c>
      <c r="BP6" s="20" t="str">
        <f>IF(BP7="","",IF(BP7="-","【-】","【"&amp;SUBSTITUTE(TEXT(BP7,"#,##0.00"),"-","△")&amp;"】"))</f>
        <v>【349.83】</v>
      </c>
      <c r="BQ6" s="21" t="str">
        <f>IF(BQ7="",NA(),BQ7)</f>
        <v>-</v>
      </c>
      <c r="BR6" s="21" t="str">
        <f t="shared" ref="BR6:BZ6" si="8">IF(BR7="",NA(),BR7)</f>
        <v>-</v>
      </c>
      <c r="BS6" s="21" t="str">
        <f t="shared" si="8"/>
        <v>-</v>
      </c>
      <c r="BT6" s="21" t="str">
        <f t="shared" si="8"/>
        <v>-</v>
      </c>
      <c r="BU6" s="21">
        <f t="shared" si="8"/>
        <v>14.54</v>
      </c>
      <c r="BV6" s="21" t="str">
        <f t="shared" si="8"/>
        <v>-</v>
      </c>
      <c r="BW6" s="21" t="str">
        <f t="shared" si="8"/>
        <v>-</v>
      </c>
      <c r="BX6" s="21" t="str">
        <f t="shared" si="8"/>
        <v>-</v>
      </c>
      <c r="BY6" s="21" t="str">
        <f t="shared" si="8"/>
        <v>-</v>
      </c>
      <c r="BZ6" s="21">
        <f t="shared" si="8"/>
        <v>56.06</v>
      </c>
      <c r="CA6" s="20" t="str">
        <f>IF(CA7="","",IF(CA7="-","【-】","【"&amp;SUBSTITUTE(TEXT(CA7,"#,##0.00"),"-","△")&amp;"】"))</f>
        <v>【53.65】</v>
      </c>
      <c r="CB6" s="21" t="str">
        <f>IF(CB7="",NA(),CB7)</f>
        <v>-</v>
      </c>
      <c r="CC6" s="21" t="str">
        <f t="shared" ref="CC6:CK6" si="9">IF(CC7="",NA(),CC7)</f>
        <v>-</v>
      </c>
      <c r="CD6" s="21" t="str">
        <f t="shared" si="9"/>
        <v>-</v>
      </c>
      <c r="CE6" s="21" t="str">
        <f t="shared" si="9"/>
        <v>-</v>
      </c>
      <c r="CF6" s="21">
        <f t="shared" si="9"/>
        <v>1323.82</v>
      </c>
      <c r="CG6" s="21" t="str">
        <f t="shared" si="9"/>
        <v>-</v>
      </c>
      <c r="CH6" s="21" t="str">
        <f t="shared" si="9"/>
        <v>-</v>
      </c>
      <c r="CI6" s="21" t="str">
        <f t="shared" si="9"/>
        <v>-</v>
      </c>
      <c r="CJ6" s="21" t="str">
        <f t="shared" si="9"/>
        <v>-</v>
      </c>
      <c r="CK6" s="21">
        <f t="shared" si="9"/>
        <v>304.36</v>
      </c>
      <c r="CL6" s="20" t="str">
        <f>IF(CL7="","",IF(CL7="-","【-】","【"&amp;SUBSTITUTE(TEXT(CL7,"#,##0.00"),"-","△")&amp;"】"))</f>
        <v>【307.86】</v>
      </c>
      <c r="CM6" s="21" t="str">
        <f>IF(CM7="",NA(),CM7)</f>
        <v>-</v>
      </c>
      <c r="CN6" s="21" t="str">
        <f t="shared" ref="CN6:CV6" si="10">IF(CN7="",NA(),CN7)</f>
        <v>-</v>
      </c>
      <c r="CO6" s="21" t="str">
        <f t="shared" si="10"/>
        <v>-</v>
      </c>
      <c r="CP6" s="21" t="str">
        <f t="shared" si="10"/>
        <v>-</v>
      </c>
      <c r="CQ6" s="21">
        <f t="shared" si="10"/>
        <v>16.670000000000002</v>
      </c>
      <c r="CR6" s="21" t="str">
        <f t="shared" si="10"/>
        <v>-</v>
      </c>
      <c r="CS6" s="21" t="str">
        <f t="shared" si="10"/>
        <v>-</v>
      </c>
      <c r="CT6" s="21" t="str">
        <f t="shared" si="10"/>
        <v>-</v>
      </c>
      <c r="CU6" s="21" t="str">
        <f t="shared" si="10"/>
        <v>-</v>
      </c>
      <c r="CV6" s="21">
        <f t="shared" si="10"/>
        <v>54.08</v>
      </c>
      <c r="CW6" s="20" t="str">
        <f>IF(CW7="","",IF(CW7="-","【-】","【"&amp;SUBSTITUTE(TEXT(CW7,"#,##0.00"),"-","△")&amp;"】"))</f>
        <v>【54.61】</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90.57</v>
      </c>
      <c r="DH6" s="20" t="str">
        <f>IF(DH7="","",IF(DH7="-","【-】","【"&amp;SUBSTITUTE(TEXT(DH7,"#,##0.00"),"-","△")&amp;"】"))</f>
        <v>【85.31】</v>
      </c>
      <c r="DI6" s="21" t="str">
        <f>IF(DI7="",NA(),DI7)</f>
        <v>-</v>
      </c>
      <c r="DJ6" s="21" t="str">
        <f t="shared" ref="DJ6:DR6" si="12">IF(DJ7="",NA(),DJ7)</f>
        <v>-</v>
      </c>
      <c r="DK6" s="21" t="str">
        <f t="shared" si="12"/>
        <v>-</v>
      </c>
      <c r="DL6" s="21" t="str">
        <f t="shared" si="12"/>
        <v>-</v>
      </c>
      <c r="DM6" s="21">
        <f t="shared" si="12"/>
        <v>5.67</v>
      </c>
      <c r="DN6" s="21" t="str">
        <f t="shared" si="12"/>
        <v>-</v>
      </c>
      <c r="DO6" s="21" t="str">
        <f t="shared" si="12"/>
        <v>-</v>
      </c>
      <c r="DP6" s="21" t="str">
        <f t="shared" si="12"/>
        <v>-</v>
      </c>
      <c r="DQ6" s="21" t="str">
        <f t="shared" si="12"/>
        <v>-</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382027</v>
      </c>
      <c r="D7" s="23">
        <v>46</v>
      </c>
      <c r="E7" s="23">
        <v>18</v>
      </c>
      <c r="F7" s="23">
        <v>0</v>
      </c>
      <c r="G7" s="23">
        <v>0</v>
      </c>
      <c r="H7" s="23" t="s">
        <v>96</v>
      </c>
      <c r="I7" s="23" t="s">
        <v>97</v>
      </c>
      <c r="J7" s="23" t="s">
        <v>98</v>
      </c>
      <c r="K7" s="23" t="s">
        <v>99</v>
      </c>
      <c r="L7" s="23" t="s">
        <v>100</v>
      </c>
      <c r="M7" s="23" t="s">
        <v>101</v>
      </c>
      <c r="N7" s="24" t="s">
        <v>102</v>
      </c>
      <c r="O7" s="24">
        <v>73.19</v>
      </c>
      <c r="P7" s="24">
        <v>0.03</v>
      </c>
      <c r="Q7" s="24">
        <v>100</v>
      </c>
      <c r="R7" s="24">
        <v>3046</v>
      </c>
      <c r="S7" s="24">
        <v>149730</v>
      </c>
      <c r="T7" s="24">
        <v>419.21</v>
      </c>
      <c r="U7" s="24">
        <v>357.17</v>
      </c>
      <c r="V7" s="24">
        <v>45</v>
      </c>
      <c r="W7" s="24">
        <v>0.56000000000000005</v>
      </c>
      <c r="X7" s="24">
        <v>80.36</v>
      </c>
      <c r="Y7" s="24" t="s">
        <v>102</v>
      </c>
      <c r="Z7" s="24" t="s">
        <v>102</v>
      </c>
      <c r="AA7" s="24" t="s">
        <v>102</v>
      </c>
      <c r="AB7" s="24" t="s">
        <v>102</v>
      </c>
      <c r="AC7" s="24">
        <v>99.66</v>
      </c>
      <c r="AD7" s="24" t="s">
        <v>102</v>
      </c>
      <c r="AE7" s="24" t="s">
        <v>102</v>
      </c>
      <c r="AF7" s="24" t="s">
        <v>102</v>
      </c>
      <c r="AG7" s="24" t="s">
        <v>102</v>
      </c>
      <c r="AH7" s="24">
        <v>96.95</v>
      </c>
      <c r="AI7" s="24">
        <v>96.62</v>
      </c>
      <c r="AJ7" s="24" t="s">
        <v>102</v>
      </c>
      <c r="AK7" s="24" t="s">
        <v>102</v>
      </c>
      <c r="AL7" s="24" t="s">
        <v>102</v>
      </c>
      <c r="AM7" s="24" t="s">
        <v>102</v>
      </c>
      <c r="AN7" s="24">
        <v>21.43</v>
      </c>
      <c r="AO7" s="24" t="s">
        <v>102</v>
      </c>
      <c r="AP7" s="24" t="s">
        <v>102</v>
      </c>
      <c r="AQ7" s="24" t="s">
        <v>102</v>
      </c>
      <c r="AR7" s="24" t="s">
        <v>102</v>
      </c>
      <c r="AS7" s="24">
        <v>91.33</v>
      </c>
      <c r="AT7" s="24">
        <v>111.69</v>
      </c>
      <c r="AU7" s="24" t="s">
        <v>102</v>
      </c>
      <c r="AV7" s="24" t="s">
        <v>102</v>
      </c>
      <c r="AW7" s="24" t="s">
        <v>102</v>
      </c>
      <c r="AX7" s="24" t="s">
        <v>102</v>
      </c>
      <c r="AY7" s="24">
        <v>118.13</v>
      </c>
      <c r="AZ7" s="24" t="s">
        <v>102</v>
      </c>
      <c r="BA7" s="24" t="s">
        <v>102</v>
      </c>
      <c r="BB7" s="24" t="s">
        <v>102</v>
      </c>
      <c r="BC7" s="24" t="s">
        <v>102</v>
      </c>
      <c r="BD7" s="24">
        <v>126.97</v>
      </c>
      <c r="BE7" s="24">
        <v>111.29</v>
      </c>
      <c r="BF7" s="24" t="s">
        <v>102</v>
      </c>
      <c r="BG7" s="24" t="s">
        <v>102</v>
      </c>
      <c r="BH7" s="24" t="s">
        <v>102</v>
      </c>
      <c r="BI7" s="24" t="s">
        <v>102</v>
      </c>
      <c r="BJ7" s="24">
        <v>0</v>
      </c>
      <c r="BK7" s="24" t="s">
        <v>102</v>
      </c>
      <c r="BL7" s="24" t="s">
        <v>102</v>
      </c>
      <c r="BM7" s="24" t="s">
        <v>102</v>
      </c>
      <c r="BN7" s="24" t="s">
        <v>102</v>
      </c>
      <c r="BO7" s="24">
        <v>338.47</v>
      </c>
      <c r="BP7" s="24">
        <v>349.83</v>
      </c>
      <c r="BQ7" s="24" t="s">
        <v>102</v>
      </c>
      <c r="BR7" s="24" t="s">
        <v>102</v>
      </c>
      <c r="BS7" s="24" t="s">
        <v>102</v>
      </c>
      <c r="BT7" s="24" t="s">
        <v>102</v>
      </c>
      <c r="BU7" s="24">
        <v>14.54</v>
      </c>
      <c r="BV7" s="24" t="s">
        <v>102</v>
      </c>
      <c r="BW7" s="24" t="s">
        <v>102</v>
      </c>
      <c r="BX7" s="24" t="s">
        <v>102</v>
      </c>
      <c r="BY7" s="24" t="s">
        <v>102</v>
      </c>
      <c r="BZ7" s="24">
        <v>56.06</v>
      </c>
      <c r="CA7" s="24">
        <v>53.65</v>
      </c>
      <c r="CB7" s="24" t="s">
        <v>102</v>
      </c>
      <c r="CC7" s="24" t="s">
        <v>102</v>
      </c>
      <c r="CD7" s="24" t="s">
        <v>102</v>
      </c>
      <c r="CE7" s="24" t="s">
        <v>102</v>
      </c>
      <c r="CF7" s="24">
        <v>1323.82</v>
      </c>
      <c r="CG7" s="24" t="s">
        <v>102</v>
      </c>
      <c r="CH7" s="24" t="s">
        <v>102</v>
      </c>
      <c r="CI7" s="24" t="s">
        <v>102</v>
      </c>
      <c r="CJ7" s="24" t="s">
        <v>102</v>
      </c>
      <c r="CK7" s="24">
        <v>304.36</v>
      </c>
      <c r="CL7" s="24">
        <v>307.86</v>
      </c>
      <c r="CM7" s="24" t="s">
        <v>102</v>
      </c>
      <c r="CN7" s="24" t="s">
        <v>102</v>
      </c>
      <c r="CO7" s="24" t="s">
        <v>102</v>
      </c>
      <c r="CP7" s="24" t="s">
        <v>102</v>
      </c>
      <c r="CQ7" s="24">
        <v>16.670000000000002</v>
      </c>
      <c r="CR7" s="24" t="s">
        <v>102</v>
      </c>
      <c r="CS7" s="24" t="s">
        <v>102</v>
      </c>
      <c r="CT7" s="24" t="s">
        <v>102</v>
      </c>
      <c r="CU7" s="24" t="s">
        <v>102</v>
      </c>
      <c r="CV7" s="24">
        <v>54.08</v>
      </c>
      <c r="CW7" s="24">
        <v>54.61</v>
      </c>
      <c r="CX7" s="24" t="s">
        <v>102</v>
      </c>
      <c r="CY7" s="24" t="s">
        <v>102</v>
      </c>
      <c r="CZ7" s="24" t="s">
        <v>102</v>
      </c>
      <c r="DA7" s="24" t="s">
        <v>102</v>
      </c>
      <c r="DB7" s="24">
        <v>100</v>
      </c>
      <c r="DC7" s="24" t="s">
        <v>102</v>
      </c>
      <c r="DD7" s="24" t="s">
        <v>102</v>
      </c>
      <c r="DE7" s="24" t="s">
        <v>102</v>
      </c>
      <c r="DF7" s="24" t="s">
        <v>102</v>
      </c>
      <c r="DG7" s="24">
        <v>90.57</v>
      </c>
      <c r="DH7" s="24">
        <v>85.31</v>
      </c>
      <c r="DI7" s="24" t="s">
        <v>102</v>
      </c>
      <c r="DJ7" s="24" t="s">
        <v>102</v>
      </c>
      <c r="DK7" s="24" t="s">
        <v>102</v>
      </c>
      <c r="DL7" s="24" t="s">
        <v>102</v>
      </c>
      <c r="DM7" s="24">
        <v>5.67</v>
      </c>
      <c r="DN7" s="24" t="s">
        <v>102</v>
      </c>
      <c r="DO7" s="24" t="s">
        <v>102</v>
      </c>
      <c r="DP7" s="24" t="s">
        <v>102</v>
      </c>
      <c r="DQ7" s="24" t="s">
        <v>102</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dcterms:created xsi:type="dcterms:W3CDTF">2025-01-24T07:25:05Z</dcterms:created>
  <dcterms:modified xsi:type="dcterms:W3CDTF">2025-02-26T02:02:49Z</dcterms:modified>
  <cp:category/>
</cp:coreProperties>
</file>