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MV3FS1.joho.local\プロファイル$\i0003149\デスクトップ\【通知】文書管理・電子決裁システムの運用開始\○電子決裁用\R070212まで公営企業に係る経営比較分析表\提出\"/>
    </mc:Choice>
  </mc:AlternateContent>
  <xr:revisionPtr revIDLastSave="0" documentId="13_ncr:1_{5C88D3FD-CDB9-46C7-85F6-199B0FD8C31D}" xr6:coauthVersionLast="47" xr6:coauthVersionMax="47" xr10:uidLastSave="{00000000-0000-0000-0000-000000000000}"/>
  <workbookProtection workbookAlgorithmName="SHA-512" workbookHashValue="WPKAvr04C+zO56BWMuyfIOEpK8ULJWWjq/9f47T7HRnWhqXvL1dpH1NjboiMfX9UPorSRzHjli8cXaYcPIEx9w==" workbookSaltValue="zzQtD30EvhW31z4P+W9dHA==" workbookSpinCount="100000" lockStructure="1"/>
  <bookViews>
    <workbookView xWindow="-104" yWindow="-104" windowWidth="22326" windowHeight="11947"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11" i="5" l="1"/>
  <c r="AR10" i="5"/>
  <c r="F10" i="5"/>
  <c r="MN54" i="4" s="1"/>
  <c r="E10" i="5"/>
  <c r="DS10" i="5" s="1"/>
  <c r="D10" i="5"/>
  <c r="CV10" i="5" s="1"/>
  <c r="C10" i="5"/>
  <c r="CU10" i="5" s="1"/>
  <c r="B10" i="5"/>
  <c r="BB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LT33" i="4" s="1"/>
  <c r="AW6" i="5"/>
  <c r="AS12" i="5" s="1"/>
  <c r="AV6" i="5"/>
  <c r="AR12" i="5" s="1"/>
  <c r="AU6" i="5"/>
  <c r="AQ12" i="5" s="1"/>
  <c r="AT6" i="5"/>
  <c r="AU11" i="5" s="1"/>
  <c r="AS6" i="5"/>
  <c r="AT11" i="5" s="1"/>
  <c r="AR6" i="5"/>
  <c r="AQ6" i="5"/>
  <c r="AR11" i="5" s="1"/>
  <c r="AP6" i="5"/>
  <c r="AQ11" i="5" s="1"/>
  <c r="AO6" i="5"/>
  <c r="AD90" i="4" s="1"/>
  <c r="AN6" i="5"/>
  <c r="AM6" i="5"/>
  <c r="AL6" i="5"/>
  <c r="AH12" i="5" s="1"/>
  <c r="AK6" i="5"/>
  <c r="AG12" i="5" s="1"/>
  <c r="AJ6" i="5"/>
  <c r="AI6" i="5"/>
  <c r="AH6" i="5"/>
  <c r="GZ32" i="4" s="1"/>
  <c r="AG6" i="5"/>
  <c r="AH11" i="5" s="1"/>
  <c r="AF6" i="5"/>
  <c r="AG11" i="5" s="1"/>
  <c r="AE6" i="5"/>
  <c r="AD6" i="5"/>
  <c r="AC6" i="5"/>
  <c r="Y12" i="5" s="1"/>
  <c r="AB6" i="5"/>
  <c r="X12" i="5" s="1"/>
  <c r="AA6" i="5"/>
  <c r="W12" i="5" s="1"/>
  <c r="Z6" i="5"/>
  <c r="V12" i="5" s="1"/>
  <c r="Y6" i="5"/>
  <c r="U12" i="5" s="1"/>
  <c r="X6" i="5"/>
  <c r="W6" i="5"/>
  <c r="X11" i="5" s="1"/>
  <c r="V6" i="5"/>
  <c r="W11" i="5" s="1"/>
  <c r="U6" i="5"/>
  <c r="V11" i="5" s="1"/>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EH90" i="4"/>
  <c r="C90" i="4"/>
  <c r="RA81" i="4"/>
  <c r="PZ81" i="4"/>
  <c r="OY81" i="4"/>
  <c r="MW81" i="4"/>
  <c r="KO81" i="4"/>
  <c r="JN81" i="4"/>
  <c r="IM81" i="4"/>
  <c r="HL81" i="4"/>
  <c r="CA81" i="4"/>
  <c r="AZ81" i="4"/>
  <c r="Y81" i="4"/>
  <c r="RA80" i="4"/>
  <c r="PZ80" i="4"/>
  <c r="OY80" i="4"/>
  <c r="KO80" i="4"/>
  <c r="JN80" i="4"/>
  <c r="IM80" i="4"/>
  <c r="CA80" i="4"/>
  <c r="AZ80" i="4"/>
  <c r="RA79" i="4"/>
  <c r="NX79" i="4"/>
  <c r="HL79" i="4"/>
  <c r="OF56" i="4"/>
  <c r="MN56" i="4"/>
  <c r="KZ56" i="4"/>
  <c r="JL56" i="4"/>
  <c r="FL56" i="4"/>
  <c r="CZ56" i="4"/>
  <c r="CF56" i="4"/>
  <c r="RH55" i="4"/>
  <c r="OZ55" i="4"/>
  <c r="OF55" i="4"/>
  <c r="MN55" i="4"/>
  <c r="JL55" i="4"/>
  <c r="GZ55" i="4"/>
  <c r="GF55" i="4"/>
  <c r="CF55" i="4"/>
  <c r="BL55" i="4"/>
  <c r="OZ54" i="4"/>
  <c r="OF54" i="4"/>
  <c r="KF54" i="4"/>
  <c r="JL54" i="4"/>
  <c r="FL54" i="4"/>
  <c r="QN33" i="4"/>
  <c r="KZ33" i="4"/>
  <c r="KF33" i="4"/>
  <c r="FL33" i="4"/>
  <c r="X33" i="4"/>
  <c r="RH32" i="4"/>
  <c r="QN32" i="4"/>
  <c r="OZ32" i="4"/>
  <c r="OF32" i="4"/>
  <c r="MN32" i="4"/>
  <c r="JL32" i="4"/>
  <c r="FL32" i="4"/>
  <c r="RH31" i="4"/>
  <c r="OZ31" i="4"/>
  <c r="OF31" i="4"/>
  <c r="MN31" i="4"/>
  <c r="KF31" i="4"/>
  <c r="JL31" i="4"/>
  <c r="FL31" i="4"/>
  <c r="LZ10" i="4"/>
  <c r="IT10" i="4"/>
  <c r="FN10" i="4"/>
  <c r="CH10" i="4"/>
  <c r="B10" i="4"/>
  <c r="PF8" i="4"/>
  <c r="LZ8" i="4"/>
  <c r="IT8" i="4"/>
  <c r="FN8" i="4"/>
  <c r="CH8" i="4"/>
  <c r="B8" i="4"/>
  <c r="B5" i="4"/>
  <c r="BL31" i="4" l="1"/>
  <c r="OY79" i="4"/>
  <c r="AS10" i="5"/>
  <c r="KZ31" i="4"/>
  <c r="PT31" i="4"/>
  <c r="OF33" i="4"/>
  <c r="QN31" i="4"/>
  <c r="AH10" i="5"/>
  <c r="AI11" i="5"/>
  <c r="BL32" i="4"/>
  <c r="CF33" i="4"/>
  <c r="BL54" i="4"/>
  <c r="QN54" i="4"/>
  <c r="QN55" i="4"/>
  <c r="CZ33" i="4"/>
  <c r="BO10" i="5"/>
  <c r="BP10" i="5"/>
  <c r="GF31" i="4"/>
  <c r="CF54" i="4"/>
  <c r="RH54" i="4"/>
  <c r="GZ31" i="4"/>
  <c r="GF32" i="4"/>
  <c r="X56" i="4"/>
  <c r="QN56" i="4"/>
  <c r="DB80" i="4"/>
  <c r="GF33" i="4"/>
  <c r="GF54" i="4"/>
  <c r="AR56" i="4"/>
  <c r="RH56" i="4"/>
  <c r="GK80" i="4"/>
  <c r="EC81" i="4"/>
  <c r="BZ10" i="5"/>
  <c r="DB79" i="4"/>
  <c r="EC10" i="5"/>
  <c r="CF31" i="4"/>
  <c r="AR33" i="4"/>
  <c r="RH33" i="4"/>
  <c r="PT54" i="4"/>
  <c r="LT56" i="4"/>
  <c r="JL33" i="4"/>
  <c r="GZ54" i="4"/>
  <c r="FL55" i="4"/>
  <c r="BL56" i="4"/>
  <c r="CA79" i="4"/>
  <c r="GK81" i="4"/>
  <c r="CJ10" i="5"/>
  <c r="CK10" i="5"/>
  <c r="AT12" i="5"/>
  <c r="DG10" i="5"/>
  <c r="IM79" i="4"/>
  <c r="DH10" i="5"/>
  <c r="KZ54" i="4"/>
  <c r="MW80" i="4"/>
  <c r="MN33" i="4"/>
  <c r="KF55" i="4"/>
  <c r="GF56" i="4"/>
  <c r="JN79" i="4"/>
  <c r="NX80" i="4"/>
  <c r="W10" i="5"/>
  <c r="DR10" i="5"/>
  <c r="X10" i="5"/>
  <c r="EB10" i="5"/>
  <c r="AF11" i="5"/>
  <c r="ER32" i="4"/>
  <c r="AJ11" i="5"/>
  <c r="HT32" i="4"/>
  <c r="AI12" i="5"/>
  <c r="GZ33" i="4"/>
  <c r="BC12" i="5"/>
  <c r="OZ33" i="4"/>
  <c r="BD12" i="5"/>
  <c r="PT33" i="4"/>
  <c r="X55" i="4"/>
  <c r="BM11" i="5"/>
  <c r="BQ11" i="5"/>
  <c r="CZ55" i="4"/>
  <c r="BX12" i="5"/>
  <c r="ER56" i="4"/>
  <c r="CB12" i="5"/>
  <c r="HT56" i="4"/>
  <c r="CK11" i="5"/>
  <c r="KZ55" i="4"/>
  <c r="CV12" i="5"/>
  <c r="PT56" i="4"/>
  <c r="DH12" i="5"/>
  <c r="DB81" i="4"/>
  <c r="DQ11" i="5"/>
  <c r="HL80" i="4"/>
  <c r="EB12" i="5"/>
  <c r="NX81" i="4"/>
  <c r="DI10" i="5"/>
  <c r="BQ10" i="5"/>
  <c r="Y10" i="5"/>
  <c r="EC79" i="4"/>
  <c r="CZ54" i="4"/>
  <c r="CZ31" i="4"/>
  <c r="CX10" i="5"/>
  <c r="EE10" i="5"/>
  <c r="CM10" i="5"/>
  <c r="AU10" i="5"/>
  <c r="DT10" i="5"/>
  <c r="CB10" i="5"/>
  <c r="AJ10" i="5"/>
  <c r="KO79" i="4"/>
  <c r="HT54" i="4"/>
  <c r="HT31" i="4"/>
  <c r="CF32" i="4"/>
  <c r="KF56" i="4"/>
  <c r="MW79" i="4"/>
  <c r="Y80" i="4"/>
  <c r="EC80" i="4"/>
  <c r="KF32" i="4"/>
  <c r="BL33" i="4"/>
  <c r="BX11" i="5"/>
  <c r="ER55" i="4"/>
  <c r="CB11" i="5"/>
  <c r="HT55" i="4"/>
  <c r="CA12" i="5"/>
  <c r="GZ56" i="4"/>
  <c r="CV11" i="5"/>
  <c r="PT55" i="4"/>
  <c r="CU12" i="5"/>
  <c r="OZ56" i="4"/>
  <c r="BF10" i="5"/>
  <c r="BD11" i="5"/>
  <c r="PT32" i="4"/>
  <c r="U11" i="5"/>
  <c r="X32" i="4"/>
  <c r="Y11" i="5"/>
  <c r="CZ32" i="4"/>
  <c r="AF12" i="5"/>
  <c r="ER33" i="4"/>
  <c r="AJ12" i="5"/>
  <c r="HT33" i="4"/>
  <c r="AS11" i="5"/>
  <c r="KZ32" i="4"/>
  <c r="DE10" i="5"/>
  <c r="BM10" i="5"/>
  <c r="U10" i="5"/>
  <c r="CT10" i="5"/>
  <c r="EA10" i="5"/>
  <c r="CI10" i="5"/>
  <c r="AQ10" i="5"/>
  <c r="DP10" i="5"/>
  <c r="BX10" i="5"/>
  <c r="AF10" i="5"/>
  <c r="GK79" i="4"/>
  <c r="ER54" i="4"/>
  <c r="ER31" i="4"/>
  <c r="Y79" i="4"/>
  <c r="X54" i="4"/>
  <c r="X31"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<sst xmlns="http://schemas.openxmlformats.org/spreadsheetml/2006/main" count="262" uniqueCount="106">
  <si>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</si>
  <si>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</si>
  <si>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</si>
  <si>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</si>
  <si>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</si>
  <si>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</si>
  <si>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</si>
  <si>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</si>
  <si>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</si>
  <si>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</si>
  <si>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</si>
  <si>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</si>
  <si>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</si>
  <si>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</si>
  <si>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</si>
  <si>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</si>
  <si>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</si>
  <si>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</si>
  <si>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</si>
  <si>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</si>
  <si>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</si>
  <si>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</si>
  <si>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</si>
  <si>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</si>
  <si>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</si>
  <si>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</si>
  <si>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</si>
  <si>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</si>
  <si>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</si>
  <si>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</si>
  <si>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</si>
  <si>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</si>
  <si>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</si>
  <si>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</si>
  <si>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</si>
  <si>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</si>
  <si>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</si>
  <si>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</si>
  <si>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</si>
  <si>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</si>
  <si>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</si>
  <si>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</si>
  <si>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</si>
  <si>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</si>
  <si>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</si>
  <si>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</si>
  <si>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</si>
  <si>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</si>
  <si>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</si>
  <si>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</si>
  <si>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</si>
  <si>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</si>
  <si>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</si>
  <si>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</si>
  <si>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</si>
  <si>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</si>
  <si>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</si>
  <si>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</si>
  <si>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</si>
  <si>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</si>
  <si>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</si>
  <si>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</si>
  <si>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</si>
  <si>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</si>
  <si>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</si>
  <si>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</si>
  <si>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</si>
  <si>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</si>
  <si>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</si>
  <si>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</si>
  <si>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</si>
  <si>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</si>
  <si>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</si>
  <si>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</si>
  <si>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</si>
  <si>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</si>
  <si>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</si>
  <si>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</si>
  <si>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</si>
  <si>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</si>
  <si>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</si>
  <si>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</si>
  <si>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</si>
  <si>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</si>
  <si>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</si>
  <si>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</si>
  <si>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</si>
  <si>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382027</t>
  </si>
  <si>
    <t>46</t>
  </si>
  <si>
    <t>02</t>
  </si>
  <si>
    <t>0</t>
  </si>
  <si>
    <t>000</t>
  </si>
  <si>
    <t>愛媛県　今治市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</si>
  <si>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</si>
  <si>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</si>
  <si>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</si>
  <si>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</si>
  <si>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</si>
  <si>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</si>
  <si>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</si>
  <si>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</si>
  <si>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</si>
  <si>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</si>
  <si>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本市工業用水道事業は、令和４年度より愛媛県今治地区工業用水道事業を譲り受け、給水先事業所数は、２箇所（工水組合及び菊間町の１社）となっている。
経営の健全性・効率性を示す「①経常収支比率」、「②累積欠損金比率」、「③流動比率」、「④企業債残高対給水収益比率」、「⑤料金回収率」及び「⑥給水原価」の指標を類似団体平均値と比較すると、良好な水準を維持していると言える。
「⑦施設利用率」についてはユーザーの需用により増減するが、常に安定して工業用水を供給するために責任水量制を採用していることから、高い「⑧契約率」を維持しており、安定した料金収入に寄与している。
</t>
    <rPh sb="11" eb="13">
      <t>レイワ</t>
    </rPh>
    <rPh sb="14" eb="16">
      <t>ネンド</t>
    </rPh>
    <rPh sb="18" eb="21">
      <t>エヒメケン</t>
    </rPh>
    <rPh sb="21" eb="25">
      <t>イマバリチク</t>
    </rPh>
    <rPh sb="25" eb="32">
      <t>コウギョウヨウスイドウジギョウ</t>
    </rPh>
    <rPh sb="33" eb="34">
      <t>ユズ</t>
    </rPh>
    <rPh sb="35" eb="36">
      <t>ウ</t>
    </rPh>
    <rPh sb="48" eb="50">
      <t>カショ</t>
    </rPh>
    <rPh sb="51" eb="53">
      <t>コウスイ</t>
    </rPh>
    <rPh sb="53" eb="55">
      <t>クミアイ</t>
    </rPh>
    <rPh sb="55" eb="56">
      <t>オヨ</t>
    </rPh>
    <rPh sb="72" eb="74">
      <t>ケイエイ</t>
    </rPh>
    <rPh sb="87" eb="91">
      <t>ケイジョウシュウシ</t>
    </rPh>
    <rPh sb="91" eb="93">
      <t>ヒリツ</t>
    </rPh>
    <rPh sb="97" eb="99">
      <t>ルイセキ</t>
    </rPh>
    <rPh sb="99" eb="102">
      <t>ケッソンキン</t>
    </rPh>
    <rPh sb="102" eb="104">
      <t>ヒリツ</t>
    </rPh>
    <rPh sb="116" eb="119">
      <t>キギョウサイ</t>
    </rPh>
    <rPh sb="132" eb="134">
      <t>リョウキン</t>
    </rPh>
    <rPh sb="134" eb="137">
      <t>カイシュウリツ</t>
    </rPh>
    <rPh sb="138" eb="139">
      <t>オヨ</t>
    </rPh>
    <rPh sb="142" eb="146">
      <t>キュウスイゲンカ</t>
    </rPh>
    <rPh sb="178" eb="179">
      <t>イ</t>
    </rPh>
    <phoneticPr fontId="5"/>
  </si>
  <si>
    <r>
      <rPr>
        <sz val="11"/>
        <color theme="1"/>
        <rFont val="ＭＳ ゴシック"/>
        <family val="3"/>
        <charset val="128"/>
      </rPr>
      <t>消費税率改定による料金改定を除くと、平成元年４月１日以降は料金改定を行っておらず、健全な事業運営が行われている。
近年の設備投資（遠方監視制御設備整備整備、導水管更新等）による企業債残高、減価償却費の上昇、管路更新に係る経費等について、今後の状況を注視していく必要がある。</t>
    </r>
    <r>
      <rPr>
        <sz val="11"/>
        <color rgb="FFFF0000"/>
        <rFont val="ＭＳ ゴシック"/>
        <family val="3"/>
        <charset val="128"/>
      </rPr>
      <t xml:space="preserve">
</t>
    </r>
    <r>
      <rPr>
        <sz val="11"/>
        <color theme="1"/>
        <rFont val="ＭＳ ゴシック"/>
        <family val="3"/>
        <charset val="128"/>
      </rPr>
      <t>また、近年の電気料金、資材等の高騰により経費節減も限界に近く、今後は料金改定等による歳入増加策を検討していく必要がある。</t>
    </r>
    <rPh sb="91" eb="93">
      <t>ザンダカ</t>
    </rPh>
    <rPh sb="103" eb="107">
      <t>カンロコウシン</t>
    </rPh>
    <rPh sb="108" eb="109">
      <t>カカ</t>
    </rPh>
    <rPh sb="110" eb="112">
      <t>ケイヒ</t>
    </rPh>
    <rPh sb="112" eb="113">
      <t>トウ</t>
    </rPh>
    <phoneticPr fontId="5"/>
  </si>
  <si>
    <t>「①有形固定資産減価償却率」については、令和３年度の遠方監視制御設備整備及び導水管更新や令和４年度の今治地区工業用水道事業を譲り受けた影響により減少したが、令和５年度は増加に転じている。
「②管路経年化率」についても、今治工業用水道事業（譲り受けた今治地区工業用水道事業）に係る導水管等が耐用年数を超過しているため、他団体と比較して急激に上昇している。工業用水道を安定的に供給するため、令和５年度より計画的かつ効率的な管路更新を進めている。</t>
    <rPh sb="41" eb="43">
      <t>コウシン</t>
    </rPh>
    <rPh sb="44" eb="46">
      <t>レイワ</t>
    </rPh>
    <rPh sb="47" eb="49">
      <t>ネンド</t>
    </rPh>
    <rPh sb="50" eb="54">
      <t>イマバリチク</t>
    </rPh>
    <rPh sb="54" eb="61">
      <t>コウギョウヨウスイドウジギョウ</t>
    </rPh>
    <rPh sb="62" eb="63">
      <t>ユズ</t>
    </rPh>
    <rPh sb="64" eb="65">
      <t>ウ</t>
    </rPh>
    <rPh sb="67" eb="69">
      <t>エイキョウ</t>
    </rPh>
    <rPh sb="72" eb="74">
      <t>ゲンショウ</t>
    </rPh>
    <rPh sb="78" eb="80">
      <t>レイワ</t>
    </rPh>
    <rPh sb="81" eb="83">
      <t>ネンド</t>
    </rPh>
    <rPh sb="84" eb="86">
      <t>ゾウカ</t>
    </rPh>
    <rPh sb="87" eb="88">
      <t>テン</t>
    </rPh>
    <rPh sb="111" eb="118">
      <t>コウギョウヨウスイドウジギョウ</t>
    </rPh>
    <rPh sb="119" eb="120">
      <t>ユズ</t>
    </rPh>
    <rPh sb="121" eb="122">
      <t>ウ</t>
    </rPh>
    <rPh sb="137" eb="138">
      <t>カカ</t>
    </rPh>
    <rPh sb="139" eb="142">
      <t>ドウスイカン</t>
    </rPh>
    <rPh sb="142" eb="143">
      <t>トウ</t>
    </rPh>
    <rPh sb="144" eb="148">
      <t>タイヨウネンスウ</t>
    </rPh>
    <rPh sb="149" eb="151">
      <t>チョウカ</t>
    </rPh>
    <rPh sb="166" eb="168">
      <t>キュウゲキ</t>
    </rPh>
    <rPh sb="169" eb="171">
      <t>ジョウショウ</t>
    </rPh>
    <rPh sb="209" eb="213">
      <t>カンロコウシン</t>
    </rPh>
    <rPh sb="214" eb="215">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</si>
</sst>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59.18</c:v>
                </c:pt>
                <c:pt idx="1">
                  <c:v>56.96</c:v>
                </c:pt>
                <c:pt idx="2">
                  <c:v>35.94</c:v>
                </c:pt>
                <c:pt idx="3">
                  <c:v>14.84</c:v>
                </c:pt>
                <c:pt idx="4">
                  <c:v>16.38</c:v>
                </c:pt>
              </c:numCache>
            </c:numRef>
          </c:val>
          <c:extLst>
            <c:ext xmlns:c16="http://schemas.microsoft.com/office/drawing/2014/chart" uri="{C3380CC4-5D6E-409C-BE32-E72D297353CC}">
              <c16:uniqueId val="{00000000-0171-4F86-AFBB-85D4C8CB4F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59.87</c:v>
                </c:pt>
                <c:pt idx="4">
                  <c:v>56.74</c:v>
                </c:pt>
              </c:numCache>
            </c:numRef>
          </c:val>
          <c:smooth val="0"/>
          <c:extLst>
            <c:ext xmlns:c16="http://schemas.microsoft.com/office/drawing/2014/chart" uri="{C3380CC4-5D6E-409C-BE32-E72D297353CC}">
              <c16:uniqueId val="{00000001-0171-4F86-AFBB-85D4C8CB4F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D2-4954-8C9E-81632B511A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164.95</c:v>
                </c:pt>
                <c:pt idx="4">
                  <c:v>124.74</c:v>
                </c:pt>
              </c:numCache>
            </c:numRef>
          </c:val>
          <c:smooth val="0"/>
          <c:extLst>
            <c:ext xmlns:c16="http://schemas.microsoft.com/office/drawing/2014/chart" uri="{C3380CC4-5D6E-409C-BE32-E72D297353CC}">
              <c16:uniqueId val="{00000001-75D2-4954-8C9E-81632B511AA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116.63</c:v>
                </c:pt>
                <c:pt idx="1">
                  <c:v>128.69999999999999</c:v>
                </c:pt>
                <c:pt idx="2">
                  <c:v>123.71</c:v>
                </c:pt>
                <c:pt idx="3">
                  <c:v>211.96</c:v>
                </c:pt>
                <c:pt idx="4">
                  <c:v>188.07</c:v>
                </c:pt>
              </c:numCache>
            </c:numRef>
          </c:val>
          <c:extLst>
            <c:ext xmlns:c16="http://schemas.microsoft.com/office/drawing/2014/chart" uri="{C3380CC4-5D6E-409C-BE32-E72D297353CC}">
              <c16:uniqueId val="{00000000-307B-4A5F-9E4F-B55828B3BA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111.03</c:v>
                </c:pt>
                <c:pt idx="4">
                  <c:v>112.45</c:v>
                </c:pt>
              </c:numCache>
            </c:numRef>
          </c:val>
          <c:smooth val="0"/>
          <c:extLst>
            <c:ext xmlns:c16="http://schemas.microsoft.com/office/drawing/2014/chart" uri="{C3380CC4-5D6E-409C-BE32-E72D297353CC}">
              <c16:uniqueId val="{00000001-307B-4A5F-9E4F-B55828B3BA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2.17</c:v>
                </c:pt>
                <c:pt idx="1">
                  <c:v>2.29</c:v>
                </c:pt>
                <c:pt idx="2">
                  <c:v>2.29</c:v>
                </c:pt>
                <c:pt idx="3">
                  <c:v>79.900000000000006</c:v>
                </c:pt>
                <c:pt idx="4">
                  <c:v>79.900000000000006</c:v>
                </c:pt>
              </c:numCache>
            </c:numRef>
          </c:val>
          <c:extLst>
            <c:ext xmlns:c16="http://schemas.microsoft.com/office/drawing/2014/chart" uri="{C3380CC4-5D6E-409C-BE32-E72D297353CC}">
              <c16:uniqueId val="{00000000-2967-43B8-8503-210849BA9C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56.59</c:v>
                </c:pt>
                <c:pt idx="4">
                  <c:v>54.73</c:v>
                </c:pt>
              </c:numCache>
            </c:numRef>
          </c:val>
          <c:smooth val="0"/>
          <c:extLst>
            <c:ext xmlns:c16="http://schemas.microsoft.com/office/drawing/2014/chart" uri="{C3380CC4-5D6E-409C-BE32-E72D297353CC}">
              <c16:uniqueId val="{00000001-2967-43B8-8503-210849BA9C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2.29</c:v>
                </c:pt>
                <c:pt idx="3">
                  <c:v>0</c:v>
                </c:pt>
                <c:pt idx="4">
                  <c:v>0</c:v>
                </c:pt>
              </c:numCache>
            </c:numRef>
          </c:val>
          <c:extLst>
            <c:ext xmlns:c16="http://schemas.microsoft.com/office/drawing/2014/chart" uri="{C3380CC4-5D6E-409C-BE32-E72D297353CC}">
              <c16:uniqueId val="{00000000-5335-47BF-94ED-4A4AE2B138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0.24</c:v>
                </c:pt>
                <c:pt idx="4">
                  <c:v>0.52</c:v>
                </c:pt>
              </c:numCache>
            </c:numRef>
          </c:val>
          <c:smooth val="0"/>
          <c:extLst>
            <c:ext xmlns:c16="http://schemas.microsoft.com/office/drawing/2014/chart" uri="{C3380CC4-5D6E-409C-BE32-E72D297353CC}">
              <c16:uniqueId val="{00000001-5335-47BF-94ED-4A4AE2B138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2002.9</c:v>
                </c:pt>
                <c:pt idx="1">
                  <c:v>3418.86</c:v>
                </c:pt>
                <c:pt idx="2">
                  <c:v>523.36</c:v>
                </c:pt>
                <c:pt idx="3">
                  <c:v>3707.99</c:v>
                </c:pt>
                <c:pt idx="4">
                  <c:v>4068.36</c:v>
                </c:pt>
              </c:numCache>
            </c:numRef>
          </c:val>
          <c:extLst>
            <c:ext xmlns:c16="http://schemas.microsoft.com/office/drawing/2014/chart" uri="{C3380CC4-5D6E-409C-BE32-E72D297353CC}">
              <c16:uniqueId val="{00000000-79F9-43B3-8954-F69DD8458B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549.66999999999996</c:v>
                </c:pt>
                <c:pt idx="4">
                  <c:v>599.1</c:v>
                </c:pt>
              </c:numCache>
            </c:numRef>
          </c:val>
          <c:smooth val="0"/>
          <c:extLst>
            <c:ext xmlns:c16="http://schemas.microsoft.com/office/drawing/2014/chart" uri="{C3380CC4-5D6E-409C-BE32-E72D297353CC}">
              <c16:uniqueId val="{00000001-79F9-43B3-8954-F69DD8458B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28.75</c:v>
                </c:pt>
                <c:pt idx="1">
                  <c:v>133.24</c:v>
                </c:pt>
                <c:pt idx="2">
                  <c:v>384.9</c:v>
                </c:pt>
                <c:pt idx="3">
                  <c:v>30.26</c:v>
                </c:pt>
                <c:pt idx="4">
                  <c:v>27.89</c:v>
                </c:pt>
              </c:numCache>
            </c:numRef>
          </c:val>
          <c:extLst>
            <c:ext xmlns:c16="http://schemas.microsoft.com/office/drawing/2014/chart" uri="{C3380CC4-5D6E-409C-BE32-E72D297353CC}">
              <c16:uniqueId val="{00000000-7CBB-4665-928A-82686E883E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256.39999999999998</c:v>
                </c:pt>
                <c:pt idx="4">
                  <c:v>254.62</c:v>
                </c:pt>
              </c:numCache>
            </c:numRef>
          </c:val>
          <c:smooth val="0"/>
          <c:extLst>
            <c:ext xmlns:c16="http://schemas.microsoft.com/office/drawing/2014/chart" uri="{C3380CC4-5D6E-409C-BE32-E72D297353CC}">
              <c16:uniqueId val="{00000001-7CBB-4665-928A-82686E883E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103.81</c:v>
                </c:pt>
                <c:pt idx="1">
                  <c:v>110.52</c:v>
                </c:pt>
                <c:pt idx="2">
                  <c:v>105.51</c:v>
                </c:pt>
                <c:pt idx="3">
                  <c:v>218.7</c:v>
                </c:pt>
                <c:pt idx="4">
                  <c:v>193.12</c:v>
                </c:pt>
              </c:numCache>
            </c:numRef>
          </c:val>
          <c:extLst>
            <c:ext xmlns:c16="http://schemas.microsoft.com/office/drawing/2014/chart" uri="{C3380CC4-5D6E-409C-BE32-E72D297353CC}">
              <c16:uniqueId val="{00000000-FF60-4D1F-8DA1-B78EFFA13E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95.67</c:v>
                </c:pt>
                <c:pt idx="4">
                  <c:v>106.76</c:v>
                </c:pt>
              </c:numCache>
            </c:numRef>
          </c:val>
          <c:smooth val="0"/>
          <c:extLst>
            <c:ext xmlns:c16="http://schemas.microsoft.com/office/drawing/2014/chart" uri="{C3380CC4-5D6E-409C-BE32-E72D297353CC}">
              <c16:uniqueId val="{00000001-FF60-4D1F-8DA1-B78EFFA13E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25.63</c:v>
                </c:pt>
                <c:pt idx="1">
                  <c:v>24.07</c:v>
                </c:pt>
                <c:pt idx="2">
                  <c:v>25.22</c:v>
                </c:pt>
                <c:pt idx="3">
                  <c:v>5.25</c:v>
                </c:pt>
                <c:pt idx="4">
                  <c:v>6.1</c:v>
                </c:pt>
              </c:numCache>
            </c:numRef>
          </c:val>
          <c:extLst>
            <c:ext xmlns:c16="http://schemas.microsoft.com/office/drawing/2014/chart" uri="{C3380CC4-5D6E-409C-BE32-E72D297353CC}">
              <c16:uniqueId val="{00000000-F1E5-499D-BA41-87CA7B8FD7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27.25</c:v>
                </c:pt>
                <c:pt idx="4">
                  <c:v>24.35</c:v>
                </c:pt>
              </c:numCache>
            </c:numRef>
          </c:val>
          <c:smooth val="0"/>
          <c:extLst>
            <c:ext xmlns:c16="http://schemas.microsoft.com/office/drawing/2014/chart" uri="{C3380CC4-5D6E-409C-BE32-E72D297353CC}">
              <c16:uniqueId val="{00000001-F1E5-499D-BA41-87CA7B8FD7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67.680000000000007</c:v>
                </c:pt>
                <c:pt idx="1">
                  <c:v>55.68</c:v>
                </c:pt>
                <c:pt idx="2">
                  <c:v>59.64</c:v>
                </c:pt>
                <c:pt idx="3">
                  <c:v>33.799999999999997</c:v>
                </c:pt>
                <c:pt idx="4">
                  <c:v>33.630000000000003</c:v>
                </c:pt>
              </c:numCache>
            </c:numRef>
          </c:val>
          <c:extLst>
            <c:ext xmlns:c16="http://schemas.microsoft.com/office/drawing/2014/chart" uri="{C3380CC4-5D6E-409C-BE32-E72D297353CC}">
              <c16:uniqueId val="{00000000-42D4-4229-81C1-0C9D7BC73B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41.58</c:v>
                </c:pt>
                <c:pt idx="4">
                  <c:v>42.67</c:v>
                </c:pt>
              </c:numCache>
            </c:numRef>
          </c:val>
          <c:smooth val="0"/>
          <c:extLst>
            <c:ext xmlns:c16="http://schemas.microsoft.com/office/drawing/2014/chart" uri="{C3380CC4-5D6E-409C-BE32-E72D297353CC}">
              <c16:uniqueId val="{00000001-42D4-4229-81C1-0C9D7BC73B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90.91</c:v>
                </c:pt>
                <c:pt idx="1">
                  <c:v>90.91</c:v>
                </c:pt>
                <c:pt idx="2">
                  <c:v>90.91</c:v>
                </c:pt>
                <c:pt idx="3">
                  <c:v>99.66</c:v>
                </c:pt>
                <c:pt idx="4">
                  <c:v>99.66</c:v>
                </c:pt>
              </c:numCache>
            </c:numRef>
          </c:val>
          <c:extLst>
            <c:ext xmlns:c16="http://schemas.microsoft.com/office/drawing/2014/chart" uri="{C3380CC4-5D6E-409C-BE32-E72D297353CC}">
              <c16:uniqueId val="{00000000-90CD-4999-BE43-4A3AB2CAEE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63.81</c:v>
                </c:pt>
                <c:pt idx="4">
                  <c:v>65.94</c:v>
                </c:pt>
              </c:numCache>
            </c:numRef>
          </c:val>
          <c:smooth val="0"/>
          <c:extLst>
            <c:ext xmlns:c16="http://schemas.microsoft.com/office/drawing/2014/chart" uri="{C3380CC4-5D6E-409C-BE32-E72D297353CC}">
              <c16:uniqueId val="{00000001-90CD-4999-BE43-4A3AB2CAEE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LJ54" zoomScaleNormal="100" workbookViewId="0">
      <selection activeCell="SM68" sqref="SM68:TA85"/>
    </sheetView>
  </sheetViews>
  <sheetFormatPr defaultColWidth="2.59765625" defaultRowHeight="13.25" x14ac:dyDescent="0.2"/>
  <cols>
    <col min="1" max="1" width="1.8984375" customWidth="1"/>
    <col min="2" max="2" width="0.69921875" customWidth="1"/>
    <col min="3" max="9" width="0.5" customWidth="1"/>
    <col min="10" max="10" width="0.69921875" customWidth="1"/>
    <col min="11" max="125" width="0.5" customWidth="1"/>
    <col min="126" max="126" width="0.69921875" customWidth="1"/>
    <col min="127" max="133" width="0.5" customWidth="1"/>
    <col min="134" max="134" width="0.69921875" customWidth="1"/>
    <col min="135" max="161" width="0.5" customWidth="1"/>
    <col min="162" max="162" width="0.69921875" customWidth="1"/>
    <col min="163" max="177" width="0.5" customWidth="1"/>
    <col min="178" max="178" width="0.69921875" customWidth="1"/>
    <col min="179" max="249" width="0.5" customWidth="1"/>
    <col min="250" max="250" width="0.69921875" customWidth="1"/>
    <col min="251" max="257" width="0.5" customWidth="1"/>
    <col min="258" max="258" width="0.69921875" customWidth="1"/>
    <col min="259" max="329" width="0.5" customWidth="1"/>
    <col min="330" max="330" width="0.69921875" customWidth="1"/>
    <col min="331" max="345" width="0.5" customWidth="1"/>
    <col min="346" max="346" width="0.69921875" customWidth="1"/>
    <col min="347" max="373" width="0.5" customWidth="1"/>
    <col min="374" max="374" width="0.69921875" customWidth="1"/>
    <col min="375" max="381" width="0.5" customWidth="1"/>
    <col min="382" max="382" width="0.69921875" customWidth="1"/>
    <col min="383" max="497" width="0.5" customWidth="1"/>
    <col min="498" max="498" width="0.69921875" customWidth="1"/>
    <col min="499" max="505" width="0.5" customWidth="1"/>
    <col min="506" max="506" width="1.8984375" customWidth="1"/>
    <col min="507" max="521" width="3.09765625" customWidth="1"/>
    <col min="522" max="522" width="4.5" bestFit="1" customWidth="1"/>
  </cols>
  <sheetData>
    <row r="1" spans="1:521" ht="17.3"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8000000000000007"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8000000000000007"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8000000000000007"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愛媛県　今治市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58000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19504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96.1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57800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8000000000000007"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103</v>
      </c>
      <c r="SN16" s="103"/>
      <c r="SO16" s="103"/>
      <c r="SP16" s="103"/>
      <c r="SQ16" s="103"/>
      <c r="SR16" s="103"/>
      <c r="SS16" s="103"/>
      <c r="ST16" s="103"/>
      <c r="SU16" s="103"/>
      <c r="SV16" s="103"/>
      <c r="SW16" s="103"/>
      <c r="SX16" s="103"/>
      <c r="SY16" s="103"/>
      <c r="SZ16" s="103"/>
      <c r="TA16" s="104"/>
    </row>
    <row r="17" spans="1:521" ht="13.5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116.63</v>
      </c>
      <c r="Y32" s="121"/>
      <c r="Z32" s="121"/>
      <c r="AA32" s="121"/>
      <c r="AB32" s="121"/>
      <c r="AC32" s="121"/>
      <c r="AD32" s="121"/>
      <c r="AE32" s="121"/>
      <c r="AF32" s="121"/>
      <c r="AG32" s="121"/>
      <c r="AH32" s="121"/>
      <c r="AI32" s="121"/>
      <c r="AJ32" s="121"/>
      <c r="AK32" s="121"/>
      <c r="AL32" s="121"/>
      <c r="AM32" s="121"/>
      <c r="AN32" s="121"/>
      <c r="AO32" s="121"/>
      <c r="AP32" s="121"/>
      <c r="AQ32" s="122"/>
      <c r="AR32" s="120">
        <f>データ!U6</f>
        <v>128.69999999999999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123.71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211.96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188.07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2002.9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3418.86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523.36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3707.99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4068.36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28.75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133.24</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384.9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30.26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27.89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108.76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110.19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113.73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111.03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112.45</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125.8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132.55000000000001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134.69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164.95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124.74</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732.52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819.73</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834.05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549.66999999999996</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599.1</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498.01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490.39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475.44</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256.39999999999998</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254.62</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103.81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110.52</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105.51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218.7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193.12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25.63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24.07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25.22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5.25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6.1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67.680000000000007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55.68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59.64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33.799999999999997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33.630000000000003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90.91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90.91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90.91</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99.66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99.66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93.49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95.67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106.76</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49.94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50.56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27.25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24.35</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34.92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34.19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36.65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41.58</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49.05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63.81</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65.94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35" t="s">
        <v>104</v>
      </c>
      <c r="SN68" s="136"/>
      <c r="SO68" s="136"/>
      <c r="SP68" s="136"/>
      <c r="SQ68" s="136"/>
      <c r="SR68" s="136"/>
      <c r="SS68" s="136"/>
      <c r="ST68" s="136"/>
      <c r="SU68" s="136"/>
      <c r="SV68" s="136"/>
      <c r="SW68" s="136"/>
      <c r="SX68" s="136"/>
      <c r="SY68" s="136"/>
      <c r="SZ68" s="136"/>
      <c r="TA68" s="137"/>
    </row>
    <row r="69" spans="1:521" ht="13.5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35"/>
      <c r="SN69" s="136"/>
      <c r="SO69" s="136"/>
      <c r="SP69" s="136"/>
      <c r="SQ69" s="136"/>
      <c r="SR69" s="136"/>
      <c r="SS69" s="136"/>
      <c r="ST69" s="136"/>
      <c r="SU69" s="136"/>
      <c r="SV69" s="136"/>
      <c r="SW69" s="136"/>
      <c r="SX69" s="136"/>
      <c r="SY69" s="136"/>
      <c r="SZ69" s="136"/>
      <c r="TA69" s="137"/>
    </row>
    <row r="70" spans="1:521" ht="13.5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35"/>
      <c r="SN70" s="136"/>
      <c r="SO70" s="136"/>
      <c r="SP70" s="136"/>
      <c r="SQ70" s="136"/>
      <c r="SR70" s="136"/>
      <c r="SS70" s="136"/>
      <c r="ST70" s="136"/>
      <c r="SU70" s="136"/>
      <c r="SV70" s="136"/>
      <c r="SW70" s="136"/>
      <c r="SX70" s="136"/>
      <c r="SY70" s="136"/>
      <c r="SZ70" s="136"/>
      <c r="TA70" s="137"/>
    </row>
    <row r="71" spans="1:521" ht="13.5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35"/>
      <c r="SN71" s="136"/>
      <c r="SO71" s="136"/>
      <c r="SP71" s="136"/>
      <c r="SQ71" s="136"/>
      <c r="SR71" s="136"/>
      <c r="SS71" s="136"/>
      <c r="ST71" s="136"/>
      <c r="SU71" s="136"/>
      <c r="SV71" s="136"/>
      <c r="SW71" s="136"/>
      <c r="SX71" s="136"/>
      <c r="SY71" s="136"/>
      <c r="SZ71" s="136"/>
      <c r="TA71" s="137"/>
    </row>
    <row r="72" spans="1:521" ht="13.5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35"/>
      <c r="SN72" s="136"/>
      <c r="SO72" s="136"/>
      <c r="SP72" s="136"/>
      <c r="SQ72" s="136"/>
      <c r="SR72" s="136"/>
      <c r="SS72" s="136"/>
      <c r="ST72" s="136"/>
      <c r="SU72" s="136"/>
      <c r="SV72" s="136"/>
      <c r="SW72" s="136"/>
      <c r="SX72" s="136"/>
      <c r="SY72" s="136"/>
      <c r="SZ72" s="136"/>
      <c r="TA72" s="137"/>
    </row>
    <row r="73" spans="1:521" ht="13.5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35"/>
      <c r="SN73" s="136"/>
      <c r="SO73" s="136"/>
      <c r="SP73" s="136"/>
      <c r="SQ73" s="136"/>
      <c r="SR73" s="136"/>
      <c r="SS73" s="136"/>
      <c r="ST73" s="136"/>
      <c r="SU73" s="136"/>
      <c r="SV73" s="136"/>
      <c r="SW73" s="136"/>
      <c r="SX73" s="136"/>
      <c r="SY73" s="136"/>
      <c r="SZ73" s="136"/>
      <c r="TA73" s="137"/>
    </row>
    <row r="74" spans="1:521" ht="13.5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35"/>
      <c r="SN74" s="136"/>
      <c r="SO74" s="136"/>
      <c r="SP74" s="136"/>
      <c r="SQ74" s="136"/>
      <c r="SR74" s="136"/>
      <c r="SS74" s="136"/>
      <c r="ST74" s="136"/>
      <c r="SU74" s="136"/>
      <c r="SV74" s="136"/>
      <c r="SW74" s="136"/>
      <c r="SX74" s="136"/>
      <c r="SY74" s="136"/>
      <c r="SZ74" s="136"/>
      <c r="TA74" s="137"/>
    </row>
    <row r="75" spans="1:521" ht="13.5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35"/>
      <c r="SN75" s="136"/>
      <c r="SO75" s="136"/>
      <c r="SP75" s="136"/>
      <c r="SQ75" s="136"/>
      <c r="SR75" s="136"/>
      <c r="SS75" s="136"/>
      <c r="ST75" s="136"/>
      <c r="SU75" s="136"/>
      <c r="SV75" s="136"/>
      <c r="SW75" s="136"/>
      <c r="SX75" s="136"/>
      <c r="SY75" s="136"/>
      <c r="SZ75" s="136"/>
      <c r="TA75" s="137"/>
    </row>
    <row r="76" spans="1:521" ht="13.5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35"/>
      <c r="SN76" s="136"/>
      <c r="SO76" s="136"/>
      <c r="SP76" s="136"/>
      <c r="SQ76" s="136"/>
      <c r="SR76" s="136"/>
      <c r="SS76" s="136"/>
      <c r="ST76" s="136"/>
      <c r="SU76" s="136"/>
      <c r="SV76" s="136"/>
      <c r="SW76" s="136"/>
      <c r="SX76" s="136"/>
      <c r="SY76" s="136"/>
      <c r="SZ76" s="136"/>
      <c r="TA76" s="137"/>
    </row>
    <row r="77" spans="1:521" ht="13.5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35"/>
      <c r="SN77" s="136"/>
      <c r="SO77" s="136"/>
      <c r="SP77" s="136"/>
      <c r="SQ77" s="136"/>
      <c r="SR77" s="136"/>
      <c r="SS77" s="136"/>
      <c r="ST77" s="136"/>
      <c r="SU77" s="136"/>
      <c r="SV77" s="136"/>
      <c r="SW77" s="136"/>
      <c r="SX77" s="136"/>
      <c r="SY77" s="136"/>
      <c r="SZ77" s="136"/>
      <c r="TA77" s="137"/>
    </row>
    <row r="78" spans="1:521" ht="13.5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35"/>
      <c r="SN78" s="136"/>
      <c r="SO78" s="136"/>
      <c r="SP78" s="136"/>
      <c r="SQ78" s="136"/>
      <c r="SR78" s="136"/>
      <c r="SS78" s="136"/>
      <c r="ST78" s="136"/>
      <c r="SU78" s="136"/>
      <c r="SV78" s="136"/>
      <c r="SW78" s="136"/>
      <c r="SX78" s="136"/>
      <c r="SY78" s="136"/>
      <c r="SZ78" s="136"/>
      <c r="TA78" s="137"/>
    </row>
    <row r="79" spans="1:521" ht="13.55" customHeight="1" x14ac:dyDescent="0.2">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R01</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R02</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R03</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R04</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R05</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R01</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R02</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R03</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R04</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R05</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R01</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R02</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R03</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R04</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R05</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35"/>
      <c r="SN79" s="136"/>
      <c r="SO79" s="136"/>
      <c r="SP79" s="136"/>
      <c r="SQ79" s="136"/>
      <c r="SR79" s="136"/>
      <c r="SS79" s="136"/>
      <c r="ST79" s="136"/>
      <c r="SU79" s="136"/>
      <c r="SV79" s="136"/>
      <c r="SW79" s="136"/>
      <c r="SX79" s="136"/>
      <c r="SY79" s="136"/>
      <c r="SZ79" s="136"/>
      <c r="TA79" s="137"/>
    </row>
    <row r="80" spans="1:521" ht="13.55" customHeight="1" x14ac:dyDescent="0.2">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59.18</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56.96</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35.94</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14.84</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16.38</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2.17</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2.29</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2.29</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79.900000000000006</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79.900000000000006</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2.29</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35"/>
      <c r="SN80" s="136"/>
      <c r="SO80" s="136"/>
      <c r="SP80" s="136"/>
      <c r="SQ80" s="136"/>
      <c r="SR80" s="136"/>
      <c r="SS80" s="136"/>
      <c r="ST80" s="136"/>
      <c r="SU80" s="136"/>
      <c r="SV80" s="136"/>
      <c r="SW80" s="136"/>
      <c r="SX80" s="136"/>
      <c r="SY80" s="136"/>
      <c r="SZ80" s="136"/>
      <c r="TA80" s="137"/>
    </row>
    <row r="81" spans="1:521" ht="13.55" customHeight="1" x14ac:dyDescent="0.2">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54.3</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55.32</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55.08</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59.87</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56.74</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4.66</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7.35</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7.6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56.59</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54.73</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0.06</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0.09</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0.4</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0.24</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0.52</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35"/>
      <c r="SN81" s="136"/>
      <c r="SO81" s="136"/>
      <c r="SP81" s="136"/>
      <c r="SQ81" s="136"/>
      <c r="SR81" s="136"/>
      <c r="SS81" s="136"/>
      <c r="ST81" s="136"/>
      <c r="SU81" s="136"/>
      <c r="SV81" s="136"/>
      <c r="SW81" s="136"/>
      <c r="SX81" s="136"/>
      <c r="SY81" s="136"/>
      <c r="SZ81" s="136"/>
      <c r="TA81" s="137"/>
    </row>
    <row r="82" spans="1:521" ht="13.5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35"/>
      <c r="SN82" s="136"/>
      <c r="SO82" s="136"/>
      <c r="SP82" s="136"/>
      <c r="SQ82" s="136"/>
      <c r="SR82" s="136"/>
      <c r="SS82" s="136"/>
      <c r="ST82" s="136"/>
      <c r="SU82" s="136"/>
      <c r="SV82" s="136"/>
      <c r="SW82" s="136"/>
      <c r="SX82" s="136"/>
      <c r="SY82" s="136"/>
      <c r="SZ82" s="136"/>
      <c r="TA82" s="137"/>
    </row>
    <row r="83" spans="1:521" ht="13.5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35"/>
      <c r="SN83" s="136"/>
      <c r="SO83" s="136"/>
      <c r="SP83" s="136"/>
      <c r="SQ83" s="136"/>
      <c r="SR83" s="136"/>
      <c r="SS83" s="136"/>
      <c r="ST83" s="136"/>
      <c r="SU83" s="136"/>
      <c r="SV83" s="136"/>
      <c r="SW83" s="136"/>
      <c r="SX83" s="136"/>
      <c r="SY83" s="136"/>
      <c r="SZ83" s="136"/>
      <c r="TA83" s="137"/>
    </row>
    <row r="84" spans="1:521" ht="13.5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35"/>
      <c r="SN84" s="136"/>
      <c r="SO84" s="136"/>
      <c r="SP84" s="136"/>
      <c r="SQ84" s="136"/>
      <c r="SR84" s="136"/>
      <c r="SS84" s="136"/>
      <c r="ST84" s="136"/>
      <c r="SU84" s="136"/>
      <c r="SV84" s="136"/>
      <c r="SW84" s="136"/>
      <c r="SX84" s="136"/>
      <c r="SY84" s="136"/>
      <c r="SZ84" s="136"/>
      <c r="TA84" s="137"/>
    </row>
    <row r="85" spans="1:521" ht="13.5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8"/>
      <c r="SN85" s="139"/>
      <c r="SO85" s="139"/>
      <c r="SP85" s="139"/>
      <c r="SQ85" s="139"/>
      <c r="SR85" s="139"/>
      <c r="SS85" s="139"/>
      <c r="ST85" s="139"/>
      <c r="SU85" s="139"/>
      <c r="SV85" s="139"/>
      <c r="SW85" s="139"/>
      <c r="SX85" s="139"/>
      <c r="SY85" s="139"/>
      <c r="SZ85" s="139"/>
      <c r="TA85" s="140"/>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5" hidden="1" customHeight="1" x14ac:dyDescent="0.2">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29</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30</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31</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5" hidden="1" customHeight="1" x14ac:dyDescent="0.2">
      <c r="A90" s="26"/>
      <c r="B90" s="26"/>
      <c r="C90" s="149" t="str">
        <f>データ!AD6</f>
        <v>【114.39】</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【23.61】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【494.95】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【229.84】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【110.13】</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【19.72】</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【52.61】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【77.52】</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【61.16】</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【49.95】</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【0.32】</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wwYYdq8CtI7p21yFVOx9qd2vDOOoDKMgyzxzJGyoeZxT+KntEScUKC80Q0xYYL0czxzXR3HI6hr3A5UD8KxJyA==" saltValue="fe+3rRZPidGqlNwjkz4d5Q=="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5" x14ac:dyDescent="0.2"/>
  <cols>
    <col min="1" max="1" width="22.69921875" bestFit="1" customWidth="1"/>
    <col min="2" max="7" width="11.8984375" customWidth="1"/>
    <col min="8" max="8" width="16.19921875" bestFit="1" customWidth="1"/>
    <col min="9" max="140" width="11.89843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2">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2">
      <c r="A6" s="28" t="s">
        <v>85</v>
      </c>
      <c r="B6" s="33"/>
      <c r="C6" s="33"/>
      <c r="D6" s="33"/>
      <c r="E6" s="33"/>
      <c r="F6" s="33"/>
      <c r="G6" s="33"/>
      <c r="H6" s="33"/>
      <c r="I6" s="33"/>
      <c r="J6" s="33"/>
      <c r="K6" s="33"/>
      <c r="L6" s="33"/>
      <c r="M6" s="33"/>
      <c r="N6" s="33"/>
      <c r="O6" s="33"/>
      <c r="P6" s="33"/>
      <c r="Q6" s="34"/>
      <c r="R6" s="33"/>
      <c r="S6" s="33"/>
      <c r="T6" s="35">
        <f t="shared" ref="T6:CE6" si="3">T7</f>
        <v>116.63</v>
      </c>
      <c r="U6" s="35">
        <f>U7</f>
        <v>128.69999999999999</v>
      </c>
      <c r="V6" s="35">
        <f>V7</f>
        <v>123.71</v>
      </c>
      <c r="W6" s="35">
        <f>W7</f>
        <v>211.96</v>
      </c>
      <c r="X6" s="35">
        <f t="shared" si="3"/>
        <v>188.07</v>
      </c>
      <c r="Y6" s="35">
        <f t="shared" si="3"/>
        <v>108.76</v>
      </c>
      <c r="Z6" s="35">
        <f t="shared" si="3"/>
        <v>110.19</v>
      </c>
      <c r="AA6" s="35">
        <f t="shared" si="3"/>
        <v>113.73</v>
      </c>
      <c r="AB6" s="35">
        <f t="shared" si="3"/>
        <v>111.03</v>
      </c>
      <c r="AC6" s="35">
        <f t="shared" si="3"/>
        <v>112.45</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164.95</v>
      </c>
      <c r="AN6" s="35">
        <f t="shared" si="3"/>
        <v>124.74</v>
      </c>
      <c r="AO6" s="33" t="str">
        <f>IF(AO7="-","【-】","【"&amp;SUBSTITUTE(TEXT(AO7,"#,##0.00"),"-","△")&amp;"】")</f>
        <v>【23.61】</v>
      </c>
      <c r="AP6" s="35">
        <f t="shared" si="3"/>
        <v>2002.9</v>
      </c>
      <c r="AQ6" s="35">
        <f>AQ7</f>
        <v>3418.86</v>
      </c>
      <c r="AR6" s="35">
        <f>AR7</f>
        <v>523.36</v>
      </c>
      <c r="AS6" s="35">
        <f>AS7</f>
        <v>3707.99</v>
      </c>
      <c r="AT6" s="35">
        <f t="shared" si="3"/>
        <v>4068.36</v>
      </c>
      <c r="AU6" s="35">
        <f t="shared" si="3"/>
        <v>732.52</v>
      </c>
      <c r="AV6" s="35">
        <f t="shared" si="3"/>
        <v>819.73</v>
      </c>
      <c r="AW6" s="35">
        <f t="shared" si="3"/>
        <v>834.05</v>
      </c>
      <c r="AX6" s="35">
        <f t="shared" si="3"/>
        <v>549.66999999999996</v>
      </c>
      <c r="AY6" s="35">
        <f t="shared" si="3"/>
        <v>599.1</v>
      </c>
      <c r="AZ6" s="33" t="str">
        <f>IF(AZ7="-","【-】","【"&amp;SUBSTITUTE(TEXT(AZ7,"#,##0.00"),"-","△")&amp;"】")</f>
        <v>【494.95】</v>
      </c>
      <c r="BA6" s="35">
        <f t="shared" si="3"/>
        <v>28.75</v>
      </c>
      <c r="BB6" s="35">
        <f>BB7</f>
        <v>133.24</v>
      </c>
      <c r="BC6" s="35">
        <f>BC7</f>
        <v>384.9</v>
      </c>
      <c r="BD6" s="35">
        <f>BD7</f>
        <v>30.26</v>
      </c>
      <c r="BE6" s="35">
        <f t="shared" si="3"/>
        <v>27.89</v>
      </c>
      <c r="BF6" s="35">
        <f t="shared" si="3"/>
        <v>498.01</v>
      </c>
      <c r="BG6" s="35">
        <f t="shared" si="3"/>
        <v>490.39</v>
      </c>
      <c r="BH6" s="35">
        <f t="shared" si="3"/>
        <v>475.44</v>
      </c>
      <c r="BI6" s="35">
        <f t="shared" si="3"/>
        <v>256.39999999999998</v>
      </c>
      <c r="BJ6" s="35">
        <f t="shared" si="3"/>
        <v>254.62</v>
      </c>
      <c r="BK6" s="33" t="str">
        <f>IF(BK7="-","【-】","【"&amp;SUBSTITUTE(TEXT(BK7,"#,##0.00"),"-","△")&amp;"】")</f>
        <v>【229.84】</v>
      </c>
      <c r="BL6" s="35">
        <f t="shared" si="3"/>
        <v>103.81</v>
      </c>
      <c r="BM6" s="35">
        <f>BM7</f>
        <v>110.52</v>
      </c>
      <c r="BN6" s="35">
        <f>BN7</f>
        <v>105.51</v>
      </c>
      <c r="BO6" s="35">
        <f>BO7</f>
        <v>218.7</v>
      </c>
      <c r="BP6" s="35">
        <f t="shared" si="3"/>
        <v>193.12</v>
      </c>
      <c r="BQ6" s="35">
        <f t="shared" si="3"/>
        <v>90.22</v>
      </c>
      <c r="BR6" s="35">
        <f t="shared" si="3"/>
        <v>90.8</v>
      </c>
      <c r="BS6" s="35">
        <f t="shared" si="3"/>
        <v>93.49</v>
      </c>
      <c r="BT6" s="35">
        <f t="shared" si="3"/>
        <v>95.67</v>
      </c>
      <c r="BU6" s="35">
        <f t="shared" si="3"/>
        <v>106.76</v>
      </c>
      <c r="BV6" s="33" t="str">
        <f>IF(BV7="-","【-】","【"&amp;SUBSTITUTE(TEXT(BV7,"#,##0.00"),"-","△")&amp;"】")</f>
        <v>【110.13】</v>
      </c>
      <c r="BW6" s="35">
        <f t="shared" si="3"/>
        <v>25.63</v>
      </c>
      <c r="BX6" s="35">
        <f>BX7</f>
        <v>24.07</v>
      </c>
      <c r="BY6" s="35">
        <f>BY7</f>
        <v>25.22</v>
      </c>
      <c r="BZ6" s="35">
        <f>BZ7</f>
        <v>5.25</v>
      </c>
      <c r="CA6" s="35">
        <f t="shared" si="3"/>
        <v>6.1</v>
      </c>
      <c r="CB6" s="35">
        <f t="shared" si="3"/>
        <v>49.94</v>
      </c>
      <c r="CC6" s="35">
        <f t="shared" si="3"/>
        <v>50.56</v>
      </c>
      <c r="CD6" s="35">
        <f t="shared" si="3"/>
        <v>49.4</v>
      </c>
      <c r="CE6" s="35">
        <f t="shared" si="3"/>
        <v>27.25</v>
      </c>
      <c r="CF6" s="35">
        <f t="shared" ref="CF6" si="4">CF7</f>
        <v>24.35</v>
      </c>
      <c r="CG6" s="33" t="str">
        <f>IF(CG7="-","【-】","【"&amp;SUBSTITUTE(TEXT(CG7,"#,##0.00"),"-","△")&amp;"】")</f>
        <v>【19.72】</v>
      </c>
      <c r="CH6" s="35">
        <f t="shared" ref="CH6:CQ6" si="5">CH7</f>
        <v>67.680000000000007</v>
      </c>
      <c r="CI6" s="35">
        <f>CI7</f>
        <v>55.68</v>
      </c>
      <c r="CJ6" s="35">
        <f>CJ7</f>
        <v>59.64</v>
      </c>
      <c r="CK6" s="35">
        <f>CK7</f>
        <v>33.799999999999997</v>
      </c>
      <c r="CL6" s="35">
        <f t="shared" si="5"/>
        <v>33.630000000000003</v>
      </c>
      <c r="CM6" s="35">
        <f t="shared" si="5"/>
        <v>34.92</v>
      </c>
      <c r="CN6" s="35">
        <f t="shared" si="5"/>
        <v>34.19</v>
      </c>
      <c r="CO6" s="35">
        <f t="shared" si="5"/>
        <v>36.65</v>
      </c>
      <c r="CP6" s="35">
        <f t="shared" si="5"/>
        <v>41.58</v>
      </c>
      <c r="CQ6" s="35">
        <f t="shared" si="5"/>
        <v>42.67</v>
      </c>
      <c r="CR6" s="33" t="str">
        <f>IF(CR7="-","【-】","【"&amp;SUBSTITUTE(TEXT(CR7,"#,##0.00"),"-","△")&amp;"】")</f>
        <v>【52.61】</v>
      </c>
      <c r="CS6" s="35">
        <f t="shared" ref="CS6:DB6" si="6">CS7</f>
        <v>90.91</v>
      </c>
      <c r="CT6" s="35">
        <f>CT7</f>
        <v>90.91</v>
      </c>
      <c r="CU6" s="35">
        <f>CU7</f>
        <v>90.91</v>
      </c>
      <c r="CV6" s="35">
        <f>CV7</f>
        <v>99.66</v>
      </c>
      <c r="CW6" s="35">
        <f t="shared" si="6"/>
        <v>99.66</v>
      </c>
      <c r="CX6" s="35">
        <f t="shared" si="6"/>
        <v>50.9</v>
      </c>
      <c r="CY6" s="35">
        <f t="shared" si="6"/>
        <v>49.05</v>
      </c>
      <c r="CZ6" s="35">
        <f t="shared" si="6"/>
        <v>50.94</v>
      </c>
      <c r="DA6" s="35">
        <f t="shared" si="6"/>
        <v>63.81</v>
      </c>
      <c r="DB6" s="35">
        <f t="shared" si="6"/>
        <v>65.94</v>
      </c>
      <c r="DC6" s="33" t="str">
        <f>IF(DC7="-","【-】","【"&amp;SUBSTITUTE(TEXT(DC7,"#,##0.00"),"-","△")&amp;"】")</f>
        <v>【77.52】</v>
      </c>
      <c r="DD6" s="35">
        <f t="shared" ref="DD6:DM6" si="7">DD7</f>
        <v>59.18</v>
      </c>
      <c r="DE6" s="35">
        <f>DE7</f>
        <v>56.96</v>
      </c>
      <c r="DF6" s="35">
        <f>DF7</f>
        <v>35.94</v>
      </c>
      <c r="DG6" s="35">
        <f>DG7</f>
        <v>14.84</v>
      </c>
      <c r="DH6" s="35">
        <f t="shared" si="7"/>
        <v>16.38</v>
      </c>
      <c r="DI6" s="35">
        <f t="shared" si="7"/>
        <v>54.3</v>
      </c>
      <c r="DJ6" s="35">
        <f t="shared" si="7"/>
        <v>55.32</v>
      </c>
      <c r="DK6" s="35">
        <f t="shared" si="7"/>
        <v>55.08</v>
      </c>
      <c r="DL6" s="35">
        <f t="shared" si="7"/>
        <v>59.87</v>
      </c>
      <c r="DM6" s="35">
        <f t="shared" si="7"/>
        <v>56.74</v>
      </c>
      <c r="DN6" s="33" t="str">
        <f>IF(DN7="-","【-】","【"&amp;SUBSTITUTE(TEXT(DN7,"#,##0.00"),"-","△")&amp;"】")</f>
        <v>【61.16】</v>
      </c>
      <c r="DO6" s="35">
        <f t="shared" ref="DO6:DX6" si="8">DO7</f>
        <v>2.17</v>
      </c>
      <c r="DP6" s="35">
        <f>DP7</f>
        <v>2.29</v>
      </c>
      <c r="DQ6" s="35">
        <f>DQ7</f>
        <v>2.29</v>
      </c>
      <c r="DR6" s="35">
        <f>DR7</f>
        <v>79.900000000000006</v>
      </c>
      <c r="DS6" s="35">
        <f t="shared" si="8"/>
        <v>79.900000000000006</v>
      </c>
      <c r="DT6" s="35">
        <f t="shared" si="8"/>
        <v>4.66</v>
      </c>
      <c r="DU6" s="35">
        <f t="shared" si="8"/>
        <v>7.35</v>
      </c>
      <c r="DV6" s="35">
        <f t="shared" si="8"/>
        <v>7.6</v>
      </c>
      <c r="DW6" s="35">
        <f t="shared" si="8"/>
        <v>56.59</v>
      </c>
      <c r="DX6" s="35">
        <f t="shared" si="8"/>
        <v>54.73</v>
      </c>
      <c r="DY6" s="33" t="str">
        <f>IF(DY7="-","【-】","【"&amp;SUBSTITUTE(TEXT(DY7,"#,##0.00"),"-","△")&amp;"】")</f>
        <v>【49.95】</v>
      </c>
      <c r="DZ6" s="35">
        <f t="shared" ref="DZ6:EI6" si="9">DZ7</f>
        <v>0</v>
      </c>
      <c r="EA6" s="35">
        <f>EA7</f>
        <v>0</v>
      </c>
      <c r="EB6" s="35">
        <f>EB7</f>
        <v>2.29</v>
      </c>
      <c r="EC6" s="35">
        <f>EC7</f>
        <v>0</v>
      </c>
      <c r="ED6" s="35">
        <f t="shared" si="9"/>
        <v>0</v>
      </c>
      <c r="EE6" s="35">
        <f t="shared" si="9"/>
        <v>0.06</v>
      </c>
      <c r="EF6" s="35">
        <f t="shared" si="9"/>
        <v>0.09</v>
      </c>
      <c r="EG6" s="35">
        <f t="shared" si="9"/>
        <v>0.4</v>
      </c>
      <c r="EH6" s="35">
        <f t="shared" si="9"/>
        <v>0.24</v>
      </c>
      <c r="EI6" s="35">
        <f t="shared" si="9"/>
        <v>0.52</v>
      </c>
      <c r="EJ6" s="33" t="str">
        <f>IF(EJ7="-","【-】","【"&amp;SUBSTITUTE(TEXT(EJ7,"#,##0.00"),"-","△")&amp;"】")</f>
        <v>【0.32】</v>
      </c>
    </row>
    <row r="7" spans="1:140" s="36" customFormat="1" x14ac:dyDescent="0.2">
      <c r="A7"/>
      <c r="B7" s="37" t="s">
        <v>86</v>
      </c>
      <c r="C7" s="37" t="s">
        <v>87</v>
      </c>
      <c r="D7" s="37" t="s">
        <v>88</v>
      </c>
      <c r="E7" s="37" t="s">
        <v>89</v>
      </c>
      <c r="F7" s="37" t="s">
        <v>90</v>
      </c>
      <c r="G7" s="37" t="s">
        <v>91</v>
      </c>
      <c r="H7" s="37" t="s">
        <v>92</v>
      </c>
      <c r="I7" s="37" t="s">
        <v>93</v>
      </c>
      <c r="J7" s="37" t="s">
        <v>94</v>
      </c>
      <c r="K7" s="38">
        <v>58000</v>
      </c>
      <c r="L7" s="37" t="s">
        <v>95</v>
      </c>
      <c r="M7" s="38">
        <v>1</v>
      </c>
      <c r="N7" s="38">
        <v>19504</v>
      </c>
      <c r="O7" s="39" t="s">
        <v>96</v>
      </c>
      <c r="P7" s="39">
        <v>96.1</v>
      </c>
      <c r="Q7" s="38">
        <v>2</v>
      </c>
      <c r="R7" s="38">
        <v>57800</v>
      </c>
      <c r="S7" s="37" t="s">
        <v>97</v>
      </c>
      <c r="T7" s="40">
        <v>116.63</v>
      </c>
      <c r="U7" s="40">
        <v>128.69999999999999</v>
      </c>
      <c r="V7" s="40">
        <v>123.71</v>
      </c>
      <c r="W7" s="40">
        <v>211.96</v>
      </c>
      <c r="X7" s="40">
        <v>188.07</v>
      </c>
      <c r="Y7" s="40">
        <v>108.76</v>
      </c>
      <c r="Z7" s="40">
        <v>110.19</v>
      </c>
      <c r="AA7" s="40">
        <v>113.73</v>
      </c>
      <c r="AB7" s="40">
        <v>111.03</v>
      </c>
      <c r="AC7" s="41">
        <v>112.45</v>
      </c>
      <c r="AD7" s="40">
        <v>114.39</v>
      </c>
      <c r="AE7" s="40">
        <v>0</v>
      </c>
      <c r="AF7" s="40">
        <v>0</v>
      </c>
      <c r="AG7" s="40">
        <v>0</v>
      </c>
      <c r="AH7" s="40">
        <v>0</v>
      </c>
      <c r="AI7" s="40">
        <v>0</v>
      </c>
      <c r="AJ7" s="40">
        <v>125.8</v>
      </c>
      <c r="AK7" s="40">
        <v>132.55000000000001</v>
      </c>
      <c r="AL7" s="40">
        <v>134.69</v>
      </c>
      <c r="AM7" s="40">
        <v>164.95</v>
      </c>
      <c r="AN7" s="40">
        <v>124.74</v>
      </c>
      <c r="AO7" s="40">
        <v>23.61</v>
      </c>
      <c r="AP7" s="40">
        <v>2002.9</v>
      </c>
      <c r="AQ7" s="40">
        <v>3418.86</v>
      </c>
      <c r="AR7" s="40">
        <v>523.36</v>
      </c>
      <c r="AS7" s="40">
        <v>3707.99</v>
      </c>
      <c r="AT7" s="40">
        <v>4068.36</v>
      </c>
      <c r="AU7" s="40">
        <v>732.52</v>
      </c>
      <c r="AV7" s="40">
        <v>819.73</v>
      </c>
      <c r="AW7" s="40">
        <v>834.05</v>
      </c>
      <c r="AX7" s="40">
        <v>549.66999999999996</v>
      </c>
      <c r="AY7" s="40">
        <v>599.1</v>
      </c>
      <c r="AZ7" s="40">
        <v>494.95</v>
      </c>
      <c r="BA7" s="40">
        <v>28.75</v>
      </c>
      <c r="BB7" s="40">
        <v>133.24</v>
      </c>
      <c r="BC7" s="40">
        <v>384.9</v>
      </c>
      <c r="BD7" s="40">
        <v>30.26</v>
      </c>
      <c r="BE7" s="40">
        <v>27.89</v>
      </c>
      <c r="BF7" s="40">
        <v>498.01</v>
      </c>
      <c r="BG7" s="40">
        <v>490.39</v>
      </c>
      <c r="BH7" s="40">
        <v>475.44</v>
      </c>
      <c r="BI7" s="40">
        <v>256.39999999999998</v>
      </c>
      <c r="BJ7" s="40">
        <v>254.62</v>
      </c>
      <c r="BK7" s="40">
        <v>229.84</v>
      </c>
      <c r="BL7" s="40">
        <v>103.81</v>
      </c>
      <c r="BM7" s="40">
        <v>110.52</v>
      </c>
      <c r="BN7" s="40">
        <v>105.51</v>
      </c>
      <c r="BO7" s="40">
        <v>218.7</v>
      </c>
      <c r="BP7" s="40">
        <v>193.12</v>
      </c>
      <c r="BQ7" s="40">
        <v>90.22</v>
      </c>
      <c r="BR7" s="40">
        <v>90.8</v>
      </c>
      <c r="BS7" s="40">
        <v>93.49</v>
      </c>
      <c r="BT7" s="40">
        <v>95.67</v>
      </c>
      <c r="BU7" s="40">
        <v>106.76</v>
      </c>
      <c r="BV7" s="40">
        <v>110.13</v>
      </c>
      <c r="BW7" s="40">
        <v>25.63</v>
      </c>
      <c r="BX7" s="40">
        <v>24.07</v>
      </c>
      <c r="BY7" s="40">
        <v>25.22</v>
      </c>
      <c r="BZ7" s="40">
        <v>5.25</v>
      </c>
      <c r="CA7" s="40">
        <v>6.1</v>
      </c>
      <c r="CB7" s="40">
        <v>49.94</v>
      </c>
      <c r="CC7" s="40">
        <v>50.56</v>
      </c>
      <c r="CD7" s="40">
        <v>49.4</v>
      </c>
      <c r="CE7" s="40">
        <v>27.25</v>
      </c>
      <c r="CF7" s="40">
        <v>24.35</v>
      </c>
      <c r="CG7" s="40">
        <v>19.72</v>
      </c>
      <c r="CH7" s="40">
        <v>67.680000000000007</v>
      </c>
      <c r="CI7" s="40">
        <v>55.68</v>
      </c>
      <c r="CJ7" s="40">
        <v>59.64</v>
      </c>
      <c r="CK7" s="40">
        <v>33.799999999999997</v>
      </c>
      <c r="CL7" s="40">
        <v>33.630000000000003</v>
      </c>
      <c r="CM7" s="40">
        <v>34.92</v>
      </c>
      <c r="CN7" s="40">
        <v>34.19</v>
      </c>
      <c r="CO7" s="40">
        <v>36.65</v>
      </c>
      <c r="CP7" s="40">
        <v>41.58</v>
      </c>
      <c r="CQ7" s="40">
        <v>42.67</v>
      </c>
      <c r="CR7" s="40">
        <v>52.61</v>
      </c>
      <c r="CS7" s="40">
        <v>90.91</v>
      </c>
      <c r="CT7" s="40">
        <v>90.91</v>
      </c>
      <c r="CU7" s="40">
        <v>90.91</v>
      </c>
      <c r="CV7" s="40">
        <v>99.66</v>
      </c>
      <c r="CW7" s="40">
        <v>99.66</v>
      </c>
      <c r="CX7" s="40">
        <v>50.9</v>
      </c>
      <c r="CY7" s="40">
        <v>49.05</v>
      </c>
      <c r="CZ7" s="40">
        <v>50.94</v>
      </c>
      <c r="DA7" s="40">
        <v>63.81</v>
      </c>
      <c r="DB7" s="40">
        <v>65.94</v>
      </c>
      <c r="DC7" s="40">
        <v>77.52</v>
      </c>
      <c r="DD7" s="40">
        <v>59.18</v>
      </c>
      <c r="DE7" s="40">
        <v>56.96</v>
      </c>
      <c r="DF7" s="40">
        <v>35.94</v>
      </c>
      <c r="DG7" s="40">
        <v>14.84</v>
      </c>
      <c r="DH7" s="40">
        <v>16.38</v>
      </c>
      <c r="DI7" s="40">
        <v>54.3</v>
      </c>
      <c r="DJ7" s="40">
        <v>55.32</v>
      </c>
      <c r="DK7" s="40">
        <v>55.08</v>
      </c>
      <c r="DL7" s="40">
        <v>59.87</v>
      </c>
      <c r="DM7" s="40">
        <v>56.74</v>
      </c>
      <c r="DN7" s="40">
        <v>61.16</v>
      </c>
      <c r="DO7" s="40">
        <v>2.17</v>
      </c>
      <c r="DP7" s="40">
        <v>2.29</v>
      </c>
      <c r="DQ7" s="40">
        <v>2.29</v>
      </c>
      <c r="DR7" s="40">
        <v>79.900000000000006</v>
      </c>
      <c r="DS7" s="40">
        <v>79.900000000000006</v>
      </c>
      <c r="DT7" s="40">
        <v>4.66</v>
      </c>
      <c r="DU7" s="40">
        <v>7.35</v>
      </c>
      <c r="DV7" s="40">
        <v>7.6</v>
      </c>
      <c r="DW7" s="40">
        <v>56.59</v>
      </c>
      <c r="DX7" s="40">
        <v>54.73</v>
      </c>
      <c r="DY7" s="40">
        <v>49.95</v>
      </c>
      <c r="DZ7" s="40">
        <v>0</v>
      </c>
      <c r="EA7" s="40">
        <v>0</v>
      </c>
      <c r="EB7" s="40">
        <v>2.29</v>
      </c>
      <c r="EC7" s="40">
        <v>0</v>
      </c>
      <c r="ED7" s="40">
        <v>0</v>
      </c>
      <c r="EE7" s="40">
        <v>0.06</v>
      </c>
      <c r="EF7" s="40">
        <v>0.09</v>
      </c>
      <c r="EG7" s="40">
        <v>0.4</v>
      </c>
      <c r="EH7" s="40">
        <v>0.24</v>
      </c>
      <c r="EI7" s="40">
        <v>0.52</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116.63</v>
      </c>
      <c r="V11" s="48">
        <f>IF(U6="-",NA(),U6)</f>
        <v>128.69999999999999</v>
      </c>
      <c r="W11" s="48">
        <f>IF(V6="-",NA(),V6)</f>
        <v>123.71</v>
      </c>
      <c r="X11" s="48">
        <f>IF(W6="-",NA(),W6)</f>
        <v>211.96</v>
      </c>
      <c r="Y11" s="48">
        <f>IF(X6="-",NA(),X6)</f>
        <v>188.07</v>
      </c>
      <c r="AE11" s="47" t="s">
        <v>23</v>
      </c>
      <c r="AF11" s="48">
        <f>IF(AE6="-",NA(),AE6)</f>
        <v>0</v>
      </c>
      <c r="AG11" s="48">
        <f>IF(AF6="-",NA(),AF6)</f>
        <v>0</v>
      </c>
      <c r="AH11" s="48">
        <f>IF(AG6="-",NA(),AG6)</f>
        <v>0</v>
      </c>
      <c r="AI11" s="48">
        <f>IF(AH6="-",NA(),AH6)</f>
        <v>0</v>
      </c>
      <c r="AJ11" s="48">
        <f>IF(AI6="-",NA(),AI6)</f>
        <v>0</v>
      </c>
      <c r="AP11" s="47" t="s">
        <v>23</v>
      </c>
      <c r="AQ11" s="48">
        <f>IF(AP6="-",NA(),AP6)</f>
        <v>2002.9</v>
      </c>
      <c r="AR11" s="48">
        <f>IF(AQ6="-",NA(),AQ6)</f>
        <v>3418.86</v>
      </c>
      <c r="AS11" s="48">
        <f>IF(AR6="-",NA(),AR6)</f>
        <v>523.36</v>
      </c>
      <c r="AT11" s="48">
        <f>IF(AS6="-",NA(),AS6)</f>
        <v>3707.99</v>
      </c>
      <c r="AU11" s="48">
        <f>IF(AT6="-",NA(),AT6)</f>
        <v>4068.36</v>
      </c>
      <c r="BA11" s="47" t="s">
        <v>23</v>
      </c>
      <c r="BB11" s="48">
        <f>IF(BA6="-",NA(),BA6)</f>
        <v>28.75</v>
      </c>
      <c r="BC11" s="48">
        <f>IF(BB6="-",NA(),BB6)</f>
        <v>133.24</v>
      </c>
      <c r="BD11" s="48">
        <f>IF(BC6="-",NA(),BC6)</f>
        <v>384.9</v>
      </c>
      <c r="BE11" s="48">
        <f>IF(BD6="-",NA(),BD6)</f>
        <v>30.26</v>
      </c>
      <c r="BF11" s="48">
        <f>IF(BE6="-",NA(),BE6)</f>
        <v>27.89</v>
      </c>
      <c r="BL11" s="47" t="s">
        <v>23</v>
      </c>
      <c r="BM11" s="48">
        <f>IF(BL6="-",NA(),BL6)</f>
        <v>103.81</v>
      </c>
      <c r="BN11" s="48">
        <f>IF(BM6="-",NA(),BM6)</f>
        <v>110.52</v>
      </c>
      <c r="BO11" s="48">
        <f>IF(BN6="-",NA(),BN6)</f>
        <v>105.51</v>
      </c>
      <c r="BP11" s="48">
        <f>IF(BO6="-",NA(),BO6)</f>
        <v>218.7</v>
      </c>
      <c r="BQ11" s="48">
        <f>IF(BP6="-",NA(),BP6)</f>
        <v>193.12</v>
      </c>
      <c r="BW11" s="47" t="s">
        <v>23</v>
      </c>
      <c r="BX11" s="48">
        <f>IF(BW6="-",NA(),BW6)</f>
        <v>25.63</v>
      </c>
      <c r="BY11" s="48">
        <f>IF(BX6="-",NA(),BX6)</f>
        <v>24.07</v>
      </c>
      <c r="BZ11" s="48">
        <f>IF(BY6="-",NA(),BY6)</f>
        <v>25.22</v>
      </c>
      <c r="CA11" s="48">
        <f>IF(BZ6="-",NA(),BZ6)</f>
        <v>5.25</v>
      </c>
      <c r="CB11" s="48">
        <f>IF(CA6="-",NA(),CA6)</f>
        <v>6.1</v>
      </c>
      <c r="CH11" s="47" t="s">
        <v>23</v>
      </c>
      <c r="CI11" s="48">
        <f>IF(CH6="-",NA(),CH6)</f>
        <v>67.680000000000007</v>
      </c>
      <c r="CJ11" s="48">
        <f>IF(CI6="-",NA(),CI6)</f>
        <v>55.68</v>
      </c>
      <c r="CK11" s="48">
        <f>IF(CJ6="-",NA(),CJ6)</f>
        <v>59.64</v>
      </c>
      <c r="CL11" s="48">
        <f>IF(CK6="-",NA(),CK6)</f>
        <v>33.799999999999997</v>
      </c>
      <c r="CM11" s="48">
        <f>IF(CL6="-",NA(),CL6)</f>
        <v>33.630000000000003</v>
      </c>
      <c r="CS11" s="47" t="s">
        <v>23</v>
      </c>
      <c r="CT11" s="48">
        <f>IF(CS6="-",NA(),CS6)</f>
        <v>90.91</v>
      </c>
      <c r="CU11" s="48">
        <f>IF(CT6="-",NA(),CT6)</f>
        <v>90.91</v>
      </c>
      <c r="CV11" s="48">
        <f>IF(CU6="-",NA(),CU6)</f>
        <v>90.91</v>
      </c>
      <c r="CW11" s="48">
        <f>IF(CV6="-",NA(),CV6)</f>
        <v>99.66</v>
      </c>
      <c r="CX11" s="48">
        <f>IF(CW6="-",NA(),CW6)</f>
        <v>99.66</v>
      </c>
      <c r="DD11" s="47" t="s">
        <v>23</v>
      </c>
      <c r="DE11" s="48">
        <f>IF(DD6="-",NA(),DD6)</f>
        <v>59.18</v>
      </c>
      <c r="DF11" s="48">
        <f>IF(DE6="-",NA(),DE6)</f>
        <v>56.96</v>
      </c>
      <c r="DG11" s="48">
        <f>IF(DF6="-",NA(),DF6)</f>
        <v>35.94</v>
      </c>
      <c r="DH11" s="48">
        <f>IF(DG6="-",NA(),DG6)</f>
        <v>14.84</v>
      </c>
      <c r="DI11" s="48">
        <f>IF(DH6="-",NA(),DH6)</f>
        <v>16.38</v>
      </c>
      <c r="DO11" s="47" t="s">
        <v>23</v>
      </c>
      <c r="DP11" s="48">
        <f>IF(DO6="-",NA(),DO6)</f>
        <v>2.17</v>
      </c>
      <c r="DQ11" s="48">
        <f>IF(DP6="-",NA(),DP6)</f>
        <v>2.29</v>
      </c>
      <c r="DR11" s="48">
        <f>IF(DQ6="-",NA(),DQ6)</f>
        <v>2.29</v>
      </c>
      <c r="DS11" s="48">
        <f>IF(DR6="-",NA(),DR6)</f>
        <v>79.900000000000006</v>
      </c>
      <c r="DT11" s="48">
        <f>IF(DS6="-",NA(),DS6)</f>
        <v>79.900000000000006</v>
      </c>
      <c r="DZ11" s="47" t="s">
        <v>23</v>
      </c>
      <c r="EA11" s="48">
        <f>IF(DZ6="-",NA(),DZ6)</f>
        <v>0</v>
      </c>
      <c r="EB11" s="48">
        <f>IF(EA6="-",NA(),EA6)</f>
        <v>0</v>
      </c>
      <c r="EC11" s="48">
        <f>IF(EB6="-",NA(),EB6)</f>
        <v>2.29</v>
      </c>
      <c r="ED11" s="48">
        <f>IF(EC6="-",NA(),EC6)</f>
        <v>0</v>
      </c>
      <c r="EE11" s="48">
        <f>IF(ED6="-",NA(),ED6)</f>
        <v>0</v>
      </c>
    </row>
    <row r="12" spans="1:140" x14ac:dyDescent="0.2">
      <c r="T12" s="47" t="s">
        <v>24</v>
      </c>
      <c r="U12" s="48">
        <f>IF(Y6="-",NA(),Y6)</f>
        <v>108.76</v>
      </c>
      <c r="V12" s="48">
        <f>IF(Z6="-",NA(),Z6)</f>
        <v>110.19</v>
      </c>
      <c r="W12" s="48">
        <f>IF(AA6="-",NA(),AA6)</f>
        <v>113.73</v>
      </c>
      <c r="X12" s="48">
        <f>IF(AB6="-",NA(),AB6)</f>
        <v>111.03</v>
      </c>
      <c r="Y12" s="48">
        <f>IF(AC6="-",NA(),AC6)</f>
        <v>112.45</v>
      </c>
      <c r="AE12" s="47" t="s">
        <v>24</v>
      </c>
      <c r="AF12" s="48">
        <f>IF(AJ6="-",NA(),AJ6)</f>
        <v>125.8</v>
      </c>
      <c r="AG12" s="48">
        <f t="shared" ref="AG12:AJ12" si="10">IF(AK6="-",NA(),AK6)</f>
        <v>132.55000000000001</v>
      </c>
      <c r="AH12" s="48">
        <f t="shared" si="10"/>
        <v>134.69</v>
      </c>
      <c r="AI12" s="48">
        <f t="shared" si="10"/>
        <v>164.95</v>
      </c>
      <c r="AJ12" s="48">
        <f t="shared" si="10"/>
        <v>124.74</v>
      </c>
      <c r="AP12" s="47" t="s">
        <v>24</v>
      </c>
      <c r="AQ12" s="48">
        <f>IF(AU6="-",NA(),AU6)</f>
        <v>732.52</v>
      </c>
      <c r="AR12" s="48">
        <f t="shared" ref="AR12:AU12" si="11">IF(AV6="-",NA(),AV6)</f>
        <v>819.73</v>
      </c>
      <c r="AS12" s="48">
        <f t="shared" si="11"/>
        <v>834.05</v>
      </c>
      <c r="AT12" s="48">
        <f t="shared" si="11"/>
        <v>549.66999999999996</v>
      </c>
      <c r="AU12" s="48">
        <f t="shared" si="11"/>
        <v>599.1</v>
      </c>
      <c r="BA12" s="47" t="s">
        <v>24</v>
      </c>
      <c r="BB12" s="48">
        <f>IF(BF6="-",NA(),BF6)</f>
        <v>498.01</v>
      </c>
      <c r="BC12" s="48">
        <f t="shared" ref="BC12:BF12" si="12">IF(BG6="-",NA(),BG6)</f>
        <v>490.39</v>
      </c>
      <c r="BD12" s="48">
        <f t="shared" si="12"/>
        <v>475.44</v>
      </c>
      <c r="BE12" s="48">
        <f t="shared" si="12"/>
        <v>256.39999999999998</v>
      </c>
      <c r="BF12" s="48">
        <f t="shared" si="12"/>
        <v>254.62</v>
      </c>
      <c r="BL12" s="47" t="s">
        <v>24</v>
      </c>
      <c r="BM12" s="48">
        <f>IF(BQ6="-",NA(),BQ6)</f>
        <v>90.22</v>
      </c>
      <c r="BN12" s="48">
        <f t="shared" ref="BN12:BQ12" si="13">IF(BR6="-",NA(),BR6)</f>
        <v>90.8</v>
      </c>
      <c r="BO12" s="48">
        <f t="shared" si="13"/>
        <v>93.49</v>
      </c>
      <c r="BP12" s="48">
        <f t="shared" si="13"/>
        <v>95.67</v>
      </c>
      <c r="BQ12" s="48">
        <f t="shared" si="13"/>
        <v>106.76</v>
      </c>
      <c r="BW12" s="47" t="s">
        <v>24</v>
      </c>
      <c r="BX12" s="48">
        <f>IF(CB6="-",NA(),CB6)</f>
        <v>49.94</v>
      </c>
      <c r="BY12" s="48">
        <f t="shared" ref="BY12:CB12" si="14">IF(CC6="-",NA(),CC6)</f>
        <v>50.56</v>
      </c>
      <c r="BZ12" s="48">
        <f t="shared" si="14"/>
        <v>49.4</v>
      </c>
      <c r="CA12" s="48">
        <f t="shared" si="14"/>
        <v>27.25</v>
      </c>
      <c r="CB12" s="48">
        <f t="shared" si="14"/>
        <v>24.35</v>
      </c>
      <c r="CH12" s="47" t="s">
        <v>24</v>
      </c>
      <c r="CI12" s="48">
        <f>IF(CM6="-",NA(),CM6)</f>
        <v>34.92</v>
      </c>
      <c r="CJ12" s="48">
        <f t="shared" ref="CJ12:CM12" si="15">IF(CN6="-",NA(),CN6)</f>
        <v>34.19</v>
      </c>
      <c r="CK12" s="48">
        <f t="shared" si="15"/>
        <v>36.65</v>
      </c>
      <c r="CL12" s="48">
        <f t="shared" si="15"/>
        <v>41.58</v>
      </c>
      <c r="CM12" s="48">
        <f t="shared" si="15"/>
        <v>42.67</v>
      </c>
      <c r="CS12" s="47" t="s">
        <v>24</v>
      </c>
      <c r="CT12" s="48">
        <f>IF(CX6="-",NA(),CX6)</f>
        <v>50.9</v>
      </c>
      <c r="CU12" s="48">
        <f t="shared" ref="CU12:CX12" si="16">IF(CY6="-",NA(),CY6)</f>
        <v>49.05</v>
      </c>
      <c r="CV12" s="48">
        <f t="shared" si="16"/>
        <v>50.94</v>
      </c>
      <c r="CW12" s="48">
        <f t="shared" si="16"/>
        <v>63.81</v>
      </c>
      <c r="CX12" s="48">
        <f t="shared" si="16"/>
        <v>65.94</v>
      </c>
      <c r="DD12" s="47" t="s">
        <v>24</v>
      </c>
      <c r="DE12" s="48">
        <f>IF(DI6="-",NA(),DI6)</f>
        <v>54.3</v>
      </c>
      <c r="DF12" s="48">
        <f t="shared" ref="DF12:DI12" si="17">IF(DJ6="-",NA(),DJ6)</f>
        <v>55.32</v>
      </c>
      <c r="DG12" s="48">
        <f t="shared" si="17"/>
        <v>55.08</v>
      </c>
      <c r="DH12" s="48">
        <f t="shared" si="17"/>
        <v>59.87</v>
      </c>
      <c r="DI12" s="48">
        <f t="shared" si="17"/>
        <v>56.74</v>
      </c>
      <c r="DO12" s="47" t="s">
        <v>24</v>
      </c>
      <c r="DP12" s="48">
        <f>IF(DT6="-",NA(),DT6)</f>
        <v>4.66</v>
      </c>
      <c r="DQ12" s="48">
        <f t="shared" ref="DQ12:DT12" si="18">IF(DU6="-",NA(),DU6)</f>
        <v>7.35</v>
      </c>
      <c r="DR12" s="48">
        <f t="shared" si="18"/>
        <v>7.6</v>
      </c>
      <c r="DS12" s="48">
        <f t="shared" si="18"/>
        <v>56.59</v>
      </c>
      <c r="DT12" s="48">
        <f t="shared" si="18"/>
        <v>54.73</v>
      </c>
      <c r="DZ12" s="47" t="s">
        <v>24</v>
      </c>
      <c r="EA12" s="48">
        <f>IF(EE6="-",NA(),EE6)</f>
        <v>0.06</v>
      </c>
      <c r="EB12" s="48">
        <f t="shared" ref="EB12:EE12" si="19">IF(EF6="-",NA(),EF6)</f>
        <v>0.09</v>
      </c>
      <c r="EC12" s="48">
        <f t="shared" si="19"/>
        <v>0.4</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cp:keywords>
  <dc:description>-</dc:description>
  <cp:lastModifiedBy>-</cp:lastModifiedBy>
  <cp:lastPrinted>2025-02-06T00:07:33Z</cp:lastPrinted>
  <dcterms:created xsi:type="dcterms:W3CDTF">2024-12-11T05:22:14Z</dcterms:created>
  <dcterms:modified xsi:type="dcterms:W3CDTF">2024-12-11T05:22:14Z</dcterms:modified>
  <cp:category>
  </cp:category>
</cp:coreProperties>
</file>