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3.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D:\☆所管業務\03告示\R6.9_愛媛県建設工事請負業者選定要領\新旧対照表\"/>
    </mc:Choice>
  </mc:AlternateContent>
  <xr:revisionPtr revIDLastSave="0" documentId="13_ncr:1_{6E8DB503-5871-4B93-ABD2-85F463144A7E}" xr6:coauthVersionLast="36" xr6:coauthVersionMax="36" xr10:uidLastSave="{00000000-0000-0000-0000-000000000000}"/>
  <bookViews>
    <workbookView xWindow="20" yWindow="30" windowWidth="7560" windowHeight="8190" xr2:uid="{00000000-000D-0000-FFFF-FFFF00000000}"/>
  </bookViews>
  <sheets>
    <sheet name="1" sheetId="36" r:id="rId1"/>
    <sheet name="2" sheetId="38" r:id="rId2"/>
    <sheet name="3" sheetId="27" r:id="rId3"/>
    <sheet name="4" sheetId="41" r:id="rId4"/>
    <sheet name="5" sheetId="39" r:id="rId5"/>
    <sheet name="6" sheetId="35" r:id="rId6"/>
    <sheet name="7" sheetId="40" r:id="rId7"/>
  </sheets>
  <externalReferences>
    <externalReference r:id="rId8"/>
  </externalReferences>
  <definedNames>
    <definedName name="_xlnm.Print_Area" localSheetId="0">'1'!$B$2:$AH$48</definedName>
    <definedName name="_xlnm.Print_Area" localSheetId="1">'2'!$B$2:$T$45</definedName>
    <definedName name="_xlnm.Print_Area" localSheetId="2">'3'!$B$2:$T$31</definedName>
    <definedName name="_xlnm.Print_Area" localSheetId="3">'4'!$B$2:$AM$53</definedName>
    <definedName name="_xlnm.Print_Area" localSheetId="4">'5'!$B$2:$AH$41</definedName>
    <definedName name="_xlnm.Print_Area" localSheetId="5">'6'!$B$2:$T$28</definedName>
    <definedName name="_xlnm.Print_Area" localSheetId="6">'7'!$B$2:$O$31</definedName>
    <definedName name="_xlnm.Print_Titles" localSheetId="3">'4'!$2:$4</definedName>
    <definedName name="業種区分">#REF!</definedName>
  </definedNames>
  <calcPr calcId="191029"/>
</workbook>
</file>

<file path=xl/calcChain.xml><?xml version="1.0" encoding="utf-8"?>
<calcChain xmlns="http://schemas.openxmlformats.org/spreadsheetml/2006/main">
  <c r="AZ1003" i="41" l="1"/>
  <c r="AY1003" i="41"/>
  <c r="AX1003" i="41"/>
  <c r="AW1003" i="41"/>
  <c r="AV1003" i="41"/>
  <c r="AU1003" i="41"/>
  <c r="AT1003" i="41"/>
  <c r="AS1003" i="41"/>
  <c r="AR1003" i="41"/>
  <c r="AQ1003" i="41"/>
  <c r="AP1003" i="41"/>
  <c r="AO1003" i="41"/>
  <c r="AZ1002" i="41"/>
  <c r="AX1002" i="41"/>
  <c r="AW1002" i="41"/>
  <c r="AV1002" i="41"/>
  <c r="AU1002" i="41"/>
  <c r="AT1002" i="41"/>
  <c r="AS1002" i="41"/>
  <c r="AR1002" i="41"/>
  <c r="AQ1002" i="41"/>
  <c r="AP1002" i="41"/>
  <c r="AO1002" i="41"/>
  <c r="F1002" i="41"/>
  <c r="AI1002" i="41" s="1"/>
  <c r="AX1001" i="41"/>
  <c r="AW1001" i="41"/>
  <c r="AV1001" i="41"/>
  <c r="AU1001" i="41"/>
  <c r="AT1001" i="41"/>
  <c r="AS1001" i="41"/>
  <c r="AR1001" i="41"/>
  <c r="AQ1001" i="41"/>
  <c r="AP1001" i="41"/>
  <c r="AO1001" i="41"/>
  <c r="AX1000" i="41"/>
  <c r="AW1000" i="41"/>
  <c r="AV1000" i="41"/>
  <c r="AU1000" i="41"/>
  <c r="AT1000" i="41"/>
  <c r="AS1000" i="41"/>
  <c r="AR1000" i="41"/>
  <c r="AQ1000" i="41"/>
  <c r="AP1000" i="41"/>
  <c r="AO1000" i="41"/>
  <c r="F1000" i="41"/>
  <c r="AI1000" i="41" s="1"/>
  <c r="AX999" i="41"/>
  <c r="AW999" i="41"/>
  <c r="AV999" i="41"/>
  <c r="AU999" i="41"/>
  <c r="AT999" i="41"/>
  <c r="AS999" i="41"/>
  <c r="AR999" i="41"/>
  <c r="AQ999" i="41"/>
  <c r="AP999" i="41"/>
  <c r="AO999" i="41"/>
  <c r="AX998" i="41"/>
  <c r="AW998" i="41"/>
  <c r="AV998" i="41"/>
  <c r="AU998" i="41"/>
  <c r="AT998" i="41"/>
  <c r="AS998" i="41"/>
  <c r="AR998" i="41"/>
  <c r="AQ998" i="41"/>
  <c r="AP998" i="41"/>
  <c r="AO998" i="41"/>
  <c r="AZ998" i="41" s="1"/>
  <c r="F998" i="41"/>
  <c r="AI998" i="41" s="1"/>
  <c r="AZ997" i="41"/>
  <c r="AY997" i="41"/>
  <c r="AX997" i="41"/>
  <c r="AW997" i="41"/>
  <c r="AV997" i="41"/>
  <c r="AU997" i="41"/>
  <c r="AT997" i="41"/>
  <c r="AS997" i="41"/>
  <c r="AR997" i="41"/>
  <c r="AQ997" i="41"/>
  <c r="AP997" i="41"/>
  <c r="AO997" i="41"/>
  <c r="AZ996" i="41"/>
  <c r="AX996" i="41"/>
  <c r="AW996" i="41"/>
  <c r="AV996" i="41"/>
  <c r="AU996" i="41"/>
  <c r="AT996" i="41"/>
  <c r="AS996" i="41"/>
  <c r="AR996" i="41"/>
  <c r="AQ996" i="41"/>
  <c r="AP996" i="41"/>
  <c r="AO996" i="41"/>
  <c r="F996" i="41"/>
  <c r="AI996" i="41" s="1"/>
  <c r="AX995" i="41"/>
  <c r="AW995" i="41"/>
  <c r="AV995" i="41"/>
  <c r="AU995" i="41"/>
  <c r="AT995" i="41"/>
  <c r="AS995" i="41"/>
  <c r="AR995" i="41"/>
  <c r="AQ995" i="41"/>
  <c r="AP995" i="41"/>
  <c r="AO995" i="41"/>
  <c r="AY996" i="41" s="1"/>
  <c r="AX994" i="41"/>
  <c r="AW994" i="41"/>
  <c r="AV994" i="41"/>
  <c r="AU994" i="41"/>
  <c r="AT994" i="41"/>
  <c r="AS994" i="41"/>
  <c r="AR994" i="41"/>
  <c r="AQ994" i="41"/>
  <c r="AP994" i="41"/>
  <c r="AO994" i="41"/>
  <c r="AZ994" i="41" s="1"/>
  <c r="F994" i="41"/>
  <c r="AI994" i="41" s="1"/>
  <c r="AX993" i="41"/>
  <c r="AW993" i="41"/>
  <c r="AV993" i="41"/>
  <c r="AU993" i="41"/>
  <c r="AT993" i="41"/>
  <c r="AS993" i="41"/>
  <c r="AR993" i="41"/>
  <c r="AQ993" i="41"/>
  <c r="AP993" i="41"/>
  <c r="AO993" i="41"/>
  <c r="AZ993" i="41" s="1"/>
  <c r="AX992" i="41"/>
  <c r="AW992" i="41"/>
  <c r="AV992" i="41"/>
  <c r="AU992" i="41"/>
  <c r="AT992" i="41"/>
  <c r="AS992" i="41"/>
  <c r="AR992" i="41"/>
  <c r="AQ992" i="41"/>
  <c r="AP992" i="41"/>
  <c r="AO992" i="41"/>
  <c r="AZ992" i="41" s="1"/>
  <c r="F992" i="41"/>
  <c r="AI992" i="41" s="1"/>
  <c r="AZ991" i="41"/>
  <c r="AY991" i="41"/>
  <c r="AX991" i="41"/>
  <c r="AW991" i="41"/>
  <c r="AV991" i="41"/>
  <c r="AU991" i="41"/>
  <c r="AT991" i="41"/>
  <c r="AS991" i="41"/>
  <c r="AR991" i="41"/>
  <c r="AQ991" i="41"/>
  <c r="AP991" i="41"/>
  <c r="AO991" i="41"/>
  <c r="AZ990" i="41"/>
  <c r="AY990" i="41"/>
  <c r="AX990" i="41"/>
  <c r="AW990" i="41"/>
  <c r="AV990" i="41"/>
  <c r="AU990" i="41"/>
  <c r="AT990" i="41"/>
  <c r="AS990" i="41"/>
  <c r="AR990" i="41"/>
  <c r="AQ990" i="41"/>
  <c r="AP990" i="41"/>
  <c r="AO990" i="41"/>
  <c r="F990" i="41"/>
  <c r="AI990" i="41" s="1"/>
  <c r="AX989" i="41"/>
  <c r="AW989" i="41"/>
  <c r="AV989" i="41"/>
  <c r="AU989" i="41"/>
  <c r="AT989" i="41"/>
  <c r="AS989" i="41"/>
  <c r="AR989" i="41"/>
  <c r="AQ989" i="41"/>
  <c r="AP989" i="41"/>
  <c r="AO989" i="41"/>
  <c r="AX988" i="41"/>
  <c r="AW988" i="41"/>
  <c r="AV988" i="41"/>
  <c r="AU988" i="41"/>
  <c r="AT988" i="41"/>
  <c r="AS988" i="41"/>
  <c r="AR988" i="41"/>
  <c r="AQ988" i="41"/>
  <c r="AP988" i="41"/>
  <c r="AO988" i="41"/>
  <c r="F988" i="41"/>
  <c r="AI988" i="41" s="1"/>
  <c r="AX987" i="41"/>
  <c r="AW987" i="41"/>
  <c r="AV987" i="41"/>
  <c r="AU987" i="41"/>
  <c r="AT987" i="41"/>
  <c r="AS987" i="41"/>
  <c r="AR987" i="41"/>
  <c r="AQ987" i="41"/>
  <c r="AP987" i="41"/>
  <c r="AO987" i="41"/>
  <c r="AZ987" i="41" s="1"/>
  <c r="AX986" i="41"/>
  <c r="AW986" i="41"/>
  <c r="AV986" i="41"/>
  <c r="AU986" i="41"/>
  <c r="AT986" i="41"/>
  <c r="AS986" i="41"/>
  <c r="AR986" i="41"/>
  <c r="AQ986" i="41"/>
  <c r="AP986" i="41"/>
  <c r="AO986" i="41"/>
  <c r="AZ986" i="41" s="1"/>
  <c r="F986" i="41"/>
  <c r="AI986" i="41" s="1"/>
  <c r="AZ985" i="41"/>
  <c r="AY985" i="41"/>
  <c r="AX985" i="41"/>
  <c r="AW985" i="41"/>
  <c r="AV985" i="41"/>
  <c r="AU985" i="41"/>
  <c r="AT985" i="41"/>
  <c r="AS985" i="41"/>
  <c r="AR985" i="41"/>
  <c r="AQ985" i="41"/>
  <c r="AP985" i="41"/>
  <c r="AO985" i="41"/>
  <c r="AZ984" i="41"/>
  <c r="AX984" i="41"/>
  <c r="AW984" i="41"/>
  <c r="AV984" i="41"/>
  <c r="AU984" i="41"/>
  <c r="AT984" i="41"/>
  <c r="AS984" i="41"/>
  <c r="AR984" i="41"/>
  <c r="AQ984" i="41"/>
  <c r="AP984" i="41"/>
  <c r="AO984" i="41"/>
  <c r="F984" i="41"/>
  <c r="AI984" i="41" s="1"/>
  <c r="AX983" i="41"/>
  <c r="AW983" i="41"/>
  <c r="AV983" i="41"/>
  <c r="AU983" i="41"/>
  <c r="AT983" i="41"/>
  <c r="AS983" i="41"/>
  <c r="AR983" i="41"/>
  <c r="AQ983" i="41"/>
  <c r="AP983" i="41"/>
  <c r="AO983" i="41"/>
  <c r="AY984" i="41" s="1"/>
  <c r="AX982" i="41"/>
  <c r="AW982" i="41"/>
  <c r="AV982" i="41"/>
  <c r="AU982" i="41"/>
  <c r="AT982" i="41"/>
  <c r="AS982" i="41"/>
  <c r="AR982" i="41"/>
  <c r="AQ982" i="41"/>
  <c r="AP982" i="41"/>
  <c r="AO982" i="41"/>
  <c r="AZ982" i="41" s="1"/>
  <c r="F982" i="41"/>
  <c r="AI982" i="41" s="1"/>
  <c r="AX981" i="41"/>
  <c r="AW981" i="41"/>
  <c r="AV981" i="41"/>
  <c r="AU981" i="41"/>
  <c r="AT981" i="41"/>
  <c r="AS981" i="41"/>
  <c r="AR981" i="41"/>
  <c r="AQ981" i="41"/>
  <c r="AP981" i="41"/>
  <c r="AO981" i="41"/>
  <c r="AY981" i="41" s="1"/>
  <c r="AZ980" i="41"/>
  <c r="AX980" i="41"/>
  <c r="AW980" i="41"/>
  <c r="AV980" i="41"/>
  <c r="AU980" i="41"/>
  <c r="AT980" i="41"/>
  <c r="AS980" i="41"/>
  <c r="AR980" i="41"/>
  <c r="AQ980" i="41"/>
  <c r="AP980" i="41"/>
  <c r="AO980" i="41"/>
  <c r="AY980" i="41" s="1"/>
  <c r="F980" i="41"/>
  <c r="AI980" i="41" s="1"/>
  <c r="AZ979" i="41"/>
  <c r="AY979" i="41"/>
  <c r="AX979" i="41"/>
  <c r="AW979" i="41"/>
  <c r="AV979" i="41"/>
  <c r="AU979" i="41"/>
  <c r="AT979" i="41"/>
  <c r="AS979" i="41"/>
  <c r="AR979" i="41"/>
  <c r="AQ979" i="41"/>
  <c r="AP979" i="41"/>
  <c r="AO979" i="41"/>
  <c r="AZ978" i="41"/>
  <c r="AX978" i="41"/>
  <c r="AW978" i="41"/>
  <c r="AV978" i="41"/>
  <c r="AU978" i="41"/>
  <c r="AT978" i="41"/>
  <c r="AS978" i="41"/>
  <c r="AR978" i="41"/>
  <c r="AQ978" i="41"/>
  <c r="AP978" i="41"/>
  <c r="AO978" i="41"/>
  <c r="F978" i="41"/>
  <c r="AI978" i="41" s="1"/>
  <c r="AX977" i="41"/>
  <c r="AW977" i="41"/>
  <c r="AV977" i="41"/>
  <c r="AU977" i="41"/>
  <c r="AT977" i="41"/>
  <c r="AS977" i="41"/>
  <c r="AR977" i="41"/>
  <c r="AQ977" i="41"/>
  <c r="AP977" i="41"/>
  <c r="AO977" i="41"/>
  <c r="AY978" i="41" s="1"/>
  <c r="AX976" i="41"/>
  <c r="AW976" i="41"/>
  <c r="AV976" i="41"/>
  <c r="AU976" i="41"/>
  <c r="AT976" i="41"/>
  <c r="AS976" i="41"/>
  <c r="AR976" i="41"/>
  <c r="AQ976" i="41"/>
  <c r="AP976" i="41"/>
  <c r="AO976" i="41"/>
  <c r="F976" i="41"/>
  <c r="AI976" i="41" s="1"/>
  <c r="AX975" i="41"/>
  <c r="AW975" i="41"/>
  <c r="AV975" i="41"/>
  <c r="AU975" i="41"/>
  <c r="AT975" i="41"/>
  <c r="AS975" i="41"/>
  <c r="AR975" i="41"/>
  <c r="AQ975" i="41"/>
  <c r="AP975" i="41"/>
  <c r="AO975" i="41"/>
  <c r="AZ975" i="41" s="1"/>
  <c r="AX974" i="41"/>
  <c r="AW974" i="41"/>
  <c r="AV974" i="41"/>
  <c r="AU974" i="41"/>
  <c r="AT974" i="41"/>
  <c r="AS974" i="41"/>
  <c r="AR974" i="41"/>
  <c r="AQ974" i="41"/>
  <c r="AP974" i="41"/>
  <c r="AO974" i="41"/>
  <c r="AZ974" i="41" s="1"/>
  <c r="F974" i="41"/>
  <c r="AI974" i="41" s="1"/>
  <c r="AZ973" i="41"/>
  <c r="AY973" i="41"/>
  <c r="AX973" i="41"/>
  <c r="AW973" i="41"/>
  <c r="AV973" i="41"/>
  <c r="AU973" i="41"/>
  <c r="AT973" i="41"/>
  <c r="AS973" i="41"/>
  <c r="AR973" i="41"/>
  <c r="AQ973" i="41"/>
  <c r="AP973" i="41"/>
  <c r="AO973" i="41"/>
  <c r="AZ972" i="41"/>
  <c r="AX972" i="41"/>
  <c r="AW972" i="41"/>
  <c r="AV972" i="41"/>
  <c r="AU972" i="41"/>
  <c r="AT972" i="41"/>
  <c r="AS972" i="41"/>
  <c r="AR972" i="41"/>
  <c r="AQ972" i="41"/>
  <c r="AP972" i="41"/>
  <c r="AO972" i="41"/>
  <c r="F972" i="41"/>
  <c r="AI972" i="41" s="1"/>
  <c r="AX971" i="41"/>
  <c r="AW971" i="41"/>
  <c r="AV971" i="41"/>
  <c r="AU971" i="41"/>
  <c r="AT971" i="41"/>
  <c r="AS971" i="41"/>
  <c r="AR971" i="41"/>
  <c r="AQ971" i="41"/>
  <c r="AP971" i="41"/>
  <c r="AO971" i="41"/>
  <c r="AY972" i="41" s="1"/>
  <c r="AX970" i="41"/>
  <c r="AW970" i="41"/>
  <c r="AV970" i="41"/>
  <c r="AU970" i="41"/>
  <c r="AT970" i="41"/>
  <c r="AS970" i="41"/>
  <c r="AR970" i="41"/>
  <c r="AQ970" i="41"/>
  <c r="AP970" i="41"/>
  <c r="AO970" i="41"/>
  <c r="AZ970" i="41" s="1"/>
  <c r="F970" i="41"/>
  <c r="AI970" i="41" s="1"/>
  <c r="AX969" i="41"/>
  <c r="AW969" i="41"/>
  <c r="AV969" i="41"/>
  <c r="AU969" i="41"/>
  <c r="AT969" i="41"/>
  <c r="AS969" i="41"/>
  <c r="AR969" i="41"/>
  <c r="AQ969" i="41"/>
  <c r="AP969" i="41"/>
  <c r="AO969" i="41"/>
  <c r="AY969" i="41" s="1"/>
  <c r="AZ968" i="41"/>
  <c r="AX968" i="41"/>
  <c r="AW968" i="41"/>
  <c r="AV968" i="41"/>
  <c r="AU968" i="41"/>
  <c r="AT968" i="41"/>
  <c r="AS968" i="41"/>
  <c r="AR968" i="41"/>
  <c r="AQ968" i="41"/>
  <c r="AP968" i="41"/>
  <c r="AO968" i="41"/>
  <c r="AY968" i="41" s="1"/>
  <c r="F968" i="41"/>
  <c r="AI968" i="41" s="1"/>
  <c r="AZ967" i="41"/>
  <c r="AY967" i="41"/>
  <c r="AX967" i="41"/>
  <c r="AW967" i="41"/>
  <c r="AV967" i="41"/>
  <c r="AU967" i="41"/>
  <c r="AT967" i="41"/>
  <c r="AS967" i="41"/>
  <c r="AR967" i="41"/>
  <c r="AQ967" i="41"/>
  <c r="AP967" i="41"/>
  <c r="AO967" i="41"/>
  <c r="AZ966" i="41"/>
  <c r="AY966" i="41"/>
  <c r="AX966" i="41"/>
  <c r="AW966" i="41"/>
  <c r="AV966" i="41"/>
  <c r="AU966" i="41"/>
  <c r="AT966" i="41"/>
  <c r="AS966" i="41"/>
  <c r="AR966" i="41"/>
  <c r="AQ966" i="41"/>
  <c r="AP966" i="41"/>
  <c r="AO966" i="41"/>
  <c r="F966" i="41"/>
  <c r="AI966" i="41" s="1"/>
  <c r="AX965" i="41"/>
  <c r="AW965" i="41"/>
  <c r="AV965" i="41"/>
  <c r="AU965" i="41"/>
  <c r="AT965" i="41"/>
  <c r="AS965" i="41"/>
  <c r="AR965" i="41"/>
  <c r="AQ965" i="41"/>
  <c r="AP965" i="41"/>
  <c r="AO965" i="41"/>
  <c r="AX964" i="41"/>
  <c r="AW964" i="41"/>
  <c r="AV964" i="41"/>
  <c r="AU964" i="41"/>
  <c r="AT964" i="41"/>
  <c r="AS964" i="41"/>
  <c r="AR964" i="41"/>
  <c r="AQ964" i="41"/>
  <c r="AP964" i="41"/>
  <c r="AO964" i="41"/>
  <c r="F964" i="41"/>
  <c r="AI964" i="41" s="1"/>
  <c r="AX963" i="41"/>
  <c r="AW963" i="41"/>
  <c r="AV963" i="41"/>
  <c r="AU963" i="41"/>
  <c r="AT963" i="41"/>
  <c r="AS963" i="41"/>
  <c r="AR963" i="41"/>
  <c r="AQ963" i="41"/>
  <c r="AP963" i="41"/>
  <c r="AO963" i="41"/>
  <c r="AZ963" i="41" s="1"/>
  <c r="AX962" i="41"/>
  <c r="AW962" i="41"/>
  <c r="AV962" i="41"/>
  <c r="AU962" i="41"/>
  <c r="AT962" i="41"/>
  <c r="AS962" i="41"/>
  <c r="AR962" i="41"/>
  <c r="AQ962" i="41"/>
  <c r="AP962" i="41"/>
  <c r="AO962" i="41"/>
  <c r="AZ962" i="41" s="1"/>
  <c r="F962" i="41"/>
  <c r="AI962" i="41" s="1"/>
  <c r="AZ961" i="41"/>
  <c r="AY961" i="41"/>
  <c r="AX961" i="41"/>
  <c r="AW961" i="41"/>
  <c r="AV961" i="41"/>
  <c r="AU961" i="41"/>
  <c r="AT961" i="41"/>
  <c r="AS961" i="41"/>
  <c r="AR961" i="41"/>
  <c r="AQ961" i="41"/>
  <c r="AP961" i="41"/>
  <c r="AO961" i="41"/>
  <c r="AZ960" i="41"/>
  <c r="AX960" i="41"/>
  <c r="AW960" i="41"/>
  <c r="AV960" i="41"/>
  <c r="AU960" i="41"/>
  <c r="AT960" i="41"/>
  <c r="AS960" i="41"/>
  <c r="AR960" i="41"/>
  <c r="AQ960" i="41"/>
  <c r="AP960" i="41"/>
  <c r="AO960" i="41"/>
  <c r="F960" i="41"/>
  <c r="AI960" i="41" s="1"/>
  <c r="AX959" i="41"/>
  <c r="AW959" i="41"/>
  <c r="AV959" i="41"/>
  <c r="AU959" i="41"/>
  <c r="AT959" i="41"/>
  <c r="AS959" i="41"/>
  <c r="AR959" i="41"/>
  <c r="AQ959" i="41"/>
  <c r="AP959" i="41"/>
  <c r="AO959" i="41"/>
  <c r="AY960" i="41" s="1"/>
  <c r="AX958" i="41"/>
  <c r="AW958" i="41"/>
  <c r="AV958" i="41"/>
  <c r="AU958" i="41"/>
  <c r="AT958" i="41"/>
  <c r="AS958" i="41"/>
  <c r="AR958" i="41"/>
  <c r="AQ958" i="41"/>
  <c r="AP958" i="41"/>
  <c r="AO958" i="41"/>
  <c r="AZ958" i="41" s="1"/>
  <c r="F958" i="41"/>
  <c r="AI958" i="41" s="1"/>
  <c r="AX957" i="41"/>
  <c r="AW957" i="41"/>
  <c r="AV957" i="41"/>
  <c r="AU957" i="41"/>
  <c r="AT957" i="41"/>
  <c r="AS957" i="41"/>
  <c r="AR957" i="41"/>
  <c r="AQ957" i="41"/>
  <c r="AP957" i="41"/>
  <c r="AO957" i="41"/>
  <c r="AY957" i="41" s="1"/>
  <c r="AZ956" i="41"/>
  <c r="AX956" i="41"/>
  <c r="AW956" i="41"/>
  <c r="AV956" i="41"/>
  <c r="AU956" i="41"/>
  <c r="AT956" i="41"/>
  <c r="AS956" i="41"/>
  <c r="AR956" i="41"/>
  <c r="AQ956" i="41"/>
  <c r="AP956" i="41"/>
  <c r="AO956" i="41"/>
  <c r="AY956" i="41" s="1"/>
  <c r="AI956" i="41"/>
  <c r="F956" i="41"/>
  <c r="AZ955" i="41"/>
  <c r="AY955" i="41"/>
  <c r="AX955" i="41"/>
  <c r="AW955" i="41"/>
  <c r="AV955" i="41"/>
  <c r="AU955" i="41"/>
  <c r="AT955" i="41"/>
  <c r="AS955" i="41"/>
  <c r="AR955" i="41"/>
  <c r="AQ955" i="41"/>
  <c r="AP955" i="41"/>
  <c r="AO955" i="41"/>
  <c r="AZ954" i="41"/>
  <c r="AX954" i="41"/>
  <c r="AW954" i="41"/>
  <c r="AV954" i="41"/>
  <c r="AU954" i="41"/>
  <c r="AT954" i="41"/>
  <c r="AS954" i="41"/>
  <c r="AR954" i="41"/>
  <c r="AQ954" i="41"/>
  <c r="AP954" i="41"/>
  <c r="AO954" i="41"/>
  <c r="F954" i="41"/>
  <c r="AI954" i="41" s="1"/>
  <c r="AX953" i="41"/>
  <c r="AW953" i="41"/>
  <c r="AV953" i="41"/>
  <c r="AU953" i="41"/>
  <c r="AT953" i="41"/>
  <c r="AS953" i="41"/>
  <c r="AR953" i="41"/>
  <c r="AQ953" i="41"/>
  <c r="AP953" i="41"/>
  <c r="AO953" i="41"/>
  <c r="AX952" i="41"/>
  <c r="AW952" i="41"/>
  <c r="AV952" i="41"/>
  <c r="AU952" i="41"/>
  <c r="AT952" i="41"/>
  <c r="AS952" i="41"/>
  <c r="AR952" i="41"/>
  <c r="AQ952" i="41"/>
  <c r="AP952" i="41"/>
  <c r="AO952" i="41"/>
  <c r="F952" i="41"/>
  <c r="AI952" i="41" s="1"/>
  <c r="AX951" i="41"/>
  <c r="AW951" i="41"/>
  <c r="AV951" i="41"/>
  <c r="AU951" i="41"/>
  <c r="AT951" i="41"/>
  <c r="AS951" i="41"/>
  <c r="AR951" i="41"/>
  <c r="AQ951" i="41"/>
  <c r="AP951" i="41"/>
  <c r="AO951" i="41"/>
  <c r="AZ951" i="41" s="1"/>
  <c r="AX950" i="41"/>
  <c r="AW950" i="41"/>
  <c r="AV950" i="41"/>
  <c r="AU950" i="41"/>
  <c r="AT950" i="41"/>
  <c r="AS950" i="41"/>
  <c r="AR950" i="41"/>
  <c r="AQ950" i="41"/>
  <c r="AP950" i="41"/>
  <c r="AO950" i="41"/>
  <c r="AZ950" i="41" s="1"/>
  <c r="F950" i="41"/>
  <c r="AI950" i="41" s="1"/>
  <c r="AZ949" i="41"/>
  <c r="AY949" i="41"/>
  <c r="AX949" i="41"/>
  <c r="AW949" i="41"/>
  <c r="AV949" i="41"/>
  <c r="AU949" i="41"/>
  <c r="AT949" i="41"/>
  <c r="AS949" i="41"/>
  <c r="AR949" i="41"/>
  <c r="AQ949" i="41"/>
  <c r="AP949" i="41"/>
  <c r="AO949" i="41"/>
  <c r="AZ948" i="41"/>
  <c r="AX948" i="41"/>
  <c r="AW948" i="41"/>
  <c r="AV948" i="41"/>
  <c r="AU948" i="41"/>
  <c r="AT948" i="41"/>
  <c r="AS948" i="41"/>
  <c r="AR948" i="41"/>
  <c r="AQ948" i="41"/>
  <c r="AP948" i="41"/>
  <c r="AO948" i="41"/>
  <c r="F948" i="41"/>
  <c r="AI948" i="41" s="1"/>
  <c r="AX947" i="41"/>
  <c r="AW947" i="41"/>
  <c r="AV947" i="41"/>
  <c r="AU947" i="41"/>
  <c r="AT947" i="41"/>
  <c r="AS947" i="41"/>
  <c r="AR947" i="41"/>
  <c r="AQ947" i="41"/>
  <c r="AP947" i="41"/>
  <c r="AO947" i="41"/>
  <c r="AY948" i="41" s="1"/>
  <c r="AX946" i="41"/>
  <c r="AW946" i="41"/>
  <c r="AV946" i="41"/>
  <c r="AU946" i="41"/>
  <c r="AT946" i="41"/>
  <c r="AS946" i="41"/>
  <c r="AR946" i="41"/>
  <c r="AQ946" i="41"/>
  <c r="AP946" i="41"/>
  <c r="AO946" i="41"/>
  <c r="AZ946" i="41" s="1"/>
  <c r="F946" i="41"/>
  <c r="AI946" i="41" s="1"/>
  <c r="AX945" i="41"/>
  <c r="AW945" i="41"/>
  <c r="AV945" i="41"/>
  <c r="AU945" i="41"/>
  <c r="AT945" i="41"/>
  <c r="AS945" i="41"/>
  <c r="AR945" i="41"/>
  <c r="AQ945" i="41"/>
  <c r="AP945" i="41"/>
  <c r="AO945" i="41"/>
  <c r="AY945" i="41" s="1"/>
  <c r="AZ944" i="41"/>
  <c r="AX944" i="41"/>
  <c r="AW944" i="41"/>
  <c r="AV944" i="41"/>
  <c r="AU944" i="41"/>
  <c r="AT944" i="41"/>
  <c r="AS944" i="41"/>
  <c r="AR944" i="41"/>
  <c r="AQ944" i="41"/>
  <c r="AP944" i="41"/>
  <c r="AO944" i="41"/>
  <c r="AY944" i="41" s="1"/>
  <c r="F944" i="41"/>
  <c r="AI944" i="41" s="1"/>
  <c r="AZ943" i="41"/>
  <c r="AY943" i="41"/>
  <c r="AX943" i="41"/>
  <c r="AW943" i="41"/>
  <c r="AV943" i="41"/>
  <c r="AU943" i="41"/>
  <c r="AT943" i="41"/>
  <c r="AS943" i="41"/>
  <c r="AR943" i="41"/>
  <c r="AQ943" i="41"/>
  <c r="AP943" i="41"/>
  <c r="AO943" i="41"/>
  <c r="AZ942" i="41"/>
  <c r="AY942" i="41"/>
  <c r="AX942" i="41"/>
  <c r="AW942" i="41"/>
  <c r="AV942" i="41"/>
  <c r="AU942" i="41"/>
  <c r="AT942" i="41"/>
  <c r="AS942" i="41"/>
  <c r="AR942" i="41"/>
  <c r="AQ942" i="41"/>
  <c r="AP942" i="41"/>
  <c r="AO942" i="41"/>
  <c r="F942" i="41"/>
  <c r="AI942" i="41" s="1"/>
  <c r="AX941" i="41"/>
  <c r="AW941" i="41"/>
  <c r="AV941" i="41"/>
  <c r="AU941" i="41"/>
  <c r="AT941" i="41"/>
  <c r="AS941" i="41"/>
  <c r="AR941" i="41"/>
  <c r="AQ941" i="41"/>
  <c r="AP941" i="41"/>
  <c r="AO941" i="41"/>
  <c r="AX940" i="41"/>
  <c r="AW940" i="41"/>
  <c r="AV940" i="41"/>
  <c r="AU940" i="41"/>
  <c r="AT940" i="41"/>
  <c r="AS940" i="41"/>
  <c r="AR940" i="41"/>
  <c r="AQ940" i="41"/>
  <c r="AP940" i="41"/>
  <c r="AO940" i="41"/>
  <c r="F940" i="41"/>
  <c r="AI940" i="41" s="1"/>
  <c r="AX939" i="41"/>
  <c r="AW939" i="41"/>
  <c r="AV939" i="41"/>
  <c r="AU939" i="41"/>
  <c r="AT939" i="41"/>
  <c r="AS939" i="41"/>
  <c r="AR939" i="41"/>
  <c r="AQ939" i="41"/>
  <c r="AP939" i="41"/>
  <c r="AO939" i="41"/>
  <c r="AZ939" i="41" s="1"/>
  <c r="AX938" i="41"/>
  <c r="AW938" i="41"/>
  <c r="AV938" i="41"/>
  <c r="AU938" i="41"/>
  <c r="AT938" i="41"/>
  <c r="AS938" i="41"/>
  <c r="AR938" i="41"/>
  <c r="AQ938" i="41"/>
  <c r="AP938" i="41"/>
  <c r="AO938" i="41"/>
  <c r="AZ938" i="41" s="1"/>
  <c r="F938" i="41"/>
  <c r="AI938" i="41" s="1"/>
  <c r="AZ937" i="41"/>
  <c r="AY937" i="41"/>
  <c r="AX937" i="41"/>
  <c r="AW937" i="41"/>
  <c r="AV937" i="41"/>
  <c r="AU937" i="41"/>
  <c r="AT937" i="41"/>
  <c r="AS937" i="41"/>
  <c r="AR937" i="41"/>
  <c r="AQ937" i="41"/>
  <c r="AP937" i="41"/>
  <c r="AO937" i="41"/>
  <c r="AZ936" i="41"/>
  <c r="AX936" i="41"/>
  <c r="AW936" i="41"/>
  <c r="AV936" i="41"/>
  <c r="AU936" i="41"/>
  <c r="AT936" i="41"/>
  <c r="AS936" i="41"/>
  <c r="AR936" i="41"/>
  <c r="AQ936" i="41"/>
  <c r="AP936" i="41"/>
  <c r="AO936" i="41"/>
  <c r="F936" i="41"/>
  <c r="AI936" i="41" s="1"/>
  <c r="AX935" i="41"/>
  <c r="AW935" i="41"/>
  <c r="AV935" i="41"/>
  <c r="AU935" i="41"/>
  <c r="AT935" i="41"/>
  <c r="AS935" i="41"/>
  <c r="AR935" i="41"/>
  <c r="AQ935" i="41"/>
  <c r="AP935" i="41"/>
  <c r="AO935" i="41"/>
  <c r="AY936" i="41" s="1"/>
  <c r="AX934" i="41"/>
  <c r="AW934" i="41"/>
  <c r="AV934" i="41"/>
  <c r="AU934" i="41"/>
  <c r="AT934" i="41"/>
  <c r="AS934" i="41"/>
  <c r="AR934" i="41"/>
  <c r="AQ934" i="41"/>
  <c r="AP934" i="41"/>
  <c r="AO934" i="41"/>
  <c r="AZ934" i="41" s="1"/>
  <c r="F934" i="41"/>
  <c r="AI934" i="41" s="1"/>
  <c r="AX933" i="41"/>
  <c r="AW933" i="41"/>
  <c r="AV933" i="41"/>
  <c r="AU933" i="41"/>
  <c r="AT933" i="41"/>
  <c r="AS933" i="41"/>
  <c r="AR933" i="41"/>
  <c r="AQ933" i="41"/>
  <c r="AP933" i="41"/>
  <c r="AO933" i="41"/>
  <c r="AY933" i="41" s="1"/>
  <c r="AZ932" i="41"/>
  <c r="AX932" i="41"/>
  <c r="AW932" i="41"/>
  <c r="AV932" i="41"/>
  <c r="AU932" i="41"/>
  <c r="AT932" i="41"/>
  <c r="AS932" i="41"/>
  <c r="AR932" i="41"/>
  <c r="AQ932" i="41"/>
  <c r="AP932" i="41"/>
  <c r="AO932" i="41"/>
  <c r="AY932" i="41" s="1"/>
  <c r="F932" i="41"/>
  <c r="AI932" i="41" s="1"/>
  <c r="AZ931" i="41"/>
  <c r="AY931" i="41"/>
  <c r="AX931" i="41"/>
  <c r="AW931" i="41"/>
  <c r="AV931" i="41"/>
  <c r="AU931" i="41"/>
  <c r="AT931" i="41"/>
  <c r="AS931" i="41"/>
  <c r="AR931" i="41"/>
  <c r="AQ931" i="41"/>
  <c r="AP931" i="41"/>
  <c r="AO931" i="41"/>
  <c r="AZ930" i="41"/>
  <c r="AX930" i="41"/>
  <c r="AW930" i="41"/>
  <c r="AV930" i="41"/>
  <c r="AU930" i="41"/>
  <c r="AT930" i="41"/>
  <c r="AS930" i="41"/>
  <c r="AR930" i="41"/>
  <c r="AQ930" i="41"/>
  <c r="AP930" i="41"/>
  <c r="AO930" i="41"/>
  <c r="F930" i="41"/>
  <c r="AI930" i="41" s="1"/>
  <c r="AX929" i="41"/>
  <c r="AW929" i="41"/>
  <c r="AV929" i="41"/>
  <c r="AU929" i="41"/>
  <c r="AT929" i="41"/>
  <c r="AS929" i="41"/>
  <c r="AR929" i="41"/>
  <c r="AQ929" i="41"/>
  <c r="AP929" i="41"/>
  <c r="AO929" i="41"/>
  <c r="AY930" i="41" s="1"/>
  <c r="AX928" i="41"/>
  <c r="AW928" i="41"/>
  <c r="AV928" i="41"/>
  <c r="AU928" i="41"/>
  <c r="AT928" i="41"/>
  <c r="AS928" i="41"/>
  <c r="AR928" i="41"/>
  <c r="AQ928" i="41"/>
  <c r="AP928" i="41"/>
  <c r="AO928" i="41"/>
  <c r="F928" i="41"/>
  <c r="AI928" i="41" s="1"/>
  <c r="AX927" i="41"/>
  <c r="AW927" i="41"/>
  <c r="AV927" i="41"/>
  <c r="AU927" i="41"/>
  <c r="AT927" i="41"/>
  <c r="AS927" i="41"/>
  <c r="AR927" i="41"/>
  <c r="AQ927" i="41"/>
  <c r="AP927" i="41"/>
  <c r="AO927" i="41"/>
  <c r="AZ927" i="41" s="1"/>
  <c r="AX926" i="41"/>
  <c r="AW926" i="41"/>
  <c r="AV926" i="41"/>
  <c r="AU926" i="41"/>
  <c r="AT926" i="41"/>
  <c r="AS926" i="41"/>
  <c r="AR926" i="41"/>
  <c r="AQ926" i="41"/>
  <c r="AP926" i="41"/>
  <c r="AO926" i="41"/>
  <c r="AZ926" i="41" s="1"/>
  <c r="F926" i="41"/>
  <c r="AI926" i="41" s="1"/>
  <c r="AY925" i="41"/>
  <c r="AX925" i="41"/>
  <c r="AW925" i="41"/>
  <c r="AV925" i="41"/>
  <c r="AU925" i="41"/>
  <c r="AT925" i="41"/>
  <c r="AS925" i="41"/>
  <c r="AR925" i="41"/>
  <c r="AQ925" i="41"/>
  <c r="AP925" i="41"/>
  <c r="AO925" i="41"/>
  <c r="AZ924" i="41"/>
  <c r="AX924" i="41"/>
  <c r="AW924" i="41"/>
  <c r="AV924" i="41"/>
  <c r="AU924" i="41"/>
  <c r="AT924" i="41"/>
  <c r="AS924" i="41"/>
  <c r="AR924" i="41"/>
  <c r="AQ924" i="41"/>
  <c r="AP924" i="41"/>
  <c r="AO924" i="41"/>
  <c r="F924" i="41"/>
  <c r="AI924" i="41" s="1"/>
  <c r="AX923" i="41"/>
  <c r="AW923" i="41"/>
  <c r="AV923" i="41"/>
  <c r="AU923" i="41"/>
  <c r="AT923" i="41"/>
  <c r="AS923" i="41"/>
  <c r="AR923" i="41"/>
  <c r="AQ923" i="41"/>
  <c r="AP923" i="41"/>
  <c r="AO923" i="41"/>
  <c r="AY924" i="41" s="1"/>
  <c r="AX922" i="41"/>
  <c r="AW922" i="41"/>
  <c r="AV922" i="41"/>
  <c r="AU922" i="41"/>
  <c r="AT922" i="41"/>
  <c r="AS922" i="41"/>
  <c r="AR922" i="41"/>
  <c r="AQ922" i="41"/>
  <c r="AP922" i="41"/>
  <c r="AO922" i="41"/>
  <c r="AZ922" i="41" s="1"/>
  <c r="F922" i="41"/>
  <c r="AI922" i="41" s="1"/>
  <c r="AX921" i="41"/>
  <c r="AW921" i="41"/>
  <c r="AV921" i="41"/>
  <c r="AU921" i="41"/>
  <c r="AT921" i="41"/>
  <c r="AS921" i="41"/>
  <c r="AR921" i="41"/>
  <c r="AQ921" i="41"/>
  <c r="AP921" i="41"/>
  <c r="AO921" i="41"/>
  <c r="AY921" i="41" s="1"/>
  <c r="AZ920" i="41"/>
  <c r="AX920" i="41"/>
  <c r="AW920" i="41"/>
  <c r="AV920" i="41"/>
  <c r="AU920" i="41"/>
  <c r="AT920" i="41"/>
  <c r="AS920" i="41"/>
  <c r="AR920" i="41"/>
  <c r="AQ920" i="41"/>
  <c r="AP920" i="41"/>
  <c r="AO920" i="41"/>
  <c r="AY920" i="41" s="1"/>
  <c r="F920" i="41"/>
  <c r="AI920" i="41" s="1"/>
  <c r="AZ919" i="41"/>
  <c r="AY919" i="41"/>
  <c r="AX919" i="41"/>
  <c r="AW919" i="41"/>
  <c r="AV919" i="41"/>
  <c r="AU919" i="41"/>
  <c r="AT919" i="41"/>
  <c r="AS919" i="41"/>
  <c r="AR919" i="41"/>
  <c r="AQ919" i="41"/>
  <c r="AP919" i="41"/>
  <c r="AO919" i="41"/>
  <c r="AZ918" i="41"/>
  <c r="AX918" i="41"/>
  <c r="AW918" i="41"/>
  <c r="AV918" i="41"/>
  <c r="AU918" i="41"/>
  <c r="AT918" i="41"/>
  <c r="AS918" i="41"/>
  <c r="AR918" i="41"/>
  <c r="AQ918" i="41"/>
  <c r="AP918" i="41"/>
  <c r="AO918" i="41"/>
  <c r="F918" i="41"/>
  <c r="AI918" i="41" s="1"/>
  <c r="AX917" i="41"/>
  <c r="AW917" i="41"/>
  <c r="AV917" i="41"/>
  <c r="AU917" i="41"/>
  <c r="AT917" i="41"/>
  <c r="AS917" i="41"/>
  <c r="AR917" i="41"/>
  <c r="AQ917" i="41"/>
  <c r="AP917" i="41"/>
  <c r="AO917" i="41"/>
  <c r="AY918" i="41" s="1"/>
  <c r="AX916" i="41"/>
  <c r="AW916" i="41"/>
  <c r="AV916" i="41"/>
  <c r="AU916" i="41"/>
  <c r="AT916" i="41"/>
  <c r="AS916" i="41"/>
  <c r="AR916" i="41"/>
  <c r="AQ916" i="41"/>
  <c r="AP916" i="41"/>
  <c r="AO916" i="41"/>
  <c r="F916" i="41"/>
  <c r="AI916" i="41" s="1"/>
  <c r="AX915" i="41"/>
  <c r="AW915" i="41"/>
  <c r="AV915" i="41"/>
  <c r="AU915" i="41"/>
  <c r="AT915" i="41"/>
  <c r="AS915" i="41"/>
  <c r="AR915" i="41"/>
  <c r="AQ915" i="41"/>
  <c r="AP915" i="41"/>
  <c r="AO915" i="41"/>
  <c r="AX914" i="41"/>
  <c r="AW914" i="41"/>
  <c r="AV914" i="41"/>
  <c r="AU914" i="41"/>
  <c r="AT914" i="41"/>
  <c r="AS914" i="41"/>
  <c r="AR914" i="41"/>
  <c r="AQ914" i="41"/>
  <c r="AP914" i="41"/>
  <c r="AO914" i="41"/>
  <c r="AZ914" i="41" s="1"/>
  <c r="F914" i="41"/>
  <c r="AI914" i="41" s="1"/>
  <c r="AY913" i="41"/>
  <c r="AX913" i="41"/>
  <c r="AW913" i="41"/>
  <c r="AV913" i="41"/>
  <c r="AU913" i="41"/>
  <c r="AT913" i="41"/>
  <c r="AS913" i="41"/>
  <c r="AR913" i="41"/>
  <c r="AQ913" i="41"/>
  <c r="AP913" i="41"/>
  <c r="AO913" i="41"/>
  <c r="AZ913" i="41" s="1"/>
  <c r="AX912" i="41"/>
  <c r="AW912" i="41"/>
  <c r="AV912" i="41"/>
  <c r="AU912" i="41"/>
  <c r="AT912" i="41"/>
  <c r="AS912" i="41"/>
  <c r="AR912" i="41"/>
  <c r="AQ912" i="41"/>
  <c r="AP912" i="41"/>
  <c r="AO912" i="41"/>
  <c r="AZ912" i="41" s="1"/>
  <c r="F912" i="41"/>
  <c r="AI912" i="41" s="1"/>
  <c r="AX911" i="41"/>
  <c r="AW911" i="41"/>
  <c r="AV911" i="41"/>
  <c r="AU911" i="41"/>
  <c r="AT911" i="41"/>
  <c r="AS911" i="41"/>
  <c r="AR911" i="41"/>
  <c r="AQ911" i="41"/>
  <c r="AP911" i="41"/>
  <c r="AO911" i="41"/>
  <c r="AY912" i="41" s="1"/>
  <c r="AX910" i="41"/>
  <c r="AW910" i="41"/>
  <c r="AV910" i="41"/>
  <c r="AU910" i="41"/>
  <c r="AT910" i="41"/>
  <c r="AS910" i="41"/>
  <c r="AR910" i="41"/>
  <c r="AQ910" i="41"/>
  <c r="AP910" i="41"/>
  <c r="AO910" i="41"/>
  <c r="AZ910" i="41" s="1"/>
  <c r="F910" i="41"/>
  <c r="AI910" i="41" s="1"/>
  <c r="AX909" i="41"/>
  <c r="AW909" i="41"/>
  <c r="AV909" i="41"/>
  <c r="AU909" i="41"/>
  <c r="AT909" i="41"/>
  <c r="AS909" i="41"/>
  <c r="AR909" i="41"/>
  <c r="AQ909" i="41"/>
  <c r="AP909" i="41"/>
  <c r="AO909" i="41"/>
  <c r="AY909" i="41" s="1"/>
  <c r="AZ908" i="41"/>
  <c r="AX908" i="41"/>
  <c r="AW908" i="41"/>
  <c r="AV908" i="41"/>
  <c r="AU908" i="41"/>
  <c r="AT908" i="41"/>
  <c r="AS908" i="41"/>
  <c r="AR908" i="41"/>
  <c r="AQ908" i="41"/>
  <c r="AP908" i="41"/>
  <c r="AO908" i="41"/>
  <c r="AY908" i="41" s="1"/>
  <c r="F908" i="41"/>
  <c r="AI908" i="41" s="1"/>
  <c r="AZ907" i="41"/>
  <c r="AY907" i="41"/>
  <c r="AX907" i="41"/>
  <c r="AW907" i="41"/>
  <c r="AV907" i="41"/>
  <c r="AU907" i="41"/>
  <c r="AT907" i="41"/>
  <c r="AS907" i="41"/>
  <c r="AR907" i="41"/>
  <c r="AQ907" i="41"/>
  <c r="AP907" i="41"/>
  <c r="AO907" i="41"/>
  <c r="AZ906" i="41"/>
  <c r="AY906" i="41"/>
  <c r="AX906" i="41"/>
  <c r="AW906" i="41"/>
  <c r="AV906" i="41"/>
  <c r="AU906" i="41"/>
  <c r="AT906" i="41"/>
  <c r="AS906" i="41"/>
  <c r="AR906" i="41"/>
  <c r="AQ906" i="41"/>
  <c r="AP906" i="41"/>
  <c r="AO906" i="41"/>
  <c r="F906" i="41"/>
  <c r="AI906" i="41" s="1"/>
  <c r="AX905" i="41"/>
  <c r="AW905" i="41"/>
  <c r="AV905" i="41"/>
  <c r="AU905" i="41"/>
  <c r="AT905" i="41"/>
  <c r="AS905" i="41"/>
  <c r="AR905" i="41"/>
  <c r="AQ905" i="41"/>
  <c r="AP905" i="41"/>
  <c r="AO905" i="41"/>
  <c r="AX904" i="41"/>
  <c r="AW904" i="41"/>
  <c r="AV904" i="41"/>
  <c r="AU904" i="41"/>
  <c r="AT904" i="41"/>
  <c r="AS904" i="41"/>
  <c r="AR904" i="41"/>
  <c r="AQ904" i="41"/>
  <c r="AP904" i="41"/>
  <c r="AO904" i="41"/>
  <c r="F904" i="41"/>
  <c r="AI904" i="41" s="1"/>
  <c r="AY903" i="41"/>
  <c r="AX903" i="41"/>
  <c r="AW903" i="41"/>
  <c r="AV903" i="41"/>
  <c r="AU903" i="41"/>
  <c r="AT903" i="41"/>
  <c r="AS903" i="41"/>
  <c r="AR903" i="41"/>
  <c r="AQ903" i="41"/>
  <c r="AP903" i="41"/>
  <c r="AO903" i="41"/>
  <c r="AZ903" i="41" s="1"/>
  <c r="AX902" i="41"/>
  <c r="AW902" i="41"/>
  <c r="AV902" i="41"/>
  <c r="AU902" i="41"/>
  <c r="AT902" i="41"/>
  <c r="AS902" i="41"/>
  <c r="AR902" i="41"/>
  <c r="AQ902" i="41"/>
  <c r="AP902" i="41"/>
  <c r="AO902" i="41"/>
  <c r="AZ902" i="41" s="1"/>
  <c r="F902" i="41"/>
  <c r="AI902" i="41" s="1"/>
  <c r="AX901" i="41"/>
  <c r="AW901" i="41"/>
  <c r="AV901" i="41"/>
  <c r="AU901" i="41"/>
  <c r="AT901" i="41"/>
  <c r="AS901" i="41"/>
  <c r="AR901" i="41"/>
  <c r="AQ901" i="41"/>
  <c r="AP901" i="41"/>
  <c r="AO901" i="41"/>
  <c r="AY902" i="41" s="1"/>
  <c r="AX900" i="41"/>
  <c r="AW900" i="41"/>
  <c r="AV900" i="41"/>
  <c r="AU900" i="41"/>
  <c r="AT900" i="41"/>
  <c r="AS900" i="41"/>
  <c r="AR900" i="41"/>
  <c r="AQ900" i="41"/>
  <c r="AP900" i="41"/>
  <c r="AO900" i="41"/>
  <c r="AZ900" i="41" s="1"/>
  <c r="F900" i="41"/>
  <c r="AI900" i="41" s="1"/>
  <c r="AX899" i="41"/>
  <c r="AW899" i="41"/>
  <c r="AV899" i="41"/>
  <c r="AU899" i="41"/>
  <c r="AT899" i="41"/>
  <c r="AS899" i="41"/>
  <c r="AR899" i="41"/>
  <c r="AQ899" i="41"/>
  <c r="AP899" i="41"/>
  <c r="AO899" i="41"/>
  <c r="AZ899" i="41" s="1"/>
  <c r="AX898" i="41"/>
  <c r="AW898" i="41"/>
  <c r="AV898" i="41"/>
  <c r="AU898" i="41"/>
  <c r="AT898" i="41"/>
  <c r="AS898" i="41"/>
  <c r="AR898" i="41"/>
  <c r="AQ898" i="41"/>
  <c r="AP898" i="41"/>
  <c r="AO898" i="41"/>
  <c r="AZ898" i="41" s="1"/>
  <c r="F898" i="41"/>
  <c r="AI898" i="41" s="1"/>
  <c r="AX897" i="41"/>
  <c r="AW897" i="41"/>
  <c r="AV897" i="41"/>
  <c r="AU897" i="41"/>
  <c r="AT897" i="41"/>
  <c r="AS897" i="41"/>
  <c r="AR897" i="41"/>
  <c r="AQ897" i="41"/>
  <c r="AP897" i="41"/>
  <c r="AO897" i="41"/>
  <c r="AY897" i="41" s="1"/>
  <c r="AZ896" i="41"/>
  <c r="AX896" i="41"/>
  <c r="AW896" i="41"/>
  <c r="AV896" i="41"/>
  <c r="AU896" i="41"/>
  <c r="AT896" i="41"/>
  <c r="AS896" i="41"/>
  <c r="AR896" i="41"/>
  <c r="AQ896" i="41"/>
  <c r="AP896" i="41"/>
  <c r="AO896" i="41"/>
  <c r="AY896" i="41" s="1"/>
  <c r="F896" i="41"/>
  <c r="AI896" i="41" s="1"/>
  <c r="AZ895" i="41"/>
  <c r="AY895" i="41"/>
  <c r="AX895" i="41"/>
  <c r="AW895" i="41"/>
  <c r="AV895" i="41"/>
  <c r="AU895" i="41"/>
  <c r="AT895" i="41"/>
  <c r="AS895" i="41"/>
  <c r="AR895" i="41"/>
  <c r="AQ895" i="41"/>
  <c r="AP895" i="41"/>
  <c r="AO895" i="41"/>
  <c r="AZ894" i="41"/>
  <c r="AY894" i="41"/>
  <c r="AX894" i="41"/>
  <c r="AW894" i="41"/>
  <c r="AV894" i="41"/>
  <c r="AU894" i="41"/>
  <c r="AT894" i="41"/>
  <c r="AS894" i="41"/>
  <c r="AR894" i="41"/>
  <c r="AQ894" i="41"/>
  <c r="AP894" i="41"/>
  <c r="AO894" i="41"/>
  <c r="F894" i="41"/>
  <c r="AI894" i="41" s="1"/>
  <c r="AX893" i="41"/>
  <c r="AW893" i="41"/>
  <c r="AV893" i="41"/>
  <c r="AU893" i="41"/>
  <c r="AT893" i="41"/>
  <c r="AS893" i="41"/>
  <c r="AR893" i="41"/>
  <c r="AQ893" i="41"/>
  <c r="AP893" i="41"/>
  <c r="AO893" i="41"/>
  <c r="AX892" i="41"/>
  <c r="AW892" i="41"/>
  <c r="AV892" i="41"/>
  <c r="AU892" i="41"/>
  <c r="AT892" i="41"/>
  <c r="AS892" i="41"/>
  <c r="AR892" i="41"/>
  <c r="AQ892" i="41"/>
  <c r="AP892" i="41"/>
  <c r="AO892" i="41"/>
  <c r="F892" i="41"/>
  <c r="AI892" i="41" s="1"/>
  <c r="AY891" i="41"/>
  <c r="AX891" i="41"/>
  <c r="AW891" i="41"/>
  <c r="AV891" i="41"/>
  <c r="AU891" i="41"/>
  <c r="AT891" i="41"/>
  <c r="AS891" i="41"/>
  <c r="AR891" i="41"/>
  <c r="AQ891" i="41"/>
  <c r="AP891" i="41"/>
  <c r="AO891" i="41"/>
  <c r="AZ891" i="41" s="1"/>
  <c r="AX890" i="41"/>
  <c r="AW890" i="41"/>
  <c r="AV890" i="41"/>
  <c r="AU890" i="41"/>
  <c r="AT890" i="41"/>
  <c r="AS890" i="41"/>
  <c r="AR890" i="41"/>
  <c r="AQ890" i="41"/>
  <c r="AP890" i="41"/>
  <c r="AO890" i="41"/>
  <c r="AZ890" i="41" s="1"/>
  <c r="F890" i="41"/>
  <c r="AI890" i="41" s="1"/>
  <c r="AX889" i="41"/>
  <c r="AW889" i="41"/>
  <c r="AV889" i="41"/>
  <c r="AU889" i="41"/>
  <c r="AT889" i="41"/>
  <c r="AS889" i="41"/>
  <c r="AR889" i="41"/>
  <c r="AQ889" i="41"/>
  <c r="AP889" i="41"/>
  <c r="AO889" i="41"/>
  <c r="AY890" i="41" s="1"/>
  <c r="AX888" i="41"/>
  <c r="AW888" i="41"/>
  <c r="AV888" i="41"/>
  <c r="AU888" i="41"/>
  <c r="AT888" i="41"/>
  <c r="AS888" i="41"/>
  <c r="AR888" i="41"/>
  <c r="AQ888" i="41"/>
  <c r="AP888" i="41"/>
  <c r="AO888" i="41"/>
  <c r="AZ888" i="41" s="1"/>
  <c r="F888" i="41"/>
  <c r="AI888" i="41" s="1"/>
  <c r="AX887" i="41"/>
  <c r="AW887" i="41"/>
  <c r="AV887" i="41"/>
  <c r="AU887" i="41"/>
  <c r="AT887" i="41"/>
  <c r="AS887" i="41"/>
  <c r="AR887" i="41"/>
  <c r="AQ887" i="41"/>
  <c r="AP887" i="41"/>
  <c r="AO887" i="41"/>
  <c r="AZ887" i="41" s="1"/>
  <c r="AX886" i="41"/>
  <c r="AW886" i="41"/>
  <c r="AV886" i="41"/>
  <c r="AU886" i="41"/>
  <c r="AT886" i="41"/>
  <c r="AS886" i="41"/>
  <c r="AR886" i="41"/>
  <c r="AQ886" i="41"/>
  <c r="AP886" i="41"/>
  <c r="AO886" i="41"/>
  <c r="AZ886" i="41" s="1"/>
  <c r="F886" i="41"/>
  <c r="AI886" i="41" s="1"/>
  <c r="AX885" i="41"/>
  <c r="AW885" i="41"/>
  <c r="AV885" i="41"/>
  <c r="AU885" i="41"/>
  <c r="AT885" i="41"/>
  <c r="AS885" i="41"/>
  <c r="AR885" i="41"/>
  <c r="AQ885" i="41"/>
  <c r="AP885" i="41"/>
  <c r="AO885" i="41"/>
  <c r="AY885" i="41" s="1"/>
  <c r="AZ884" i="41"/>
  <c r="AX884" i="41"/>
  <c r="AW884" i="41"/>
  <c r="AV884" i="41"/>
  <c r="AU884" i="41"/>
  <c r="AT884" i="41"/>
  <c r="AS884" i="41"/>
  <c r="AR884" i="41"/>
  <c r="AQ884" i="41"/>
  <c r="AP884" i="41"/>
  <c r="AO884" i="41"/>
  <c r="AY884" i="41" s="1"/>
  <c r="F884" i="41"/>
  <c r="AI884" i="41" s="1"/>
  <c r="AZ883" i="41"/>
  <c r="AY883" i="41"/>
  <c r="AX883" i="41"/>
  <c r="AW883" i="41"/>
  <c r="AV883" i="41"/>
  <c r="AU883" i="41"/>
  <c r="AT883" i="41"/>
  <c r="AS883" i="41"/>
  <c r="AR883" i="41"/>
  <c r="AQ883" i="41"/>
  <c r="AP883" i="41"/>
  <c r="AO883" i="41"/>
  <c r="AZ882" i="41"/>
  <c r="AX882" i="41"/>
  <c r="AW882" i="41"/>
  <c r="AV882" i="41"/>
  <c r="AU882" i="41"/>
  <c r="AT882" i="41"/>
  <c r="AS882" i="41"/>
  <c r="AR882" i="41"/>
  <c r="AQ882" i="41"/>
  <c r="AP882" i="41"/>
  <c r="AO882" i="41"/>
  <c r="F882" i="41"/>
  <c r="AI882" i="41" s="1"/>
  <c r="AX881" i="41"/>
  <c r="AW881" i="41"/>
  <c r="AV881" i="41"/>
  <c r="AU881" i="41"/>
  <c r="AT881" i="41"/>
  <c r="AS881" i="41"/>
  <c r="AR881" i="41"/>
  <c r="AQ881" i="41"/>
  <c r="AP881" i="41"/>
  <c r="AO881" i="41"/>
  <c r="AX880" i="41"/>
  <c r="AW880" i="41"/>
  <c r="AV880" i="41"/>
  <c r="AU880" i="41"/>
  <c r="AT880" i="41"/>
  <c r="AS880" i="41"/>
  <c r="AR880" i="41"/>
  <c r="AQ880" i="41"/>
  <c r="AP880" i="41"/>
  <c r="AO880" i="41"/>
  <c r="F880" i="41"/>
  <c r="AI880" i="41" s="1"/>
  <c r="AY879" i="41"/>
  <c r="AX879" i="41"/>
  <c r="AW879" i="41"/>
  <c r="AV879" i="41"/>
  <c r="AU879" i="41"/>
  <c r="AT879" i="41"/>
  <c r="AS879" i="41"/>
  <c r="AR879" i="41"/>
  <c r="AQ879" i="41"/>
  <c r="AP879" i="41"/>
  <c r="AO879" i="41"/>
  <c r="AZ879" i="41" s="1"/>
  <c r="AX878" i="41"/>
  <c r="AW878" i="41"/>
  <c r="AV878" i="41"/>
  <c r="AU878" i="41"/>
  <c r="AT878" i="41"/>
  <c r="AS878" i="41"/>
  <c r="AR878" i="41"/>
  <c r="AQ878" i="41"/>
  <c r="AP878" i="41"/>
  <c r="AO878" i="41"/>
  <c r="AZ878" i="41" s="1"/>
  <c r="F878" i="41"/>
  <c r="AI878" i="41" s="1"/>
  <c r="AX877" i="41"/>
  <c r="AW877" i="41"/>
  <c r="AV877" i="41"/>
  <c r="AU877" i="41"/>
  <c r="AT877" i="41"/>
  <c r="AS877" i="41"/>
  <c r="AR877" i="41"/>
  <c r="AQ877" i="41"/>
  <c r="AP877" i="41"/>
  <c r="AO877" i="41"/>
  <c r="AY878" i="41" s="1"/>
  <c r="AX876" i="41"/>
  <c r="AW876" i="41"/>
  <c r="AV876" i="41"/>
  <c r="AU876" i="41"/>
  <c r="AT876" i="41"/>
  <c r="AS876" i="41"/>
  <c r="AR876" i="41"/>
  <c r="AQ876" i="41"/>
  <c r="AP876" i="41"/>
  <c r="AO876" i="41"/>
  <c r="AZ876" i="41" s="1"/>
  <c r="F876" i="41"/>
  <c r="AI876" i="41" s="1"/>
  <c r="AX875" i="41"/>
  <c r="AW875" i="41"/>
  <c r="AV875" i="41"/>
  <c r="AU875" i="41"/>
  <c r="AT875" i="41"/>
  <c r="AS875" i="41"/>
  <c r="AR875" i="41"/>
  <c r="AQ875" i="41"/>
  <c r="AP875" i="41"/>
  <c r="AO875" i="41"/>
  <c r="AZ875" i="41" s="1"/>
  <c r="AX874" i="41"/>
  <c r="AW874" i="41"/>
  <c r="AV874" i="41"/>
  <c r="AU874" i="41"/>
  <c r="AT874" i="41"/>
  <c r="AS874" i="41"/>
  <c r="AR874" i="41"/>
  <c r="AQ874" i="41"/>
  <c r="AP874" i="41"/>
  <c r="AO874" i="41"/>
  <c r="AZ874" i="41" s="1"/>
  <c r="F874" i="41"/>
  <c r="AI874" i="41" s="1"/>
  <c r="AZ873" i="41"/>
  <c r="AX873" i="41"/>
  <c r="AW873" i="41"/>
  <c r="AV873" i="41"/>
  <c r="AU873" i="41"/>
  <c r="AT873" i="41"/>
  <c r="AS873" i="41"/>
  <c r="AR873" i="41"/>
  <c r="AQ873" i="41"/>
  <c r="AP873" i="41"/>
  <c r="AO873" i="41"/>
  <c r="AY873" i="41" s="1"/>
  <c r="AZ872" i="41"/>
  <c r="AX872" i="41"/>
  <c r="AW872" i="41"/>
  <c r="AV872" i="41"/>
  <c r="AU872" i="41"/>
  <c r="AT872" i="41"/>
  <c r="AS872" i="41"/>
  <c r="AR872" i="41"/>
  <c r="AQ872" i="41"/>
  <c r="AP872" i="41"/>
  <c r="AO872" i="41"/>
  <c r="AY872" i="41" s="1"/>
  <c r="F872" i="41"/>
  <c r="AI872" i="41" s="1"/>
  <c r="AZ871" i="41"/>
  <c r="AY871" i="41"/>
  <c r="AX871" i="41"/>
  <c r="AW871" i="41"/>
  <c r="AV871" i="41"/>
  <c r="AU871" i="41"/>
  <c r="AT871" i="41"/>
  <c r="AS871" i="41"/>
  <c r="AR871" i="41"/>
  <c r="AQ871" i="41"/>
  <c r="AP871" i="41"/>
  <c r="AO871" i="41"/>
  <c r="AZ870" i="41"/>
  <c r="AX870" i="41"/>
  <c r="AW870" i="41"/>
  <c r="AV870" i="41"/>
  <c r="AU870" i="41"/>
  <c r="AT870" i="41"/>
  <c r="AS870" i="41"/>
  <c r="AR870" i="41"/>
  <c r="AQ870" i="41"/>
  <c r="AP870" i="41"/>
  <c r="AO870" i="41"/>
  <c r="F870" i="41"/>
  <c r="AI870" i="41" s="1"/>
  <c r="AX869" i="41"/>
  <c r="AW869" i="41"/>
  <c r="AV869" i="41"/>
  <c r="AU869" i="41"/>
  <c r="AT869" i="41"/>
  <c r="AS869" i="41"/>
  <c r="AR869" i="41"/>
  <c r="AQ869" i="41"/>
  <c r="AP869" i="41"/>
  <c r="AO869" i="41"/>
  <c r="AX868" i="41"/>
  <c r="AW868" i="41"/>
  <c r="AV868" i="41"/>
  <c r="AU868" i="41"/>
  <c r="AT868" i="41"/>
  <c r="AS868" i="41"/>
  <c r="AR868" i="41"/>
  <c r="AQ868" i="41"/>
  <c r="AP868" i="41"/>
  <c r="AO868" i="41"/>
  <c r="F868" i="41"/>
  <c r="AI868" i="41" s="1"/>
  <c r="AY867" i="41"/>
  <c r="AX867" i="41"/>
  <c r="AW867" i="41"/>
  <c r="AV867" i="41"/>
  <c r="AU867" i="41"/>
  <c r="AT867" i="41"/>
  <c r="AS867" i="41"/>
  <c r="AR867" i="41"/>
  <c r="AQ867" i="41"/>
  <c r="AP867" i="41"/>
  <c r="AO867" i="41"/>
  <c r="AZ867" i="41" s="1"/>
  <c r="AX866" i="41"/>
  <c r="AW866" i="41"/>
  <c r="AV866" i="41"/>
  <c r="AU866" i="41"/>
  <c r="AT866" i="41"/>
  <c r="AS866" i="41"/>
  <c r="AR866" i="41"/>
  <c r="AQ866" i="41"/>
  <c r="AP866" i="41"/>
  <c r="AO866" i="41"/>
  <c r="AZ866" i="41" s="1"/>
  <c r="F866" i="41"/>
  <c r="AI866" i="41" s="1"/>
  <c r="AX865" i="41"/>
  <c r="AW865" i="41"/>
  <c r="AV865" i="41"/>
  <c r="AU865" i="41"/>
  <c r="AT865" i="41"/>
  <c r="AS865" i="41"/>
  <c r="AR865" i="41"/>
  <c r="AQ865" i="41"/>
  <c r="AP865" i="41"/>
  <c r="AO865" i="41"/>
  <c r="AY866" i="41" s="1"/>
  <c r="AX864" i="41"/>
  <c r="AW864" i="41"/>
  <c r="AV864" i="41"/>
  <c r="AU864" i="41"/>
  <c r="AT864" i="41"/>
  <c r="AS864" i="41"/>
  <c r="AR864" i="41"/>
  <c r="AQ864" i="41"/>
  <c r="AP864" i="41"/>
  <c r="AO864" i="41"/>
  <c r="AZ864" i="41" s="1"/>
  <c r="F864" i="41"/>
  <c r="AI864" i="41" s="1"/>
  <c r="AX863" i="41"/>
  <c r="AW863" i="41"/>
  <c r="AV863" i="41"/>
  <c r="AU863" i="41"/>
  <c r="AT863" i="41"/>
  <c r="AS863" i="41"/>
  <c r="AR863" i="41"/>
  <c r="AQ863" i="41"/>
  <c r="AP863" i="41"/>
  <c r="AO863" i="41"/>
  <c r="AZ863" i="41" s="1"/>
  <c r="AX862" i="41"/>
  <c r="AW862" i="41"/>
  <c r="AV862" i="41"/>
  <c r="AU862" i="41"/>
  <c r="AT862" i="41"/>
  <c r="AS862" i="41"/>
  <c r="AR862" i="41"/>
  <c r="AQ862" i="41"/>
  <c r="AP862" i="41"/>
  <c r="AO862" i="41"/>
  <c r="AZ862" i="41" s="1"/>
  <c r="F862" i="41"/>
  <c r="AI862" i="41" s="1"/>
  <c r="AZ861" i="41"/>
  <c r="AX861" i="41"/>
  <c r="AW861" i="41"/>
  <c r="AV861" i="41"/>
  <c r="AU861" i="41"/>
  <c r="AT861" i="41"/>
  <c r="AS861" i="41"/>
  <c r="AR861" i="41"/>
  <c r="AQ861" i="41"/>
  <c r="AP861" i="41"/>
  <c r="AO861" i="41"/>
  <c r="AY861" i="41" s="1"/>
  <c r="AZ860" i="41"/>
  <c r="AX860" i="41"/>
  <c r="AW860" i="41"/>
  <c r="AV860" i="41"/>
  <c r="AU860" i="41"/>
  <c r="AT860" i="41"/>
  <c r="AS860" i="41"/>
  <c r="AR860" i="41"/>
  <c r="AQ860" i="41"/>
  <c r="AP860" i="41"/>
  <c r="AO860" i="41"/>
  <c r="AY860" i="41" s="1"/>
  <c r="F860" i="41"/>
  <c r="AI860" i="41" s="1"/>
  <c r="AZ859" i="41"/>
  <c r="AY859" i="41"/>
  <c r="AX859" i="41"/>
  <c r="AW859" i="41"/>
  <c r="AV859" i="41"/>
  <c r="AU859" i="41"/>
  <c r="AT859" i="41"/>
  <c r="AS859" i="41"/>
  <c r="AR859" i="41"/>
  <c r="AQ859" i="41"/>
  <c r="AP859" i="41"/>
  <c r="AO859" i="41"/>
  <c r="AZ858" i="41"/>
  <c r="AY858" i="41"/>
  <c r="AX858" i="41"/>
  <c r="AW858" i="41"/>
  <c r="AV858" i="41"/>
  <c r="AU858" i="41"/>
  <c r="AT858" i="41"/>
  <c r="AS858" i="41"/>
  <c r="AR858" i="41"/>
  <c r="AQ858" i="41"/>
  <c r="AP858" i="41"/>
  <c r="AO858" i="41"/>
  <c r="F858" i="41"/>
  <c r="AI858" i="41" s="1"/>
  <c r="AX857" i="41"/>
  <c r="AW857" i="41"/>
  <c r="AV857" i="41"/>
  <c r="AU857" i="41"/>
  <c r="AT857" i="41"/>
  <c r="AS857" i="41"/>
  <c r="AR857" i="41"/>
  <c r="AQ857" i="41"/>
  <c r="AP857" i="41"/>
  <c r="AO857" i="41"/>
  <c r="AX856" i="41"/>
  <c r="AW856" i="41"/>
  <c r="AV856" i="41"/>
  <c r="AU856" i="41"/>
  <c r="AT856" i="41"/>
  <c r="AS856" i="41"/>
  <c r="AR856" i="41"/>
  <c r="AQ856" i="41"/>
  <c r="AP856" i="41"/>
  <c r="AO856" i="41"/>
  <c r="F856" i="41"/>
  <c r="AI856" i="41" s="1"/>
  <c r="AY855" i="41"/>
  <c r="AX855" i="41"/>
  <c r="AW855" i="41"/>
  <c r="AV855" i="41"/>
  <c r="AU855" i="41"/>
  <c r="AT855" i="41"/>
  <c r="AS855" i="41"/>
  <c r="AR855" i="41"/>
  <c r="AQ855" i="41"/>
  <c r="AP855" i="41"/>
  <c r="AO855" i="41"/>
  <c r="AZ855" i="41" s="1"/>
  <c r="AX854" i="41"/>
  <c r="AW854" i="41"/>
  <c r="AV854" i="41"/>
  <c r="AU854" i="41"/>
  <c r="AT854" i="41"/>
  <c r="AS854" i="41"/>
  <c r="AR854" i="41"/>
  <c r="AQ854" i="41"/>
  <c r="AP854" i="41"/>
  <c r="AO854" i="41"/>
  <c r="AZ854" i="41" s="1"/>
  <c r="F854" i="41"/>
  <c r="AI854" i="41" s="1"/>
  <c r="AX853" i="41"/>
  <c r="AW853" i="41"/>
  <c r="AV853" i="41"/>
  <c r="AU853" i="41"/>
  <c r="AT853" i="41"/>
  <c r="AS853" i="41"/>
  <c r="AR853" i="41"/>
  <c r="AQ853" i="41"/>
  <c r="AP853" i="41"/>
  <c r="AO853" i="41"/>
  <c r="AY854" i="41" s="1"/>
  <c r="AX852" i="41"/>
  <c r="AW852" i="41"/>
  <c r="AV852" i="41"/>
  <c r="AU852" i="41"/>
  <c r="AT852" i="41"/>
  <c r="AS852" i="41"/>
  <c r="AR852" i="41"/>
  <c r="AQ852" i="41"/>
  <c r="AP852" i="41"/>
  <c r="AO852" i="41"/>
  <c r="AZ852" i="41" s="1"/>
  <c r="F852" i="41"/>
  <c r="AI852" i="41" s="1"/>
  <c r="AX851" i="41"/>
  <c r="AW851" i="41"/>
  <c r="AV851" i="41"/>
  <c r="AU851" i="41"/>
  <c r="AT851" i="41"/>
  <c r="AS851" i="41"/>
  <c r="AR851" i="41"/>
  <c r="AQ851" i="41"/>
  <c r="AP851" i="41"/>
  <c r="AO851" i="41"/>
  <c r="AZ851" i="41" s="1"/>
  <c r="AX850" i="41"/>
  <c r="AW850" i="41"/>
  <c r="AV850" i="41"/>
  <c r="AU850" i="41"/>
  <c r="AT850" i="41"/>
  <c r="AS850" i="41"/>
  <c r="AR850" i="41"/>
  <c r="AQ850" i="41"/>
  <c r="AP850" i="41"/>
  <c r="AO850" i="41"/>
  <c r="AZ850" i="41" s="1"/>
  <c r="F850" i="41"/>
  <c r="AI850" i="41" s="1"/>
  <c r="AZ849" i="41"/>
  <c r="AX849" i="41"/>
  <c r="AW849" i="41"/>
  <c r="AV849" i="41"/>
  <c r="AU849" i="41"/>
  <c r="AT849" i="41"/>
  <c r="AS849" i="41"/>
  <c r="AR849" i="41"/>
  <c r="AQ849" i="41"/>
  <c r="AP849" i="41"/>
  <c r="AO849" i="41"/>
  <c r="AY849" i="41" s="1"/>
  <c r="AZ848" i="41"/>
  <c r="AX848" i="41"/>
  <c r="AW848" i="41"/>
  <c r="AV848" i="41"/>
  <c r="AU848" i="41"/>
  <c r="AT848" i="41"/>
  <c r="AS848" i="41"/>
  <c r="AR848" i="41"/>
  <c r="AQ848" i="41"/>
  <c r="AP848" i="41"/>
  <c r="AO848" i="41"/>
  <c r="AY848" i="41" s="1"/>
  <c r="F848" i="41"/>
  <c r="AI848" i="41" s="1"/>
  <c r="AZ847" i="41"/>
  <c r="AY847" i="41"/>
  <c r="AX847" i="41"/>
  <c r="AW847" i="41"/>
  <c r="AV847" i="41"/>
  <c r="AU847" i="41"/>
  <c r="AT847" i="41"/>
  <c r="AS847" i="41"/>
  <c r="AR847" i="41"/>
  <c r="AQ847" i="41"/>
  <c r="AP847" i="41"/>
  <c r="AO847" i="41"/>
  <c r="AZ846" i="41"/>
  <c r="AY846" i="41"/>
  <c r="AX846" i="41"/>
  <c r="AW846" i="41"/>
  <c r="AV846" i="41"/>
  <c r="AU846" i="41"/>
  <c r="AT846" i="41"/>
  <c r="AS846" i="41"/>
  <c r="AR846" i="41"/>
  <c r="AQ846" i="41"/>
  <c r="AP846" i="41"/>
  <c r="AO846" i="41"/>
  <c r="F846" i="41"/>
  <c r="AI846" i="41" s="1"/>
  <c r="AX845" i="41"/>
  <c r="AW845" i="41"/>
  <c r="AV845" i="41"/>
  <c r="AU845" i="41"/>
  <c r="AT845" i="41"/>
  <c r="AS845" i="41"/>
  <c r="AR845" i="41"/>
  <c r="AQ845" i="41"/>
  <c r="AP845" i="41"/>
  <c r="AO845" i="41"/>
  <c r="AX844" i="41"/>
  <c r="AW844" i="41"/>
  <c r="AV844" i="41"/>
  <c r="AU844" i="41"/>
  <c r="AT844" i="41"/>
  <c r="AS844" i="41"/>
  <c r="AR844" i="41"/>
  <c r="AQ844" i="41"/>
  <c r="AP844" i="41"/>
  <c r="AO844" i="41"/>
  <c r="F844" i="41"/>
  <c r="AI844" i="41" s="1"/>
  <c r="AY843" i="41"/>
  <c r="AX843" i="41"/>
  <c r="AW843" i="41"/>
  <c r="AV843" i="41"/>
  <c r="AU843" i="41"/>
  <c r="AT843" i="41"/>
  <c r="AS843" i="41"/>
  <c r="AR843" i="41"/>
  <c r="AQ843" i="41"/>
  <c r="AP843" i="41"/>
  <c r="AO843" i="41"/>
  <c r="AZ843" i="41" s="1"/>
  <c r="AX842" i="41"/>
  <c r="AW842" i="41"/>
  <c r="AV842" i="41"/>
  <c r="AU842" i="41"/>
  <c r="AT842" i="41"/>
  <c r="AS842" i="41"/>
  <c r="AR842" i="41"/>
  <c r="AQ842" i="41"/>
  <c r="AP842" i="41"/>
  <c r="AO842" i="41"/>
  <c r="AZ842" i="41" s="1"/>
  <c r="F842" i="41"/>
  <c r="AI842" i="41" s="1"/>
  <c r="AX841" i="41"/>
  <c r="AW841" i="41"/>
  <c r="AV841" i="41"/>
  <c r="AU841" i="41"/>
  <c r="AT841" i="41"/>
  <c r="AS841" i="41"/>
  <c r="AR841" i="41"/>
  <c r="AQ841" i="41"/>
  <c r="AP841" i="41"/>
  <c r="AO841" i="41"/>
  <c r="AY842" i="41" s="1"/>
  <c r="AX840" i="41"/>
  <c r="AW840" i="41"/>
  <c r="AV840" i="41"/>
  <c r="AU840" i="41"/>
  <c r="AT840" i="41"/>
  <c r="AS840" i="41"/>
  <c r="AR840" i="41"/>
  <c r="AQ840" i="41"/>
  <c r="AP840" i="41"/>
  <c r="AO840" i="41"/>
  <c r="AZ840" i="41" s="1"/>
  <c r="F840" i="41"/>
  <c r="AI840" i="41" s="1"/>
  <c r="AX839" i="41"/>
  <c r="AW839" i="41"/>
  <c r="AV839" i="41"/>
  <c r="AU839" i="41"/>
  <c r="AT839" i="41"/>
  <c r="AS839" i="41"/>
  <c r="AR839" i="41"/>
  <c r="AQ839" i="41"/>
  <c r="AP839" i="41"/>
  <c r="AO839" i="41"/>
  <c r="AZ839" i="41" s="1"/>
  <c r="AX838" i="41"/>
  <c r="AW838" i="41"/>
  <c r="AV838" i="41"/>
  <c r="AU838" i="41"/>
  <c r="AT838" i="41"/>
  <c r="AS838" i="41"/>
  <c r="AR838" i="41"/>
  <c r="AQ838" i="41"/>
  <c r="AP838" i="41"/>
  <c r="AO838" i="41"/>
  <c r="AZ838" i="41" s="1"/>
  <c r="F838" i="41"/>
  <c r="AI838" i="41" s="1"/>
  <c r="AZ837" i="41"/>
  <c r="AX837" i="41"/>
  <c r="AW837" i="41"/>
  <c r="AV837" i="41"/>
  <c r="AU837" i="41"/>
  <c r="AT837" i="41"/>
  <c r="AS837" i="41"/>
  <c r="AR837" i="41"/>
  <c r="AQ837" i="41"/>
  <c r="AP837" i="41"/>
  <c r="AO837" i="41"/>
  <c r="AY837" i="41" s="1"/>
  <c r="AZ836" i="41"/>
  <c r="AX836" i="41"/>
  <c r="AW836" i="41"/>
  <c r="AV836" i="41"/>
  <c r="AU836" i="41"/>
  <c r="AT836" i="41"/>
  <c r="AS836" i="41"/>
  <c r="AR836" i="41"/>
  <c r="AQ836" i="41"/>
  <c r="AP836" i="41"/>
  <c r="AO836" i="41"/>
  <c r="AY836" i="41" s="1"/>
  <c r="F836" i="41"/>
  <c r="AI836" i="41" s="1"/>
  <c r="AZ835" i="41"/>
  <c r="AY835" i="41"/>
  <c r="AX835" i="41"/>
  <c r="AW835" i="41"/>
  <c r="AV835" i="41"/>
  <c r="AU835" i="41"/>
  <c r="AT835" i="41"/>
  <c r="AS835" i="41"/>
  <c r="AR835" i="41"/>
  <c r="AQ835" i="41"/>
  <c r="AP835" i="41"/>
  <c r="AO835" i="41"/>
  <c r="AZ834" i="41"/>
  <c r="AY834" i="41"/>
  <c r="AX834" i="41"/>
  <c r="AW834" i="41"/>
  <c r="AV834" i="41"/>
  <c r="AU834" i="41"/>
  <c r="AT834" i="41"/>
  <c r="AS834" i="41"/>
  <c r="AR834" i="41"/>
  <c r="AQ834" i="41"/>
  <c r="AP834" i="41"/>
  <c r="AO834" i="41"/>
  <c r="F834" i="41"/>
  <c r="AI834" i="41" s="1"/>
  <c r="AX833" i="41"/>
  <c r="AW833" i="41"/>
  <c r="AV833" i="41"/>
  <c r="AU833" i="41"/>
  <c r="AT833" i="41"/>
  <c r="AS833" i="41"/>
  <c r="AR833" i="41"/>
  <c r="AQ833" i="41"/>
  <c r="AP833" i="41"/>
  <c r="AO833" i="41"/>
  <c r="AX832" i="41"/>
  <c r="AW832" i="41"/>
  <c r="AV832" i="41"/>
  <c r="AU832" i="41"/>
  <c r="AT832" i="41"/>
  <c r="AS832" i="41"/>
  <c r="AR832" i="41"/>
  <c r="AQ832" i="41"/>
  <c r="AP832" i="41"/>
  <c r="AO832" i="41"/>
  <c r="F832" i="41"/>
  <c r="AI832" i="41" s="1"/>
  <c r="AY831" i="41"/>
  <c r="AX831" i="41"/>
  <c r="AW831" i="41"/>
  <c r="AV831" i="41"/>
  <c r="AU831" i="41"/>
  <c r="AT831" i="41"/>
  <c r="AS831" i="41"/>
  <c r="AR831" i="41"/>
  <c r="AQ831" i="41"/>
  <c r="AP831" i="41"/>
  <c r="AO831" i="41"/>
  <c r="AZ831" i="41" s="1"/>
  <c r="AX830" i="41"/>
  <c r="AW830" i="41"/>
  <c r="AV830" i="41"/>
  <c r="AU830" i="41"/>
  <c r="AT830" i="41"/>
  <c r="AS830" i="41"/>
  <c r="AR830" i="41"/>
  <c r="AQ830" i="41"/>
  <c r="AP830" i="41"/>
  <c r="AO830" i="41"/>
  <c r="AZ830" i="41" s="1"/>
  <c r="F830" i="41"/>
  <c r="AI830" i="41" s="1"/>
  <c r="AX829" i="41"/>
  <c r="AW829" i="41"/>
  <c r="AV829" i="41"/>
  <c r="AU829" i="41"/>
  <c r="AT829" i="41"/>
  <c r="AS829" i="41"/>
  <c r="AR829" i="41"/>
  <c r="AQ829" i="41"/>
  <c r="AP829" i="41"/>
  <c r="AO829" i="41"/>
  <c r="AY830" i="41" s="1"/>
  <c r="AX828" i="41"/>
  <c r="AW828" i="41"/>
  <c r="AV828" i="41"/>
  <c r="AU828" i="41"/>
  <c r="AT828" i="41"/>
  <c r="AS828" i="41"/>
  <c r="AR828" i="41"/>
  <c r="AQ828" i="41"/>
  <c r="AP828" i="41"/>
  <c r="AO828" i="41"/>
  <c r="AZ828" i="41" s="1"/>
  <c r="F828" i="41"/>
  <c r="AI828" i="41" s="1"/>
  <c r="AX827" i="41"/>
  <c r="AW827" i="41"/>
  <c r="AV827" i="41"/>
  <c r="AU827" i="41"/>
  <c r="AT827" i="41"/>
  <c r="AS827" i="41"/>
  <c r="AR827" i="41"/>
  <c r="AQ827" i="41"/>
  <c r="AP827" i="41"/>
  <c r="AO827" i="41"/>
  <c r="AZ827" i="41" s="1"/>
  <c r="AX826" i="41"/>
  <c r="AW826" i="41"/>
  <c r="AV826" i="41"/>
  <c r="AU826" i="41"/>
  <c r="AT826" i="41"/>
  <c r="AS826" i="41"/>
  <c r="AR826" i="41"/>
  <c r="AQ826" i="41"/>
  <c r="AP826" i="41"/>
  <c r="AO826" i="41"/>
  <c r="AZ826" i="41" s="1"/>
  <c r="F826" i="41"/>
  <c r="AI826" i="41" s="1"/>
  <c r="AZ825" i="41"/>
  <c r="AX825" i="41"/>
  <c r="AW825" i="41"/>
  <c r="AV825" i="41"/>
  <c r="AU825" i="41"/>
  <c r="AT825" i="41"/>
  <c r="AS825" i="41"/>
  <c r="AR825" i="41"/>
  <c r="AQ825" i="41"/>
  <c r="AP825" i="41"/>
  <c r="AO825" i="41"/>
  <c r="AY825" i="41" s="1"/>
  <c r="AZ824" i="41"/>
  <c r="AX824" i="41"/>
  <c r="AW824" i="41"/>
  <c r="AV824" i="41"/>
  <c r="AU824" i="41"/>
  <c r="AT824" i="41"/>
  <c r="AS824" i="41"/>
  <c r="AR824" i="41"/>
  <c r="AQ824" i="41"/>
  <c r="AP824" i="41"/>
  <c r="AO824" i="41"/>
  <c r="AY824" i="41" s="1"/>
  <c r="F824" i="41"/>
  <c r="AI824" i="41" s="1"/>
  <c r="AZ823" i="41"/>
  <c r="AY823" i="41"/>
  <c r="AX823" i="41"/>
  <c r="AW823" i="41"/>
  <c r="AV823" i="41"/>
  <c r="AU823" i="41"/>
  <c r="AT823" i="41"/>
  <c r="AS823" i="41"/>
  <c r="AR823" i="41"/>
  <c r="AQ823" i="41"/>
  <c r="AP823" i="41"/>
  <c r="AO823" i="41"/>
  <c r="AZ822" i="41"/>
  <c r="AY822" i="41"/>
  <c r="AX822" i="41"/>
  <c r="AW822" i="41"/>
  <c r="AV822" i="41"/>
  <c r="AU822" i="41"/>
  <c r="AT822" i="41"/>
  <c r="AS822" i="41"/>
  <c r="AR822" i="41"/>
  <c r="AQ822" i="41"/>
  <c r="AP822" i="41"/>
  <c r="AO822" i="41"/>
  <c r="F822" i="41"/>
  <c r="AI822" i="41" s="1"/>
  <c r="AX821" i="41"/>
  <c r="AW821" i="41"/>
  <c r="AV821" i="41"/>
  <c r="AU821" i="41"/>
  <c r="AT821" i="41"/>
  <c r="AS821" i="41"/>
  <c r="AR821" i="41"/>
  <c r="AQ821" i="41"/>
  <c r="AP821" i="41"/>
  <c r="AO821" i="41"/>
  <c r="AX820" i="41"/>
  <c r="AW820" i="41"/>
  <c r="AV820" i="41"/>
  <c r="AU820" i="41"/>
  <c r="AT820" i="41"/>
  <c r="AS820" i="41"/>
  <c r="AR820" i="41"/>
  <c r="AQ820" i="41"/>
  <c r="AP820" i="41"/>
  <c r="AO820" i="41"/>
  <c r="F820" i="41"/>
  <c r="AI820" i="41" s="1"/>
  <c r="AY819" i="41"/>
  <c r="AX819" i="41"/>
  <c r="AW819" i="41"/>
  <c r="AV819" i="41"/>
  <c r="AU819" i="41"/>
  <c r="AT819" i="41"/>
  <c r="AS819" i="41"/>
  <c r="AR819" i="41"/>
  <c r="AQ819" i="41"/>
  <c r="AP819" i="41"/>
  <c r="AO819" i="41"/>
  <c r="AZ819" i="41" s="1"/>
  <c r="AX818" i="41"/>
  <c r="AW818" i="41"/>
  <c r="AV818" i="41"/>
  <c r="AU818" i="41"/>
  <c r="AT818" i="41"/>
  <c r="AS818" i="41"/>
  <c r="AR818" i="41"/>
  <c r="AQ818" i="41"/>
  <c r="AP818" i="41"/>
  <c r="AO818" i="41"/>
  <c r="AZ818" i="41" s="1"/>
  <c r="F818" i="41"/>
  <c r="AI818" i="41" s="1"/>
  <c r="AX817" i="41"/>
  <c r="AW817" i="41"/>
  <c r="AV817" i="41"/>
  <c r="AU817" i="41"/>
  <c r="AT817" i="41"/>
  <c r="AS817" i="41"/>
  <c r="AR817" i="41"/>
  <c r="AQ817" i="41"/>
  <c r="AP817" i="41"/>
  <c r="AO817" i="41"/>
  <c r="AY818" i="41" s="1"/>
  <c r="AX816" i="41"/>
  <c r="AW816" i="41"/>
  <c r="AV816" i="41"/>
  <c r="AU816" i="41"/>
  <c r="AT816" i="41"/>
  <c r="AS816" i="41"/>
  <c r="AR816" i="41"/>
  <c r="AQ816" i="41"/>
  <c r="AP816" i="41"/>
  <c r="AO816" i="41"/>
  <c r="AZ816" i="41" s="1"/>
  <c r="F816" i="41"/>
  <c r="AI816" i="41" s="1"/>
  <c r="AX815" i="41"/>
  <c r="AW815" i="41"/>
  <c r="AV815" i="41"/>
  <c r="AU815" i="41"/>
  <c r="AT815" i="41"/>
  <c r="AS815" i="41"/>
  <c r="AR815" i="41"/>
  <c r="AQ815" i="41"/>
  <c r="AP815" i="41"/>
  <c r="AO815" i="41"/>
  <c r="AZ815" i="41" s="1"/>
  <c r="AX814" i="41"/>
  <c r="AW814" i="41"/>
  <c r="AV814" i="41"/>
  <c r="AU814" i="41"/>
  <c r="AT814" i="41"/>
  <c r="AS814" i="41"/>
  <c r="AR814" i="41"/>
  <c r="AQ814" i="41"/>
  <c r="AP814" i="41"/>
  <c r="AO814" i="41"/>
  <c r="AZ814" i="41" s="1"/>
  <c r="F814" i="41"/>
  <c r="AI814" i="41" s="1"/>
  <c r="AZ813" i="41"/>
  <c r="AX813" i="41"/>
  <c r="AW813" i="41"/>
  <c r="AV813" i="41"/>
  <c r="AU813" i="41"/>
  <c r="AT813" i="41"/>
  <c r="AS813" i="41"/>
  <c r="AR813" i="41"/>
  <c r="AQ813" i="41"/>
  <c r="AP813" i="41"/>
  <c r="AO813" i="41"/>
  <c r="AY813" i="41" s="1"/>
  <c r="AZ812" i="41"/>
  <c r="AX812" i="41"/>
  <c r="AW812" i="41"/>
  <c r="AV812" i="41"/>
  <c r="AU812" i="41"/>
  <c r="AT812" i="41"/>
  <c r="AS812" i="41"/>
  <c r="AR812" i="41"/>
  <c r="AQ812" i="41"/>
  <c r="AP812" i="41"/>
  <c r="AO812" i="41"/>
  <c r="AY812" i="41" s="1"/>
  <c r="F812" i="41"/>
  <c r="AI812" i="41" s="1"/>
  <c r="AZ811" i="41"/>
  <c r="AY811" i="41"/>
  <c r="AX811" i="41"/>
  <c r="AW811" i="41"/>
  <c r="AV811" i="41"/>
  <c r="AU811" i="41"/>
  <c r="AT811" i="41"/>
  <c r="AS811" i="41"/>
  <c r="AR811" i="41"/>
  <c r="AQ811" i="41"/>
  <c r="AP811" i="41"/>
  <c r="AO811" i="41"/>
  <c r="AZ810" i="41"/>
  <c r="AX810" i="41"/>
  <c r="AW810" i="41"/>
  <c r="AV810" i="41"/>
  <c r="AU810" i="41"/>
  <c r="AT810" i="41"/>
  <c r="AS810" i="41"/>
  <c r="AR810" i="41"/>
  <c r="AQ810" i="41"/>
  <c r="AP810" i="41"/>
  <c r="AO810" i="41"/>
  <c r="F810" i="41"/>
  <c r="AI810" i="41" s="1"/>
  <c r="AX809" i="41"/>
  <c r="AW809" i="41"/>
  <c r="AV809" i="41"/>
  <c r="AU809" i="41"/>
  <c r="AT809" i="41"/>
  <c r="AS809" i="41"/>
  <c r="AR809" i="41"/>
  <c r="AQ809" i="41"/>
  <c r="AP809" i="41"/>
  <c r="AO809" i="41"/>
  <c r="AX808" i="41"/>
  <c r="AW808" i="41"/>
  <c r="AV808" i="41"/>
  <c r="AU808" i="41"/>
  <c r="AT808" i="41"/>
  <c r="AS808" i="41"/>
  <c r="AR808" i="41"/>
  <c r="AQ808" i="41"/>
  <c r="AP808" i="41"/>
  <c r="AO808" i="41"/>
  <c r="F808" i="41"/>
  <c r="AI808" i="41" s="1"/>
  <c r="AY807" i="41"/>
  <c r="AX807" i="41"/>
  <c r="AW807" i="41"/>
  <c r="AV807" i="41"/>
  <c r="AU807" i="41"/>
  <c r="AT807" i="41"/>
  <c r="AS807" i="41"/>
  <c r="AR807" i="41"/>
  <c r="AQ807" i="41"/>
  <c r="AP807" i="41"/>
  <c r="AO807" i="41"/>
  <c r="AZ807" i="41" s="1"/>
  <c r="AX806" i="41"/>
  <c r="AW806" i="41"/>
  <c r="AV806" i="41"/>
  <c r="AU806" i="41"/>
  <c r="AT806" i="41"/>
  <c r="AS806" i="41"/>
  <c r="AR806" i="41"/>
  <c r="AQ806" i="41"/>
  <c r="AP806" i="41"/>
  <c r="AO806" i="41"/>
  <c r="AZ806" i="41" s="1"/>
  <c r="F806" i="41"/>
  <c r="AI806" i="41" s="1"/>
  <c r="AX805" i="41"/>
  <c r="AW805" i="41"/>
  <c r="AV805" i="41"/>
  <c r="AU805" i="41"/>
  <c r="AT805" i="41"/>
  <c r="AS805" i="41"/>
  <c r="AR805" i="41"/>
  <c r="AQ805" i="41"/>
  <c r="AP805" i="41"/>
  <c r="AO805" i="41"/>
  <c r="AY806" i="41" s="1"/>
  <c r="AX804" i="41"/>
  <c r="AW804" i="41"/>
  <c r="AV804" i="41"/>
  <c r="AU804" i="41"/>
  <c r="AT804" i="41"/>
  <c r="AS804" i="41"/>
  <c r="AR804" i="41"/>
  <c r="AQ804" i="41"/>
  <c r="AP804" i="41"/>
  <c r="AO804" i="41"/>
  <c r="AZ804" i="41" s="1"/>
  <c r="F804" i="41"/>
  <c r="AI804" i="41" s="1"/>
  <c r="AX803" i="41"/>
  <c r="AW803" i="41"/>
  <c r="AV803" i="41"/>
  <c r="AU803" i="41"/>
  <c r="AT803" i="41"/>
  <c r="AS803" i="41"/>
  <c r="AR803" i="41"/>
  <c r="AQ803" i="41"/>
  <c r="AP803" i="41"/>
  <c r="AO803" i="41"/>
  <c r="AZ803" i="41" s="1"/>
  <c r="AX802" i="41"/>
  <c r="AW802" i="41"/>
  <c r="AV802" i="41"/>
  <c r="AU802" i="41"/>
  <c r="AT802" i="41"/>
  <c r="AS802" i="41"/>
  <c r="AR802" i="41"/>
  <c r="AQ802" i="41"/>
  <c r="AP802" i="41"/>
  <c r="AO802" i="41"/>
  <c r="AZ802" i="41" s="1"/>
  <c r="F802" i="41"/>
  <c r="AI802" i="41" s="1"/>
  <c r="AZ801" i="41"/>
  <c r="AX801" i="41"/>
  <c r="AW801" i="41"/>
  <c r="AV801" i="41"/>
  <c r="AU801" i="41"/>
  <c r="AT801" i="41"/>
  <c r="AS801" i="41"/>
  <c r="AR801" i="41"/>
  <c r="AQ801" i="41"/>
  <c r="AP801" i="41"/>
  <c r="AO801" i="41"/>
  <c r="AY801" i="41" s="1"/>
  <c r="AZ800" i="41"/>
  <c r="AX800" i="41"/>
  <c r="AW800" i="41"/>
  <c r="AV800" i="41"/>
  <c r="AU800" i="41"/>
  <c r="AT800" i="41"/>
  <c r="AS800" i="41"/>
  <c r="AR800" i="41"/>
  <c r="AQ800" i="41"/>
  <c r="AP800" i="41"/>
  <c r="AO800" i="41"/>
  <c r="AY800" i="41" s="1"/>
  <c r="F800" i="41"/>
  <c r="AI800" i="41" s="1"/>
  <c r="AZ799" i="41"/>
  <c r="AY799" i="41"/>
  <c r="AX799" i="41"/>
  <c r="AW799" i="41"/>
  <c r="AV799" i="41"/>
  <c r="AU799" i="41"/>
  <c r="AT799" i="41"/>
  <c r="AS799" i="41"/>
  <c r="AR799" i="41"/>
  <c r="AQ799" i="41"/>
  <c r="AP799" i="41"/>
  <c r="AO799" i="41"/>
  <c r="AZ798" i="41"/>
  <c r="AX798" i="41"/>
  <c r="AW798" i="41"/>
  <c r="AV798" i="41"/>
  <c r="AU798" i="41"/>
  <c r="AT798" i="41"/>
  <c r="AS798" i="41"/>
  <c r="AR798" i="41"/>
  <c r="AQ798" i="41"/>
  <c r="AP798" i="41"/>
  <c r="AO798" i="41"/>
  <c r="F798" i="41"/>
  <c r="AI798" i="41" s="1"/>
  <c r="AX797" i="41"/>
  <c r="AW797" i="41"/>
  <c r="AV797" i="41"/>
  <c r="AU797" i="41"/>
  <c r="AT797" i="41"/>
  <c r="AS797" i="41"/>
  <c r="AR797" i="41"/>
  <c r="AQ797" i="41"/>
  <c r="AP797" i="41"/>
  <c r="AO797" i="41"/>
  <c r="AX796" i="41"/>
  <c r="AW796" i="41"/>
  <c r="AV796" i="41"/>
  <c r="AU796" i="41"/>
  <c r="AT796" i="41"/>
  <c r="AS796" i="41"/>
  <c r="AR796" i="41"/>
  <c r="AQ796" i="41"/>
  <c r="AP796" i="41"/>
  <c r="AO796" i="41"/>
  <c r="F796" i="41"/>
  <c r="AI796" i="41" s="1"/>
  <c r="AY795" i="41"/>
  <c r="AX795" i="41"/>
  <c r="AW795" i="41"/>
  <c r="AV795" i="41"/>
  <c r="AU795" i="41"/>
  <c r="AT795" i="41"/>
  <c r="AS795" i="41"/>
  <c r="AR795" i="41"/>
  <c r="AQ795" i="41"/>
  <c r="AP795" i="41"/>
  <c r="AO795" i="41"/>
  <c r="AZ795" i="41" s="1"/>
  <c r="AX794" i="41"/>
  <c r="AW794" i="41"/>
  <c r="AV794" i="41"/>
  <c r="AU794" i="41"/>
  <c r="AT794" i="41"/>
  <c r="AS794" i="41"/>
  <c r="AR794" i="41"/>
  <c r="AQ794" i="41"/>
  <c r="AP794" i="41"/>
  <c r="AO794" i="41"/>
  <c r="AZ794" i="41" s="1"/>
  <c r="F794" i="41"/>
  <c r="AI794" i="41" s="1"/>
  <c r="AX793" i="41"/>
  <c r="AW793" i="41"/>
  <c r="AV793" i="41"/>
  <c r="AU793" i="41"/>
  <c r="AT793" i="41"/>
  <c r="AS793" i="41"/>
  <c r="AR793" i="41"/>
  <c r="AQ793" i="41"/>
  <c r="AP793" i="41"/>
  <c r="AO793" i="41"/>
  <c r="AY794" i="41" s="1"/>
  <c r="AX792" i="41"/>
  <c r="AW792" i="41"/>
  <c r="AV792" i="41"/>
  <c r="AU792" i="41"/>
  <c r="AT792" i="41"/>
  <c r="AS792" i="41"/>
  <c r="AR792" i="41"/>
  <c r="AQ792" i="41"/>
  <c r="AP792" i="41"/>
  <c r="AO792" i="41"/>
  <c r="AZ792" i="41" s="1"/>
  <c r="F792" i="41"/>
  <c r="AI792" i="41" s="1"/>
  <c r="AX791" i="41"/>
  <c r="AW791" i="41"/>
  <c r="AV791" i="41"/>
  <c r="AU791" i="41"/>
  <c r="AT791" i="41"/>
  <c r="AS791" i="41"/>
  <c r="AR791" i="41"/>
  <c r="AQ791" i="41"/>
  <c r="AP791" i="41"/>
  <c r="AO791" i="41"/>
  <c r="AZ791" i="41" s="1"/>
  <c r="AX790" i="41"/>
  <c r="AW790" i="41"/>
  <c r="AV790" i="41"/>
  <c r="AU790" i="41"/>
  <c r="AT790" i="41"/>
  <c r="AS790" i="41"/>
  <c r="AR790" i="41"/>
  <c r="AQ790" i="41"/>
  <c r="AP790" i="41"/>
  <c r="AO790" i="41"/>
  <c r="AZ790" i="41" s="1"/>
  <c r="F790" i="41"/>
  <c r="AI790" i="41" s="1"/>
  <c r="AZ789" i="41"/>
  <c r="AX789" i="41"/>
  <c r="AW789" i="41"/>
  <c r="AV789" i="41"/>
  <c r="AU789" i="41"/>
  <c r="AT789" i="41"/>
  <c r="AS789" i="41"/>
  <c r="AR789" i="41"/>
  <c r="AQ789" i="41"/>
  <c r="AP789" i="41"/>
  <c r="AO789" i="41"/>
  <c r="AY789" i="41" s="1"/>
  <c r="AZ788" i="41"/>
  <c r="AX788" i="41"/>
  <c r="AW788" i="41"/>
  <c r="AV788" i="41"/>
  <c r="AU788" i="41"/>
  <c r="AT788" i="41"/>
  <c r="AS788" i="41"/>
  <c r="AR788" i="41"/>
  <c r="AQ788" i="41"/>
  <c r="AP788" i="41"/>
  <c r="AO788" i="41"/>
  <c r="AY788" i="41" s="1"/>
  <c r="F788" i="41"/>
  <c r="AI788" i="41" s="1"/>
  <c r="AZ787" i="41"/>
  <c r="AY787" i="41"/>
  <c r="AX787" i="41"/>
  <c r="AW787" i="41"/>
  <c r="AV787" i="41"/>
  <c r="AU787" i="41"/>
  <c r="AT787" i="41"/>
  <c r="AS787" i="41"/>
  <c r="AR787" i="41"/>
  <c r="AQ787" i="41"/>
  <c r="AP787" i="41"/>
  <c r="AO787" i="41"/>
  <c r="AZ786" i="41"/>
  <c r="AY786" i="41"/>
  <c r="AX786" i="41"/>
  <c r="AW786" i="41"/>
  <c r="AV786" i="41"/>
  <c r="AU786" i="41"/>
  <c r="AT786" i="41"/>
  <c r="AS786" i="41"/>
  <c r="AR786" i="41"/>
  <c r="AQ786" i="41"/>
  <c r="AP786" i="41"/>
  <c r="AO786" i="41"/>
  <c r="F786" i="41"/>
  <c r="AI786" i="41" s="1"/>
  <c r="AX785" i="41"/>
  <c r="AW785" i="41"/>
  <c r="AV785" i="41"/>
  <c r="AU785" i="41"/>
  <c r="AT785" i="41"/>
  <c r="AS785" i="41"/>
  <c r="AR785" i="41"/>
  <c r="AQ785" i="41"/>
  <c r="AP785" i="41"/>
  <c r="AO785" i="41"/>
  <c r="AX784" i="41"/>
  <c r="AW784" i="41"/>
  <c r="AV784" i="41"/>
  <c r="AU784" i="41"/>
  <c r="AT784" i="41"/>
  <c r="AS784" i="41"/>
  <c r="AR784" i="41"/>
  <c r="AQ784" i="41"/>
  <c r="AP784" i="41"/>
  <c r="AO784" i="41"/>
  <c r="F784" i="41"/>
  <c r="AI784" i="41" s="1"/>
  <c r="AY783" i="41"/>
  <c r="AX783" i="41"/>
  <c r="AW783" i="41"/>
  <c r="AV783" i="41"/>
  <c r="AU783" i="41"/>
  <c r="AT783" i="41"/>
  <c r="AS783" i="41"/>
  <c r="AR783" i="41"/>
  <c r="AQ783" i="41"/>
  <c r="AP783" i="41"/>
  <c r="AO783" i="41"/>
  <c r="AZ783" i="41" s="1"/>
  <c r="AX782" i="41"/>
  <c r="AW782" i="41"/>
  <c r="AV782" i="41"/>
  <c r="AU782" i="41"/>
  <c r="AT782" i="41"/>
  <c r="AS782" i="41"/>
  <c r="AR782" i="41"/>
  <c r="AQ782" i="41"/>
  <c r="AP782" i="41"/>
  <c r="AO782" i="41"/>
  <c r="AZ782" i="41" s="1"/>
  <c r="F782" i="41"/>
  <c r="AI782" i="41" s="1"/>
  <c r="AX781" i="41"/>
  <c r="AW781" i="41"/>
  <c r="AV781" i="41"/>
  <c r="AU781" i="41"/>
  <c r="AT781" i="41"/>
  <c r="AS781" i="41"/>
  <c r="AR781" i="41"/>
  <c r="AQ781" i="41"/>
  <c r="AP781" i="41"/>
  <c r="AO781" i="41"/>
  <c r="AY782" i="41" s="1"/>
  <c r="AX780" i="41"/>
  <c r="AW780" i="41"/>
  <c r="AV780" i="41"/>
  <c r="AU780" i="41"/>
  <c r="AT780" i="41"/>
  <c r="AS780" i="41"/>
  <c r="AR780" i="41"/>
  <c r="AQ780" i="41"/>
  <c r="AP780" i="41"/>
  <c r="AO780" i="41"/>
  <c r="AZ780" i="41" s="1"/>
  <c r="F780" i="41"/>
  <c r="AI780" i="41" s="1"/>
  <c r="AX779" i="41"/>
  <c r="AW779" i="41"/>
  <c r="AV779" i="41"/>
  <c r="AU779" i="41"/>
  <c r="AT779" i="41"/>
  <c r="AS779" i="41"/>
  <c r="AR779" i="41"/>
  <c r="AQ779" i="41"/>
  <c r="AP779" i="41"/>
  <c r="AO779" i="41"/>
  <c r="AZ779" i="41" s="1"/>
  <c r="AX778" i="41"/>
  <c r="AW778" i="41"/>
  <c r="AV778" i="41"/>
  <c r="AU778" i="41"/>
  <c r="AT778" i="41"/>
  <c r="AS778" i="41"/>
  <c r="AR778" i="41"/>
  <c r="AQ778" i="41"/>
  <c r="AP778" i="41"/>
  <c r="AO778" i="41"/>
  <c r="AZ778" i="41" s="1"/>
  <c r="F778" i="41"/>
  <c r="AI778" i="41" s="1"/>
  <c r="AZ777" i="41"/>
  <c r="AX777" i="41"/>
  <c r="AW777" i="41"/>
  <c r="AV777" i="41"/>
  <c r="AU777" i="41"/>
  <c r="AT777" i="41"/>
  <c r="AS777" i="41"/>
  <c r="AR777" i="41"/>
  <c r="AQ777" i="41"/>
  <c r="AP777" i="41"/>
  <c r="AO777" i="41"/>
  <c r="AY777" i="41" s="1"/>
  <c r="AZ776" i="41"/>
  <c r="AX776" i="41"/>
  <c r="AW776" i="41"/>
  <c r="AV776" i="41"/>
  <c r="AU776" i="41"/>
  <c r="AT776" i="41"/>
  <c r="AS776" i="41"/>
  <c r="AR776" i="41"/>
  <c r="AQ776" i="41"/>
  <c r="AP776" i="41"/>
  <c r="AO776" i="41"/>
  <c r="AY776" i="41" s="1"/>
  <c r="F776" i="41"/>
  <c r="AI776" i="41" s="1"/>
  <c r="AZ775" i="41"/>
  <c r="AY775" i="41"/>
  <c r="AX775" i="41"/>
  <c r="AW775" i="41"/>
  <c r="AV775" i="41"/>
  <c r="AU775" i="41"/>
  <c r="AT775" i="41"/>
  <c r="AS775" i="41"/>
  <c r="AR775" i="41"/>
  <c r="AQ775" i="41"/>
  <c r="AP775" i="41"/>
  <c r="AO775" i="41"/>
  <c r="AZ774" i="41"/>
  <c r="AY774" i="41"/>
  <c r="AX774" i="41"/>
  <c r="AW774" i="41"/>
  <c r="AV774" i="41"/>
  <c r="AU774" i="41"/>
  <c r="AT774" i="41"/>
  <c r="AS774" i="41"/>
  <c r="AR774" i="41"/>
  <c r="AQ774" i="41"/>
  <c r="AP774" i="41"/>
  <c r="AO774" i="41"/>
  <c r="F774" i="41"/>
  <c r="AI774" i="41" s="1"/>
  <c r="AX773" i="41"/>
  <c r="AW773" i="41"/>
  <c r="AV773" i="41"/>
  <c r="AU773" i="41"/>
  <c r="AT773" i="41"/>
  <c r="AS773" i="41"/>
  <c r="AR773" i="41"/>
  <c r="AQ773" i="41"/>
  <c r="AP773" i="41"/>
  <c r="AO773" i="41"/>
  <c r="AX772" i="41"/>
  <c r="AW772" i="41"/>
  <c r="AV772" i="41"/>
  <c r="AU772" i="41"/>
  <c r="AT772" i="41"/>
  <c r="AS772" i="41"/>
  <c r="AR772" i="41"/>
  <c r="AQ772" i="41"/>
  <c r="AP772" i="41"/>
  <c r="AO772" i="41"/>
  <c r="F772" i="41"/>
  <c r="AI772" i="41" s="1"/>
  <c r="AY771" i="41"/>
  <c r="AX771" i="41"/>
  <c r="AW771" i="41"/>
  <c r="AV771" i="41"/>
  <c r="AU771" i="41"/>
  <c r="AT771" i="41"/>
  <c r="AS771" i="41"/>
  <c r="AR771" i="41"/>
  <c r="AQ771" i="41"/>
  <c r="AP771" i="41"/>
  <c r="AO771" i="41"/>
  <c r="AZ771" i="41" s="1"/>
  <c r="AX770" i="41"/>
  <c r="AW770" i="41"/>
  <c r="AV770" i="41"/>
  <c r="AU770" i="41"/>
  <c r="AT770" i="41"/>
  <c r="AS770" i="41"/>
  <c r="AR770" i="41"/>
  <c r="AQ770" i="41"/>
  <c r="AP770" i="41"/>
  <c r="AO770" i="41"/>
  <c r="AZ770" i="41" s="1"/>
  <c r="F770" i="41"/>
  <c r="AI770" i="41" s="1"/>
  <c r="AX769" i="41"/>
  <c r="AW769" i="41"/>
  <c r="AV769" i="41"/>
  <c r="AU769" i="41"/>
  <c r="AT769" i="41"/>
  <c r="AS769" i="41"/>
  <c r="AR769" i="41"/>
  <c r="AQ769" i="41"/>
  <c r="AP769" i="41"/>
  <c r="AO769" i="41"/>
  <c r="AY770" i="41" s="1"/>
  <c r="AX768" i="41"/>
  <c r="AW768" i="41"/>
  <c r="AV768" i="41"/>
  <c r="AU768" i="41"/>
  <c r="AT768" i="41"/>
  <c r="AS768" i="41"/>
  <c r="AR768" i="41"/>
  <c r="AQ768" i="41"/>
  <c r="AP768" i="41"/>
  <c r="AO768" i="41"/>
  <c r="AZ768" i="41" s="1"/>
  <c r="F768" i="41"/>
  <c r="AI768" i="41" s="1"/>
  <c r="AX767" i="41"/>
  <c r="AW767" i="41"/>
  <c r="AV767" i="41"/>
  <c r="AU767" i="41"/>
  <c r="AT767" i="41"/>
  <c r="AS767" i="41"/>
  <c r="AR767" i="41"/>
  <c r="AQ767" i="41"/>
  <c r="AP767" i="41"/>
  <c r="AO767" i="41"/>
  <c r="AZ767" i="41" s="1"/>
  <c r="AX766" i="41"/>
  <c r="AW766" i="41"/>
  <c r="AV766" i="41"/>
  <c r="AU766" i="41"/>
  <c r="AT766" i="41"/>
  <c r="AS766" i="41"/>
  <c r="AR766" i="41"/>
  <c r="AQ766" i="41"/>
  <c r="AP766" i="41"/>
  <c r="AO766" i="41"/>
  <c r="AZ766" i="41" s="1"/>
  <c r="F766" i="41"/>
  <c r="AI766" i="41" s="1"/>
  <c r="AZ765" i="41"/>
  <c r="AX765" i="41"/>
  <c r="AW765" i="41"/>
  <c r="AV765" i="41"/>
  <c r="AU765" i="41"/>
  <c r="AT765" i="41"/>
  <c r="AS765" i="41"/>
  <c r="AR765" i="41"/>
  <c r="AQ765" i="41"/>
  <c r="AP765" i="41"/>
  <c r="AO765" i="41"/>
  <c r="AY765" i="41" s="1"/>
  <c r="AZ764" i="41"/>
  <c r="AX764" i="41"/>
  <c r="AW764" i="41"/>
  <c r="AV764" i="41"/>
  <c r="AU764" i="41"/>
  <c r="AT764" i="41"/>
  <c r="AS764" i="41"/>
  <c r="AR764" i="41"/>
  <c r="AQ764" i="41"/>
  <c r="AP764" i="41"/>
  <c r="AO764" i="41"/>
  <c r="AY764" i="41" s="1"/>
  <c r="F764" i="41"/>
  <c r="AI764" i="41" s="1"/>
  <c r="AZ763" i="41"/>
  <c r="AY763" i="41"/>
  <c r="AX763" i="41"/>
  <c r="AW763" i="41"/>
  <c r="AV763" i="41"/>
  <c r="AU763" i="41"/>
  <c r="AT763" i="41"/>
  <c r="AS763" i="41"/>
  <c r="AR763" i="41"/>
  <c r="AQ763" i="41"/>
  <c r="AP763" i="41"/>
  <c r="AO763" i="41"/>
  <c r="AZ762" i="41"/>
  <c r="AY762" i="41"/>
  <c r="AX762" i="41"/>
  <c r="AW762" i="41"/>
  <c r="AV762" i="41"/>
  <c r="AU762" i="41"/>
  <c r="AT762" i="41"/>
  <c r="AS762" i="41"/>
  <c r="AR762" i="41"/>
  <c r="AQ762" i="41"/>
  <c r="AP762" i="41"/>
  <c r="AO762" i="41"/>
  <c r="F762" i="41"/>
  <c r="AI762" i="41" s="1"/>
  <c r="AX761" i="41"/>
  <c r="AW761" i="41"/>
  <c r="AV761" i="41"/>
  <c r="AU761" i="41"/>
  <c r="AT761" i="41"/>
  <c r="AS761" i="41"/>
  <c r="AR761" i="41"/>
  <c r="AQ761" i="41"/>
  <c r="AP761" i="41"/>
  <c r="AO761" i="41"/>
  <c r="AX760" i="41"/>
  <c r="AW760" i="41"/>
  <c r="AV760" i="41"/>
  <c r="AU760" i="41"/>
  <c r="AT760" i="41"/>
  <c r="AS760" i="41"/>
  <c r="AR760" i="41"/>
  <c r="AQ760" i="41"/>
  <c r="AP760" i="41"/>
  <c r="AO760" i="41"/>
  <c r="F760" i="41"/>
  <c r="AI760" i="41" s="1"/>
  <c r="AY759" i="41"/>
  <c r="AX759" i="41"/>
  <c r="AW759" i="41"/>
  <c r="AV759" i="41"/>
  <c r="AU759" i="41"/>
  <c r="AT759" i="41"/>
  <c r="AS759" i="41"/>
  <c r="AR759" i="41"/>
  <c r="AQ759" i="41"/>
  <c r="AP759" i="41"/>
  <c r="AO759" i="41"/>
  <c r="AZ759" i="41" s="1"/>
  <c r="AX758" i="41"/>
  <c r="AW758" i="41"/>
  <c r="AV758" i="41"/>
  <c r="AU758" i="41"/>
  <c r="AT758" i="41"/>
  <c r="AS758" i="41"/>
  <c r="AR758" i="41"/>
  <c r="AQ758" i="41"/>
  <c r="AP758" i="41"/>
  <c r="AO758" i="41"/>
  <c r="AZ758" i="41" s="1"/>
  <c r="F758" i="41"/>
  <c r="AI758" i="41" s="1"/>
  <c r="AX757" i="41"/>
  <c r="AW757" i="41"/>
  <c r="AV757" i="41"/>
  <c r="AU757" i="41"/>
  <c r="AT757" i="41"/>
  <c r="AS757" i="41"/>
  <c r="AR757" i="41"/>
  <c r="AQ757" i="41"/>
  <c r="AP757" i="41"/>
  <c r="AO757" i="41"/>
  <c r="AY758" i="41" s="1"/>
  <c r="AX756" i="41"/>
  <c r="AW756" i="41"/>
  <c r="AV756" i="41"/>
  <c r="AU756" i="41"/>
  <c r="AT756" i="41"/>
  <c r="AS756" i="41"/>
  <c r="AR756" i="41"/>
  <c r="AQ756" i="41"/>
  <c r="AP756" i="41"/>
  <c r="AO756" i="41"/>
  <c r="AZ756" i="41" s="1"/>
  <c r="F756" i="41"/>
  <c r="AI756" i="41" s="1"/>
  <c r="AX755" i="41"/>
  <c r="AW755" i="41"/>
  <c r="AV755" i="41"/>
  <c r="AU755" i="41"/>
  <c r="AT755" i="41"/>
  <c r="AS755" i="41"/>
  <c r="AR755" i="41"/>
  <c r="AQ755" i="41"/>
  <c r="AP755" i="41"/>
  <c r="AO755" i="41"/>
  <c r="AZ755" i="41" s="1"/>
  <c r="AX754" i="41"/>
  <c r="AW754" i="41"/>
  <c r="AV754" i="41"/>
  <c r="AU754" i="41"/>
  <c r="AT754" i="41"/>
  <c r="AS754" i="41"/>
  <c r="AR754" i="41"/>
  <c r="AQ754" i="41"/>
  <c r="AP754" i="41"/>
  <c r="AO754" i="41"/>
  <c r="AZ754" i="41" s="1"/>
  <c r="F754" i="41"/>
  <c r="AI754" i="41" s="1"/>
  <c r="AZ753" i="41"/>
  <c r="AX753" i="41"/>
  <c r="AW753" i="41"/>
  <c r="AV753" i="41"/>
  <c r="AU753" i="41"/>
  <c r="AT753" i="41"/>
  <c r="AS753" i="41"/>
  <c r="AR753" i="41"/>
  <c r="AQ753" i="41"/>
  <c r="AP753" i="41"/>
  <c r="AO753" i="41"/>
  <c r="AY753" i="41" s="1"/>
  <c r="AZ752" i="41"/>
  <c r="AX752" i="41"/>
  <c r="AW752" i="41"/>
  <c r="AV752" i="41"/>
  <c r="AU752" i="41"/>
  <c r="AT752" i="41"/>
  <c r="AS752" i="41"/>
  <c r="AR752" i="41"/>
  <c r="AQ752" i="41"/>
  <c r="AP752" i="41"/>
  <c r="AO752" i="41"/>
  <c r="AY752" i="41" s="1"/>
  <c r="F752" i="41"/>
  <c r="AI752" i="41" s="1"/>
  <c r="AZ751" i="41"/>
  <c r="AY751" i="41"/>
  <c r="AX751" i="41"/>
  <c r="AW751" i="41"/>
  <c r="AV751" i="41"/>
  <c r="AU751" i="41"/>
  <c r="AT751" i="41"/>
  <c r="AS751" i="41"/>
  <c r="AR751" i="41"/>
  <c r="AQ751" i="41"/>
  <c r="AP751" i="41"/>
  <c r="AO751" i="41"/>
  <c r="AZ750" i="41"/>
  <c r="AY750" i="41"/>
  <c r="AX750" i="41"/>
  <c r="AW750" i="41"/>
  <c r="AV750" i="41"/>
  <c r="AU750" i="41"/>
  <c r="AT750" i="41"/>
  <c r="AS750" i="41"/>
  <c r="AR750" i="41"/>
  <c r="AQ750" i="41"/>
  <c r="AP750" i="41"/>
  <c r="AO750" i="41"/>
  <c r="F750" i="41"/>
  <c r="AI750" i="41" s="1"/>
  <c r="AX749" i="41"/>
  <c r="AW749" i="41"/>
  <c r="AV749" i="41"/>
  <c r="AU749" i="41"/>
  <c r="AT749" i="41"/>
  <c r="AS749" i="41"/>
  <c r="AR749" i="41"/>
  <c r="AQ749" i="41"/>
  <c r="AP749" i="41"/>
  <c r="AO749" i="41"/>
  <c r="AX748" i="41"/>
  <c r="AW748" i="41"/>
  <c r="AV748" i="41"/>
  <c r="AU748" i="41"/>
  <c r="AT748" i="41"/>
  <c r="AS748" i="41"/>
  <c r="AR748" i="41"/>
  <c r="AQ748" i="41"/>
  <c r="AP748" i="41"/>
  <c r="AO748" i="41"/>
  <c r="F748" i="41"/>
  <c r="AI748" i="41" s="1"/>
  <c r="AY747" i="41"/>
  <c r="AX747" i="41"/>
  <c r="AW747" i="41"/>
  <c r="AV747" i="41"/>
  <c r="AU747" i="41"/>
  <c r="AT747" i="41"/>
  <c r="AS747" i="41"/>
  <c r="AR747" i="41"/>
  <c r="AQ747" i="41"/>
  <c r="AP747" i="41"/>
  <c r="AO747" i="41"/>
  <c r="AZ747" i="41" s="1"/>
  <c r="AX746" i="41"/>
  <c r="AW746" i="41"/>
  <c r="AV746" i="41"/>
  <c r="AU746" i="41"/>
  <c r="AT746" i="41"/>
  <c r="AS746" i="41"/>
  <c r="AR746" i="41"/>
  <c r="AQ746" i="41"/>
  <c r="AP746" i="41"/>
  <c r="AO746" i="41"/>
  <c r="AZ746" i="41" s="1"/>
  <c r="F746" i="41"/>
  <c r="AI746" i="41" s="1"/>
  <c r="AX745" i="41"/>
  <c r="AW745" i="41"/>
  <c r="AV745" i="41"/>
  <c r="AU745" i="41"/>
  <c r="AT745" i="41"/>
  <c r="AS745" i="41"/>
  <c r="AR745" i="41"/>
  <c r="AQ745" i="41"/>
  <c r="AP745" i="41"/>
  <c r="AO745" i="41"/>
  <c r="AY746" i="41" s="1"/>
  <c r="AX744" i="41"/>
  <c r="AW744" i="41"/>
  <c r="AV744" i="41"/>
  <c r="AU744" i="41"/>
  <c r="AT744" i="41"/>
  <c r="AS744" i="41"/>
  <c r="AR744" i="41"/>
  <c r="AQ744" i="41"/>
  <c r="AP744" i="41"/>
  <c r="AO744" i="41"/>
  <c r="AZ744" i="41" s="1"/>
  <c r="F744" i="41"/>
  <c r="AI744" i="41" s="1"/>
  <c r="AX743" i="41"/>
  <c r="AW743" i="41"/>
  <c r="AV743" i="41"/>
  <c r="AU743" i="41"/>
  <c r="AT743" i="41"/>
  <c r="AS743" i="41"/>
  <c r="AR743" i="41"/>
  <c r="AQ743" i="41"/>
  <c r="AP743" i="41"/>
  <c r="AO743" i="41"/>
  <c r="AZ743" i="41" s="1"/>
  <c r="AX742" i="41"/>
  <c r="AW742" i="41"/>
  <c r="AV742" i="41"/>
  <c r="AU742" i="41"/>
  <c r="AT742" i="41"/>
  <c r="AS742" i="41"/>
  <c r="AR742" i="41"/>
  <c r="AQ742" i="41"/>
  <c r="AP742" i="41"/>
  <c r="AO742" i="41"/>
  <c r="AZ742" i="41" s="1"/>
  <c r="F742" i="41"/>
  <c r="AI742" i="41" s="1"/>
  <c r="AZ741" i="41"/>
  <c r="AX741" i="41"/>
  <c r="AW741" i="41"/>
  <c r="AV741" i="41"/>
  <c r="AU741" i="41"/>
  <c r="AT741" i="41"/>
  <c r="AS741" i="41"/>
  <c r="AR741" i="41"/>
  <c r="AQ741" i="41"/>
  <c r="AP741" i="41"/>
  <c r="AO741" i="41"/>
  <c r="AY741" i="41" s="1"/>
  <c r="AZ740" i="41"/>
  <c r="AX740" i="41"/>
  <c r="AW740" i="41"/>
  <c r="AV740" i="41"/>
  <c r="AU740" i="41"/>
  <c r="AT740" i="41"/>
  <c r="AS740" i="41"/>
  <c r="AR740" i="41"/>
  <c r="AQ740" i="41"/>
  <c r="AP740" i="41"/>
  <c r="AO740" i="41"/>
  <c r="AY740" i="41" s="1"/>
  <c r="F740" i="41"/>
  <c r="AI740" i="41" s="1"/>
  <c r="AZ739" i="41"/>
  <c r="AY739" i="41"/>
  <c r="AX739" i="41"/>
  <c r="AW739" i="41"/>
  <c r="AV739" i="41"/>
  <c r="AU739" i="41"/>
  <c r="AT739" i="41"/>
  <c r="AS739" i="41"/>
  <c r="AR739" i="41"/>
  <c r="AQ739" i="41"/>
  <c r="AP739" i="41"/>
  <c r="AO739" i="41"/>
  <c r="AZ738" i="41"/>
  <c r="AX738" i="41"/>
  <c r="AW738" i="41"/>
  <c r="AV738" i="41"/>
  <c r="AU738" i="41"/>
  <c r="AT738" i="41"/>
  <c r="AS738" i="41"/>
  <c r="AR738" i="41"/>
  <c r="AQ738" i="41"/>
  <c r="AP738" i="41"/>
  <c r="AO738" i="41"/>
  <c r="F738" i="41"/>
  <c r="AI738" i="41" s="1"/>
  <c r="AX737" i="41"/>
  <c r="AW737" i="41"/>
  <c r="AV737" i="41"/>
  <c r="AU737" i="41"/>
  <c r="AT737" i="41"/>
  <c r="AS737" i="41"/>
  <c r="AR737" i="41"/>
  <c r="AQ737" i="41"/>
  <c r="AP737" i="41"/>
  <c r="AO737" i="41"/>
  <c r="AX736" i="41"/>
  <c r="AW736" i="41"/>
  <c r="AV736" i="41"/>
  <c r="AU736" i="41"/>
  <c r="AT736" i="41"/>
  <c r="AS736" i="41"/>
  <c r="AR736" i="41"/>
  <c r="AQ736" i="41"/>
  <c r="AP736" i="41"/>
  <c r="AO736" i="41"/>
  <c r="F736" i="41"/>
  <c r="AI736" i="41" s="1"/>
  <c r="AY735" i="41"/>
  <c r="AX735" i="41"/>
  <c r="AW735" i="41"/>
  <c r="AV735" i="41"/>
  <c r="AU735" i="41"/>
  <c r="AT735" i="41"/>
  <c r="AS735" i="41"/>
  <c r="AR735" i="41"/>
  <c r="AQ735" i="41"/>
  <c r="AP735" i="41"/>
  <c r="AO735" i="41"/>
  <c r="AY734" i="41"/>
  <c r="AX734" i="41"/>
  <c r="AW734" i="41"/>
  <c r="AV734" i="41"/>
  <c r="AU734" i="41"/>
  <c r="AT734" i="41"/>
  <c r="AS734" i="41"/>
  <c r="AR734" i="41"/>
  <c r="AQ734" i="41"/>
  <c r="AP734" i="41"/>
  <c r="AO734" i="41"/>
  <c r="AZ734" i="41" s="1"/>
  <c r="F734" i="41"/>
  <c r="AI734" i="41" s="1"/>
  <c r="AX733" i="41"/>
  <c r="AW733" i="41"/>
  <c r="AV733" i="41"/>
  <c r="AU733" i="41"/>
  <c r="AT733" i="41"/>
  <c r="AS733" i="41"/>
  <c r="AR733" i="41"/>
  <c r="AQ733" i="41"/>
  <c r="AP733" i="41"/>
  <c r="AO733" i="41"/>
  <c r="AX732" i="41"/>
  <c r="AW732" i="41"/>
  <c r="AV732" i="41"/>
  <c r="AU732" i="41"/>
  <c r="AT732" i="41"/>
  <c r="AS732" i="41"/>
  <c r="AR732" i="41"/>
  <c r="AQ732" i="41"/>
  <c r="AP732" i="41"/>
  <c r="AO732" i="41"/>
  <c r="F732" i="41"/>
  <c r="AI732" i="41" s="1"/>
  <c r="AX731" i="41"/>
  <c r="AW731" i="41"/>
  <c r="AV731" i="41"/>
  <c r="AU731" i="41"/>
  <c r="AT731" i="41"/>
  <c r="AS731" i="41"/>
  <c r="AR731" i="41"/>
  <c r="AQ731" i="41"/>
  <c r="AP731" i="41"/>
  <c r="AO731" i="41"/>
  <c r="AZ731" i="41" s="1"/>
  <c r="AX730" i="41"/>
  <c r="AW730" i="41"/>
  <c r="AV730" i="41"/>
  <c r="AU730" i="41"/>
  <c r="AT730" i="41"/>
  <c r="AS730" i="41"/>
  <c r="AR730" i="41"/>
  <c r="AQ730" i="41"/>
  <c r="AP730" i="41"/>
  <c r="AO730" i="41"/>
  <c r="AZ730" i="41" s="1"/>
  <c r="F730" i="41"/>
  <c r="AI730" i="41" s="1"/>
  <c r="AZ729" i="41"/>
  <c r="AX729" i="41"/>
  <c r="AW729" i="41"/>
  <c r="AV729" i="41"/>
  <c r="AU729" i="41"/>
  <c r="AT729" i="41"/>
  <c r="AS729" i="41"/>
  <c r="AR729" i="41"/>
  <c r="AQ729" i="41"/>
  <c r="AP729" i="41"/>
  <c r="AO729" i="41"/>
  <c r="AY729" i="41" s="1"/>
  <c r="AZ728" i="41"/>
  <c r="AX728" i="41"/>
  <c r="AW728" i="41"/>
  <c r="AV728" i="41"/>
  <c r="AU728" i="41"/>
  <c r="AT728" i="41"/>
  <c r="AS728" i="41"/>
  <c r="AR728" i="41"/>
  <c r="AQ728" i="41"/>
  <c r="AP728" i="41"/>
  <c r="AO728" i="41"/>
  <c r="AY728" i="41" s="1"/>
  <c r="F728" i="41"/>
  <c r="AI728" i="41" s="1"/>
  <c r="AZ727" i="41"/>
  <c r="AY727" i="41"/>
  <c r="AX727" i="41"/>
  <c r="AW727" i="41"/>
  <c r="AV727" i="41"/>
  <c r="AU727" i="41"/>
  <c r="AT727" i="41"/>
  <c r="AS727" i="41"/>
  <c r="AR727" i="41"/>
  <c r="AQ727" i="41"/>
  <c r="AP727" i="41"/>
  <c r="AO727" i="41"/>
  <c r="AZ726" i="41"/>
  <c r="AX726" i="41"/>
  <c r="AW726" i="41"/>
  <c r="AV726" i="41"/>
  <c r="AU726" i="41"/>
  <c r="AT726" i="41"/>
  <c r="AS726" i="41"/>
  <c r="AR726" i="41"/>
  <c r="AQ726" i="41"/>
  <c r="AP726" i="41"/>
  <c r="AO726" i="41"/>
  <c r="F726" i="41"/>
  <c r="AI726" i="41" s="1"/>
  <c r="AY725" i="41"/>
  <c r="AX725" i="41"/>
  <c r="AW725" i="41"/>
  <c r="AV725" i="41"/>
  <c r="AU725" i="41"/>
  <c r="AT725" i="41"/>
  <c r="AS725" i="41"/>
  <c r="AR725" i="41"/>
  <c r="AQ725" i="41"/>
  <c r="AP725" i="41"/>
  <c r="AO725" i="41"/>
  <c r="AZ725" i="41" s="1"/>
  <c r="AX724" i="41"/>
  <c r="AW724" i="41"/>
  <c r="AV724" i="41"/>
  <c r="AU724" i="41"/>
  <c r="AT724" i="41"/>
  <c r="AS724" i="41"/>
  <c r="AR724" i="41"/>
  <c r="AQ724" i="41"/>
  <c r="AP724" i="41"/>
  <c r="AY724" i="41" s="1"/>
  <c r="AO724" i="41"/>
  <c r="F724" i="41"/>
  <c r="AI724" i="41" s="1"/>
  <c r="AX723" i="41"/>
  <c r="AW723" i="41"/>
  <c r="AV723" i="41"/>
  <c r="AU723" i="41"/>
  <c r="AT723" i="41"/>
  <c r="AS723" i="41"/>
  <c r="AR723" i="41"/>
  <c r="AQ723" i="41"/>
  <c r="AP723" i="41"/>
  <c r="AO723" i="41"/>
  <c r="AY722" i="41"/>
  <c r="AX722" i="41"/>
  <c r="AW722" i="41"/>
  <c r="AV722" i="41"/>
  <c r="AU722" i="41"/>
  <c r="AT722" i="41"/>
  <c r="AS722" i="41"/>
  <c r="AR722" i="41"/>
  <c r="AQ722" i="41"/>
  <c r="AP722" i="41"/>
  <c r="AO722" i="41"/>
  <c r="AZ722" i="41" s="1"/>
  <c r="F722" i="41"/>
  <c r="AI722" i="41" s="1"/>
  <c r="AX721" i="41"/>
  <c r="AW721" i="41"/>
  <c r="AV721" i="41"/>
  <c r="AU721" i="41"/>
  <c r="AT721" i="41"/>
  <c r="AS721" i="41"/>
  <c r="AR721" i="41"/>
  <c r="AQ721" i="41"/>
  <c r="AP721" i="41"/>
  <c r="AO721" i="41"/>
  <c r="AX720" i="41"/>
  <c r="AW720" i="41"/>
  <c r="AV720" i="41"/>
  <c r="AU720" i="41"/>
  <c r="AT720" i="41"/>
  <c r="AS720" i="41"/>
  <c r="AR720" i="41"/>
  <c r="AQ720" i="41"/>
  <c r="AP720" i="41"/>
  <c r="AO720" i="41"/>
  <c r="F720" i="41"/>
  <c r="AI720" i="41" s="1"/>
  <c r="AX719" i="41"/>
  <c r="AW719" i="41"/>
  <c r="AV719" i="41"/>
  <c r="AU719" i="41"/>
  <c r="AT719" i="41"/>
  <c r="AS719" i="41"/>
  <c r="AR719" i="41"/>
  <c r="AQ719" i="41"/>
  <c r="AP719" i="41"/>
  <c r="AO719" i="41"/>
  <c r="AZ719" i="41" s="1"/>
  <c r="AX718" i="41"/>
  <c r="AW718" i="41"/>
  <c r="AV718" i="41"/>
  <c r="AU718" i="41"/>
  <c r="AT718" i="41"/>
  <c r="AS718" i="41"/>
  <c r="AR718" i="41"/>
  <c r="AQ718" i="41"/>
  <c r="AP718" i="41"/>
  <c r="AO718" i="41"/>
  <c r="AZ718" i="41" s="1"/>
  <c r="F718" i="41"/>
  <c r="AI718" i="41" s="1"/>
  <c r="AZ717" i="41"/>
  <c r="AX717" i="41"/>
  <c r="AW717" i="41"/>
  <c r="AV717" i="41"/>
  <c r="AU717" i="41"/>
  <c r="AT717" i="41"/>
  <c r="AS717" i="41"/>
  <c r="AR717" i="41"/>
  <c r="AQ717" i="41"/>
  <c r="AP717" i="41"/>
  <c r="AO717" i="41"/>
  <c r="AY717" i="41" s="1"/>
  <c r="AZ716" i="41"/>
  <c r="AX716" i="41"/>
  <c r="AW716" i="41"/>
  <c r="AV716" i="41"/>
  <c r="AU716" i="41"/>
  <c r="AT716" i="41"/>
  <c r="AS716" i="41"/>
  <c r="AR716" i="41"/>
  <c r="AQ716" i="41"/>
  <c r="AP716" i="41"/>
  <c r="AO716" i="41"/>
  <c r="F716" i="41"/>
  <c r="AI716" i="41" s="1"/>
  <c r="AZ715" i="41"/>
  <c r="AY715" i="41"/>
  <c r="AX715" i="41"/>
  <c r="AW715" i="41"/>
  <c r="AV715" i="41"/>
  <c r="AU715" i="41"/>
  <c r="AT715" i="41"/>
  <c r="AS715" i="41"/>
  <c r="AR715" i="41"/>
  <c r="AQ715" i="41"/>
  <c r="AP715" i="41"/>
  <c r="AO715" i="41"/>
  <c r="AZ714" i="41"/>
  <c r="AX714" i="41"/>
  <c r="AW714" i="41"/>
  <c r="AV714" i="41"/>
  <c r="AU714" i="41"/>
  <c r="AT714" i="41"/>
  <c r="AS714" i="41"/>
  <c r="AR714" i="41"/>
  <c r="AQ714" i="41"/>
  <c r="AP714" i="41"/>
  <c r="AO714" i="41"/>
  <c r="F714" i="41"/>
  <c r="AI714" i="41" s="1"/>
  <c r="AX713" i="41"/>
  <c r="AW713" i="41"/>
  <c r="AV713" i="41"/>
  <c r="AU713" i="41"/>
  <c r="AT713" i="41"/>
  <c r="AS713" i="41"/>
  <c r="AR713" i="41"/>
  <c r="AQ713" i="41"/>
  <c r="AP713" i="41"/>
  <c r="AO713" i="41"/>
  <c r="AZ713" i="41" s="1"/>
  <c r="AX712" i="41"/>
  <c r="AW712" i="41"/>
  <c r="AV712" i="41"/>
  <c r="AU712" i="41"/>
  <c r="AT712" i="41"/>
  <c r="AS712" i="41"/>
  <c r="AR712" i="41"/>
  <c r="AQ712" i="41"/>
  <c r="AP712" i="41"/>
  <c r="AO712" i="41"/>
  <c r="AZ712" i="41" s="1"/>
  <c r="F712" i="41"/>
  <c r="AI712" i="41" s="1"/>
  <c r="AX711" i="41"/>
  <c r="AW711" i="41"/>
  <c r="AV711" i="41"/>
  <c r="AU711" i="41"/>
  <c r="AT711" i="41"/>
  <c r="AS711" i="41"/>
  <c r="AR711" i="41"/>
  <c r="AQ711" i="41"/>
  <c r="AP711" i="41"/>
  <c r="AO711" i="41"/>
  <c r="AY711" i="41" s="1"/>
  <c r="AZ710" i="41"/>
  <c r="AX710" i="41"/>
  <c r="AW710" i="41"/>
  <c r="AV710" i="41"/>
  <c r="AU710" i="41"/>
  <c r="AT710" i="41"/>
  <c r="AS710" i="41"/>
  <c r="AR710" i="41"/>
  <c r="AQ710" i="41"/>
  <c r="AP710" i="41"/>
  <c r="AO710" i="41"/>
  <c r="AY710" i="41" s="1"/>
  <c r="F710" i="41"/>
  <c r="AI710" i="41" s="1"/>
  <c r="AZ709" i="41"/>
  <c r="AX709" i="41"/>
  <c r="AW709" i="41"/>
  <c r="AV709" i="41"/>
  <c r="AU709" i="41"/>
  <c r="AT709" i="41"/>
  <c r="AS709" i="41"/>
  <c r="AR709" i="41"/>
  <c r="AQ709" i="41"/>
  <c r="AP709" i="41"/>
  <c r="AO709" i="41"/>
  <c r="AY709" i="41" s="1"/>
  <c r="AZ708" i="41"/>
  <c r="AX708" i="41"/>
  <c r="AW708" i="41"/>
  <c r="AV708" i="41"/>
  <c r="AU708" i="41"/>
  <c r="AT708" i="41"/>
  <c r="AS708" i="41"/>
  <c r="AR708" i="41"/>
  <c r="AQ708" i="41"/>
  <c r="AP708" i="41"/>
  <c r="AO708" i="41"/>
  <c r="AY708" i="41" s="1"/>
  <c r="F708" i="41"/>
  <c r="AI708" i="41" s="1"/>
  <c r="AX707" i="41"/>
  <c r="AW707" i="41"/>
  <c r="AV707" i="41"/>
  <c r="AU707" i="41"/>
  <c r="AT707" i="41"/>
  <c r="AS707" i="41"/>
  <c r="AR707" i="41"/>
  <c r="AQ707" i="41"/>
  <c r="AP707" i="41"/>
  <c r="AO707" i="41"/>
  <c r="AZ707" i="41" s="1"/>
  <c r="AX706" i="41"/>
  <c r="AW706" i="41"/>
  <c r="AV706" i="41"/>
  <c r="AU706" i="41"/>
  <c r="AT706" i="41"/>
  <c r="AS706" i="41"/>
  <c r="AR706" i="41"/>
  <c r="AQ706" i="41"/>
  <c r="AP706" i="41"/>
  <c r="AO706" i="41"/>
  <c r="AY706" i="41" s="1"/>
  <c r="F706" i="41"/>
  <c r="AI706" i="41" s="1"/>
  <c r="AX705" i="41"/>
  <c r="AW705" i="41"/>
  <c r="AV705" i="41"/>
  <c r="AU705" i="41"/>
  <c r="AT705" i="41"/>
  <c r="AS705" i="41"/>
  <c r="AR705" i="41"/>
  <c r="AQ705" i="41"/>
  <c r="AP705" i="41"/>
  <c r="AO705" i="41"/>
  <c r="AZ705" i="41" s="1"/>
  <c r="AZ704" i="41"/>
  <c r="AX704" i="41"/>
  <c r="AW704" i="41"/>
  <c r="AV704" i="41"/>
  <c r="AU704" i="41"/>
  <c r="AT704" i="41"/>
  <c r="AS704" i="41"/>
  <c r="AR704" i="41"/>
  <c r="AQ704" i="41"/>
  <c r="AP704" i="41"/>
  <c r="AO704" i="41"/>
  <c r="AY704" i="41" s="1"/>
  <c r="F704" i="41"/>
  <c r="AI704" i="41" s="1"/>
  <c r="AY703" i="41"/>
  <c r="AX703" i="41"/>
  <c r="AW703" i="41"/>
  <c r="AV703" i="41"/>
  <c r="AU703" i="41"/>
  <c r="AT703" i="41"/>
  <c r="AS703" i="41"/>
  <c r="AR703" i="41"/>
  <c r="AQ703" i="41"/>
  <c r="AP703" i="41"/>
  <c r="AZ703" i="41" s="1"/>
  <c r="AO703" i="41"/>
  <c r="AX702" i="41"/>
  <c r="AW702" i="41"/>
  <c r="AV702" i="41"/>
  <c r="AU702" i="41"/>
  <c r="AT702" i="41"/>
  <c r="AS702" i="41"/>
  <c r="AR702" i="41"/>
  <c r="AQ702" i="41"/>
  <c r="AP702" i="41"/>
  <c r="AZ702" i="41" s="1"/>
  <c r="AO702" i="41"/>
  <c r="F702" i="41"/>
  <c r="AI702" i="41" s="1"/>
  <c r="AZ701" i="41"/>
  <c r="AY701" i="41"/>
  <c r="AX701" i="41"/>
  <c r="AW701" i="41"/>
  <c r="AV701" i="41"/>
  <c r="AU701" i="41"/>
  <c r="AT701" i="41"/>
  <c r="AS701" i="41"/>
  <c r="AR701" i="41"/>
  <c r="AQ701" i="41"/>
  <c r="AP701" i="41"/>
  <c r="AO701" i="41"/>
  <c r="AY702" i="41" s="1"/>
  <c r="AZ700" i="41"/>
  <c r="AX700" i="41"/>
  <c r="AW700" i="41"/>
  <c r="AV700" i="41"/>
  <c r="AU700" i="41"/>
  <c r="AT700" i="41"/>
  <c r="AS700" i="41"/>
  <c r="AR700" i="41"/>
  <c r="AQ700" i="41"/>
  <c r="AP700" i="41"/>
  <c r="AO700" i="41"/>
  <c r="F700" i="41"/>
  <c r="AI700" i="41" s="1"/>
  <c r="AY699" i="41"/>
  <c r="AX699" i="41"/>
  <c r="AW699" i="41"/>
  <c r="AV699" i="41"/>
  <c r="AU699" i="41"/>
  <c r="AT699" i="41"/>
  <c r="AS699" i="41"/>
  <c r="AR699" i="41"/>
  <c r="AQ699" i="41"/>
  <c r="AP699" i="41"/>
  <c r="AO699" i="41"/>
  <c r="AY700" i="41" s="1"/>
  <c r="AY698" i="41"/>
  <c r="AX698" i="41"/>
  <c r="AW698" i="41"/>
  <c r="AV698" i="41"/>
  <c r="AU698" i="41"/>
  <c r="AT698" i="41"/>
  <c r="AS698" i="41"/>
  <c r="AR698" i="41"/>
  <c r="AQ698" i="41"/>
  <c r="AP698" i="41"/>
  <c r="AO698" i="41"/>
  <c r="AZ698" i="41" s="1"/>
  <c r="F698" i="41"/>
  <c r="AI698" i="41" s="1"/>
  <c r="AX697" i="41"/>
  <c r="AW697" i="41"/>
  <c r="AV697" i="41"/>
  <c r="AU697" i="41"/>
  <c r="AT697" i="41"/>
  <c r="AS697" i="41"/>
  <c r="AR697" i="41"/>
  <c r="AQ697" i="41"/>
  <c r="AP697" i="41"/>
  <c r="AO697" i="41"/>
  <c r="AX696" i="41"/>
  <c r="AW696" i="41"/>
  <c r="AV696" i="41"/>
  <c r="AU696" i="41"/>
  <c r="AT696" i="41"/>
  <c r="AS696" i="41"/>
  <c r="AR696" i="41"/>
  <c r="AQ696" i="41"/>
  <c r="AP696" i="41"/>
  <c r="AO696" i="41"/>
  <c r="F696" i="41"/>
  <c r="AI696" i="41" s="1"/>
  <c r="AX695" i="41"/>
  <c r="AW695" i="41"/>
  <c r="AV695" i="41"/>
  <c r="AU695" i="41"/>
  <c r="AT695" i="41"/>
  <c r="AS695" i="41"/>
  <c r="AR695" i="41"/>
  <c r="AQ695" i="41"/>
  <c r="AP695" i="41"/>
  <c r="AO695" i="41"/>
  <c r="AX694" i="41"/>
  <c r="AW694" i="41"/>
  <c r="AV694" i="41"/>
  <c r="AU694" i="41"/>
  <c r="AT694" i="41"/>
  <c r="AS694" i="41"/>
  <c r="AR694" i="41"/>
  <c r="AQ694" i="41"/>
  <c r="AP694" i="41"/>
  <c r="AO694" i="41"/>
  <c r="F694" i="41"/>
  <c r="AI694" i="41" s="1"/>
  <c r="AX693" i="41"/>
  <c r="AW693" i="41"/>
  <c r="AV693" i="41"/>
  <c r="AU693" i="41"/>
  <c r="AT693" i="41"/>
  <c r="AS693" i="41"/>
  <c r="AR693" i="41"/>
  <c r="AQ693" i="41"/>
  <c r="AP693" i="41"/>
  <c r="AO693" i="41"/>
  <c r="AX692" i="41"/>
  <c r="AW692" i="41"/>
  <c r="AV692" i="41"/>
  <c r="AU692" i="41"/>
  <c r="AT692" i="41"/>
  <c r="AS692" i="41"/>
  <c r="AR692" i="41"/>
  <c r="AQ692" i="41"/>
  <c r="AP692" i="41"/>
  <c r="AO692" i="41"/>
  <c r="F692" i="41"/>
  <c r="AI692" i="41" s="1"/>
  <c r="AX691" i="41"/>
  <c r="AW691" i="41"/>
  <c r="AV691" i="41"/>
  <c r="AU691" i="41"/>
  <c r="AT691" i="41"/>
  <c r="AS691" i="41"/>
  <c r="AR691" i="41"/>
  <c r="AQ691" i="41"/>
  <c r="AP691" i="41"/>
  <c r="AO691" i="41"/>
  <c r="AX690" i="41"/>
  <c r="AW690" i="41"/>
  <c r="AV690" i="41"/>
  <c r="AU690" i="41"/>
  <c r="AT690" i="41"/>
  <c r="AS690" i="41"/>
  <c r="AR690" i="41"/>
  <c r="AQ690" i="41"/>
  <c r="AP690" i="41"/>
  <c r="AO690" i="41"/>
  <c r="F690" i="41"/>
  <c r="AI690" i="41" s="1"/>
  <c r="AY689" i="41"/>
  <c r="AX689" i="41"/>
  <c r="AW689" i="41"/>
  <c r="AV689" i="41"/>
  <c r="AU689" i="41"/>
  <c r="AT689" i="41"/>
  <c r="AS689" i="41"/>
  <c r="AR689" i="41"/>
  <c r="AQ689" i="41"/>
  <c r="AP689" i="41"/>
  <c r="AO689" i="41"/>
  <c r="AZ688" i="41"/>
  <c r="AX688" i="41"/>
  <c r="AW688" i="41"/>
  <c r="AV688" i="41"/>
  <c r="AU688" i="41"/>
  <c r="AT688" i="41"/>
  <c r="AS688" i="41"/>
  <c r="AR688" i="41"/>
  <c r="AQ688" i="41"/>
  <c r="AP688" i="41"/>
  <c r="AO688" i="41"/>
  <c r="F688" i="41"/>
  <c r="AI688" i="41" s="1"/>
  <c r="AX687" i="41"/>
  <c r="AW687" i="41"/>
  <c r="AV687" i="41"/>
  <c r="AU687" i="41"/>
  <c r="AT687" i="41"/>
  <c r="AS687" i="41"/>
  <c r="AR687" i="41"/>
  <c r="AQ687" i="41"/>
  <c r="AP687" i="41"/>
  <c r="AZ687" i="41" s="1"/>
  <c r="AO687" i="41"/>
  <c r="AY688" i="41" s="1"/>
  <c r="AX686" i="41"/>
  <c r="AW686" i="41"/>
  <c r="AV686" i="41"/>
  <c r="AU686" i="41"/>
  <c r="AT686" i="41"/>
  <c r="AS686" i="41"/>
  <c r="AR686" i="41"/>
  <c r="AQ686" i="41"/>
  <c r="AP686" i="41"/>
  <c r="AZ686" i="41" s="1"/>
  <c r="AO686" i="41"/>
  <c r="AY686" i="41" s="1"/>
  <c r="F686" i="41"/>
  <c r="AI686" i="41" s="1"/>
  <c r="AZ685" i="41"/>
  <c r="AY685" i="41"/>
  <c r="AX685" i="41"/>
  <c r="AW685" i="41"/>
  <c r="AV685" i="41"/>
  <c r="AU685" i="41"/>
  <c r="AT685" i="41"/>
  <c r="AS685" i="41"/>
  <c r="AR685" i="41"/>
  <c r="AQ685" i="41"/>
  <c r="AP685" i="41"/>
  <c r="AO685" i="41"/>
  <c r="AZ684" i="41"/>
  <c r="AX684" i="41"/>
  <c r="AW684" i="41"/>
  <c r="AV684" i="41"/>
  <c r="AU684" i="41"/>
  <c r="AT684" i="41"/>
  <c r="AS684" i="41"/>
  <c r="AR684" i="41"/>
  <c r="AQ684" i="41"/>
  <c r="AP684" i="41"/>
  <c r="AO684" i="41"/>
  <c r="F684" i="41"/>
  <c r="AI684" i="41" s="1"/>
  <c r="AX683" i="41"/>
  <c r="AW683" i="41"/>
  <c r="AV683" i="41"/>
  <c r="AU683" i="41"/>
  <c r="AT683" i="41"/>
  <c r="AS683" i="41"/>
  <c r="AR683" i="41"/>
  <c r="AQ683" i="41"/>
  <c r="AP683" i="41"/>
  <c r="AO683" i="41"/>
  <c r="AZ683" i="41" s="1"/>
  <c r="AY682" i="41"/>
  <c r="AX682" i="41"/>
  <c r="AW682" i="41"/>
  <c r="AV682" i="41"/>
  <c r="AU682" i="41"/>
  <c r="AT682" i="41"/>
  <c r="AS682" i="41"/>
  <c r="AR682" i="41"/>
  <c r="AQ682" i="41"/>
  <c r="AP682" i="41"/>
  <c r="AO682" i="41"/>
  <c r="F682" i="41"/>
  <c r="AI682" i="41" s="1"/>
  <c r="AZ681" i="41"/>
  <c r="AX681" i="41"/>
  <c r="AW681" i="41"/>
  <c r="AV681" i="41"/>
  <c r="AU681" i="41"/>
  <c r="AT681" i="41"/>
  <c r="AS681" i="41"/>
  <c r="AR681" i="41"/>
  <c r="AQ681" i="41"/>
  <c r="AP681" i="41"/>
  <c r="AO681" i="41"/>
  <c r="AZ680" i="41"/>
  <c r="AX680" i="41"/>
  <c r="AW680" i="41"/>
  <c r="AV680" i="41"/>
  <c r="AU680" i="41"/>
  <c r="AT680" i="41"/>
  <c r="AS680" i="41"/>
  <c r="AR680" i="41"/>
  <c r="AQ680" i="41"/>
  <c r="AP680" i="41"/>
  <c r="AO680" i="41"/>
  <c r="AY680" i="41" s="1"/>
  <c r="F680" i="41"/>
  <c r="AI680" i="41" s="1"/>
  <c r="AZ679" i="41"/>
  <c r="AY679" i="41"/>
  <c r="AX679" i="41"/>
  <c r="AW679" i="41"/>
  <c r="AV679" i="41"/>
  <c r="AU679" i="41"/>
  <c r="AT679" i="41"/>
  <c r="AS679" i="41"/>
  <c r="AR679" i="41"/>
  <c r="AQ679" i="41"/>
  <c r="AP679" i="41"/>
  <c r="AO679" i="41"/>
  <c r="AZ678" i="41"/>
  <c r="AX678" i="41"/>
  <c r="AW678" i="41"/>
  <c r="AV678" i="41"/>
  <c r="AU678" i="41"/>
  <c r="AT678" i="41"/>
  <c r="AS678" i="41"/>
  <c r="AR678" i="41"/>
  <c r="AQ678" i="41"/>
  <c r="AP678" i="41"/>
  <c r="AO678" i="41"/>
  <c r="F678" i="41"/>
  <c r="AI678" i="41" s="1"/>
  <c r="AY677" i="41"/>
  <c r="AX677" i="41"/>
  <c r="AW677" i="41"/>
  <c r="AV677" i="41"/>
  <c r="AU677" i="41"/>
  <c r="AT677" i="41"/>
  <c r="AS677" i="41"/>
  <c r="AR677" i="41"/>
  <c r="AQ677" i="41"/>
  <c r="AP677" i="41"/>
  <c r="AO677" i="41"/>
  <c r="AY678" i="41" s="1"/>
  <c r="AY676" i="41"/>
  <c r="AX676" i="41"/>
  <c r="AW676" i="41"/>
  <c r="AV676" i="41"/>
  <c r="AU676" i="41"/>
  <c r="AT676" i="41"/>
  <c r="AS676" i="41"/>
  <c r="AR676" i="41"/>
  <c r="AQ676" i="41"/>
  <c r="AP676" i="41"/>
  <c r="AO676" i="41"/>
  <c r="AZ676" i="41" s="1"/>
  <c r="F676" i="41"/>
  <c r="AI676" i="41" s="1"/>
  <c r="AX675" i="41"/>
  <c r="AW675" i="41"/>
  <c r="AV675" i="41"/>
  <c r="AU675" i="41"/>
  <c r="AT675" i="41"/>
  <c r="AS675" i="41"/>
  <c r="AR675" i="41"/>
  <c r="AQ675" i="41"/>
  <c r="AP675" i="41"/>
  <c r="AO675" i="41"/>
  <c r="AX674" i="41"/>
  <c r="AW674" i="41"/>
  <c r="AV674" i="41"/>
  <c r="AU674" i="41"/>
  <c r="AT674" i="41"/>
  <c r="AS674" i="41"/>
  <c r="AR674" i="41"/>
  <c r="AQ674" i="41"/>
  <c r="AP674" i="41"/>
  <c r="AO674" i="41"/>
  <c r="AI674" i="41"/>
  <c r="F674" i="41"/>
  <c r="AX673" i="41"/>
  <c r="AW673" i="41"/>
  <c r="AV673" i="41"/>
  <c r="AU673" i="41"/>
  <c r="AT673" i="41"/>
  <c r="AS673" i="41"/>
  <c r="AR673" i="41"/>
  <c r="AQ673" i="41"/>
  <c r="AP673" i="41"/>
  <c r="AZ673" i="41" s="1"/>
  <c r="AO673" i="41"/>
  <c r="AX672" i="41"/>
  <c r="AW672" i="41"/>
  <c r="AV672" i="41"/>
  <c r="AU672" i="41"/>
  <c r="AT672" i="41"/>
  <c r="AS672" i="41"/>
  <c r="AR672" i="41"/>
  <c r="AQ672" i="41"/>
  <c r="AP672" i="41"/>
  <c r="AZ672" i="41" s="1"/>
  <c r="AO672" i="41"/>
  <c r="F672" i="41"/>
  <c r="AI672" i="41" s="1"/>
  <c r="AX671" i="41"/>
  <c r="AW671" i="41"/>
  <c r="AV671" i="41"/>
  <c r="AU671" i="41"/>
  <c r="AT671" i="41"/>
  <c r="AS671" i="41"/>
  <c r="AR671" i="41"/>
  <c r="AQ671" i="41"/>
  <c r="AP671" i="41"/>
  <c r="AO671" i="41"/>
  <c r="AY671" i="41" s="1"/>
  <c r="AX670" i="41"/>
  <c r="AW670" i="41"/>
  <c r="AV670" i="41"/>
  <c r="AU670" i="41"/>
  <c r="AT670" i="41"/>
  <c r="AS670" i="41"/>
  <c r="AR670" i="41"/>
  <c r="AQ670" i="41"/>
  <c r="AP670" i="41"/>
  <c r="AY670" i="41" s="1"/>
  <c r="AO670" i="41"/>
  <c r="F670" i="41"/>
  <c r="AI670" i="41" s="1"/>
  <c r="AX669" i="41"/>
  <c r="AW669" i="41"/>
  <c r="AV669" i="41"/>
  <c r="AU669" i="41"/>
  <c r="AT669" i="41"/>
  <c r="AS669" i="41"/>
  <c r="AR669" i="41"/>
  <c r="AQ669" i="41"/>
  <c r="AP669" i="41"/>
  <c r="AO669" i="41"/>
  <c r="AX668" i="41"/>
  <c r="AW668" i="41"/>
  <c r="AV668" i="41"/>
  <c r="AU668" i="41"/>
  <c r="AT668" i="41"/>
  <c r="AS668" i="41"/>
  <c r="AR668" i="41"/>
  <c r="AQ668" i="41"/>
  <c r="AP668" i="41"/>
  <c r="AO668" i="41"/>
  <c r="AY668" i="41" s="1"/>
  <c r="F668" i="41"/>
  <c r="AI668" i="41" s="1"/>
  <c r="AX667" i="41"/>
  <c r="AW667" i="41"/>
  <c r="AV667" i="41"/>
  <c r="AU667" i="41"/>
  <c r="AT667" i="41"/>
  <c r="AS667" i="41"/>
  <c r="AR667" i="41"/>
  <c r="AQ667" i="41"/>
  <c r="AP667" i="41"/>
  <c r="AY667" i="41" s="1"/>
  <c r="AO667" i="41"/>
  <c r="AZ666" i="41"/>
  <c r="AX666" i="41"/>
  <c r="AW666" i="41"/>
  <c r="AV666" i="41"/>
  <c r="AU666" i="41"/>
  <c r="AT666" i="41"/>
  <c r="AS666" i="41"/>
  <c r="AR666" i="41"/>
  <c r="AQ666" i="41"/>
  <c r="AP666" i="41"/>
  <c r="AY666" i="41" s="1"/>
  <c r="AO666" i="41"/>
  <c r="F666" i="41"/>
  <c r="AI666" i="41" s="1"/>
  <c r="AX665" i="41"/>
  <c r="AW665" i="41"/>
  <c r="AV665" i="41"/>
  <c r="AU665" i="41"/>
  <c r="AT665" i="41"/>
  <c r="AS665" i="41"/>
  <c r="AR665" i="41"/>
  <c r="AQ665" i="41"/>
  <c r="AP665" i="41"/>
  <c r="AZ665" i="41" s="1"/>
  <c r="AO665" i="41"/>
  <c r="AX664" i="41"/>
  <c r="AW664" i="41"/>
  <c r="AV664" i="41"/>
  <c r="AU664" i="41"/>
  <c r="AT664" i="41"/>
  <c r="AS664" i="41"/>
  <c r="AR664" i="41"/>
  <c r="AQ664" i="41"/>
  <c r="AP664" i="41"/>
  <c r="AZ664" i="41" s="1"/>
  <c r="AO664" i="41"/>
  <c r="F664" i="41"/>
  <c r="AI664" i="41" s="1"/>
  <c r="AZ663" i="41"/>
  <c r="AY663" i="41"/>
  <c r="AX663" i="41"/>
  <c r="AW663" i="41"/>
  <c r="AV663" i="41"/>
  <c r="AU663" i="41"/>
  <c r="AT663" i="41"/>
  <c r="AS663" i="41"/>
  <c r="AR663" i="41"/>
  <c r="AQ663" i="41"/>
  <c r="AP663" i="41"/>
  <c r="AO663" i="41"/>
  <c r="AZ662" i="41"/>
  <c r="AX662" i="41"/>
  <c r="AW662" i="41"/>
  <c r="AV662" i="41"/>
  <c r="AU662" i="41"/>
  <c r="AT662" i="41"/>
  <c r="AS662" i="41"/>
  <c r="AR662" i="41"/>
  <c r="AQ662" i="41"/>
  <c r="AP662" i="41"/>
  <c r="AO662" i="41"/>
  <c r="F662" i="41"/>
  <c r="AI662" i="41" s="1"/>
  <c r="AZ661" i="41"/>
  <c r="AX661" i="41"/>
  <c r="AW661" i="41"/>
  <c r="AV661" i="41"/>
  <c r="AU661" i="41"/>
  <c r="AT661" i="41"/>
  <c r="AS661" i="41"/>
  <c r="AR661" i="41"/>
  <c r="AQ661" i="41"/>
  <c r="AP661" i="41"/>
  <c r="AO661" i="41"/>
  <c r="AY662" i="41" s="1"/>
  <c r="AZ660" i="41"/>
  <c r="AX660" i="41"/>
  <c r="AW660" i="41"/>
  <c r="AV660" i="41"/>
  <c r="AU660" i="41"/>
  <c r="AT660" i="41"/>
  <c r="AS660" i="41"/>
  <c r="AR660" i="41"/>
  <c r="AQ660" i="41"/>
  <c r="AP660" i="41"/>
  <c r="AO660" i="41"/>
  <c r="AY660" i="41" s="1"/>
  <c r="F660" i="41"/>
  <c r="AI660" i="41" s="1"/>
  <c r="AY659" i="41"/>
  <c r="AX659" i="41"/>
  <c r="AW659" i="41"/>
  <c r="AV659" i="41"/>
  <c r="AU659" i="41"/>
  <c r="AT659" i="41"/>
  <c r="AS659" i="41"/>
  <c r="AR659" i="41"/>
  <c r="AQ659" i="41"/>
  <c r="AP659" i="41"/>
  <c r="AO659" i="41"/>
  <c r="AZ659" i="41" s="1"/>
  <c r="AX658" i="41"/>
  <c r="AW658" i="41"/>
  <c r="AV658" i="41"/>
  <c r="AU658" i="41"/>
  <c r="AT658" i="41"/>
  <c r="AS658" i="41"/>
  <c r="AR658" i="41"/>
  <c r="AQ658" i="41"/>
  <c r="AP658" i="41"/>
  <c r="AO658" i="41"/>
  <c r="AY658" i="41" s="1"/>
  <c r="F658" i="41"/>
  <c r="AI658" i="41" s="1"/>
  <c r="AZ657" i="41"/>
  <c r="AY657" i="41"/>
  <c r="AX657" i="41"/>
  <c r="AW657" i="41"/>
  <c r="AV657" i="41"/>
  <c r="AU657" i="41"/>
  <c r="AT657" i="41"/>
  <c r="AS657" i="41"/>
  <c r="AR657" i="41"/>
  <c r="AQ657" i="41"/>
  <c r="AP657" i="41"/>
  <c r="AO657" i="41"/>
  <c r="AZ656" i="41"/>
  <c r="AX656" i="41"/>
  <c r="AW656" i="41"/>
  <c r="AV656" i="41"/>
  <c r="AU656" i="41"/>
  <c r="AT656" i="41"/>
  <c r="AS656" i="41"/>
  <c r="AR656" i="41"/>
  <c r="AQ656" i="41"/>
  <c r="AP656" i="41"/>
  <c r="AO656" i="41"/>
  <c r="F656" i="41"/>
  <c r="AI656" i="41" s="1"/>
  <c r="AX655" i="41"/>
  <c r="AW655" i="41"/>
  <c r="AV655" i="41"/>
  <c r="AU655" i="41"/>
  <c r="AT655" i="41"/>
  <c r="AS655" i="41"/>
  <c r="AR655" i="41"/>
  <c r="AQ655" i="41"/>
  <c r="AP655" i="41"/>
  <c r="AO655" i="41"/>
  <c r="AZ655" i="41" s="1"/>
  <c r="AX654" i="41"/>
  <c r="AW654" i="41"/>
  <c r="AV654" i="41"/>
  <c r="AU654" i="41"/>
  <c r="AT654" i="41"/>
  <c r="AS654" i="41"/>
  <c r="AR654" i="41"/>
  <c r="AQ654" i="41"/>
  <c r="AP654" i="41"/>
  <c r="AO654" i="41"/>
  <c r="AZ654" i="41" s="1"/>
  <c r="F654" i="41"/>
  <c r="AI654" i="41" s="1"/>
  <c r="AX653" i="41"/>
  <c r="AW653" i="41"/>
  <c r="AV653" i="41"/>
  <c r="AU653" i="41"/>
  <c r="AT653" i="41"/>
  <c r="AS653" i="41"/>
  <c r="AR653" i="41"/>
  <c r="AQ653" i="41"/>
  <c r="AP653" i="41"/>
  <c r="AO653" i="41"/>
  <c r="AY653" i="41" s="1"/>
  <c r="AZ652" i="41"/>
  <c r="AX652" i="41"/>
  <c r="AW652" i="41"/>
  <c r="AV652" i="41"/>
  <c r="AU652" i="41"/>
  <c r="AT652" i="41"/>
  <c r="AS652" i="41"/>
  <c r="AR652" i="41"/>
  <c r="AQ652" i="41"/>
  <c r="AP652" i="41"/>
  <c r="AO652" i="41"/>
  <c r="AY652" i="41" s="1"/>
  <c r="F652" i="41"/>
  <c r="AI652" i="41" s="1"/>
  <c r="AX651" i="41"/>
  <c r="AW651" i="41"/>
  <c r="AV651" i="41"/>
  <c r="AU651" i="41"/>
  <c r="AT651" i="41"/>
  <c r="AS651" i="41"/>
  <c r="AR651" i="41"/>
  <c r="AQ651" i="41"/>
  <c r="AP651" i="41"/>
  <c r="AZ651" i="41" s="1"/>
  <c r="AO651" i="41"/>
  <c r="AX650" i="41"/>
  <c r="AW650" i="41"/>
  <c r="AV650" i="41"/>
  <c r="AU650" i="41"/>
  <c r="AT650" i="41"/>
  <c r="AS650" i="41"/>
  <c r="AR650" i="41"/>
  <c r="AQ650" i="41"/>
  <c r="AP650" i="41"/>
  <c r="AZ650" i="41" s="1"/>
  <c r="AO650" i="41"/>
  <c r="F650" i="41"/>
  <c r="AI650" i="41" s="1"/>
  <c r="AZ649" i="41"/>
  <c r="AY649" i="41"/>
  <c r="AX649" i="41"/>
  <c r="AW649" i="41"/>
  <c r="AV649" i="41"/>
  <c r="AU649" i="41"/>
  <c r="AT649" i="41"/>
  <c r="AS649" i="41"/>
  <c r="AR649" i="41"/>
  <c r="AQ649" i="41"/>
  <c r="AP649" i="41"/>
  <c r="AO649" i="41"/>
  <c r="AZ648" i="41"/>
  <c r="AX648" i="41"/>
  <c r="AW648" i="41"/>
  <c r="AV648" i="41"/>
  <c r="AU648" i="41"/>
  <c r="AT648" i="41"/>
  <c r="AS648" i="41"/>
  <c r="AR648" i="41"/>
  <c r="AQ648" i="41"/>
  <c r="AP648" i="41"/>
  <c r="AO648" i="41"/>
  <c r="F648" i="41"/>
  <c r="AI648" i="41" s="1"/>
  <c r="AZ647" i="41"/>
  <c r="AX647" i="41"/>
  <c r="AW647" i="41"/>
  <c r="AV647" i="41"/>
  <c r="AU647" i="41"/>
  <c r="AT647" i="41"/>
  <c r="AS647" i="41"/>
  <c r="AR647" i="41"/>
  <c r="AQ647" i="41"/>
  <c r="AP647" i="41"/>
  <c r="AO647" i="41"/>
  <c r="AY648" i="41" s="1"/>
  <c r="AZ646" i="41"/>
  <c r="AX646" i="41"/>
  <c r="AW646" i="41"/>
  <c r="AV646" i="41"/>
  <c r="AU646" i="41"/>
  <c r="AT646" i="41"/>
  <c r="AS646" i="41"/>
  <c r="AR646" i="41"/>
  <c r="AQ646" i="41"/>
  <c r="AP646" i="41"/>
  <c r="AO646" i="41"/>
  <c r="AY646" i="41" s="1"/>
  <c r="F646" i="41"/>
  <c r="AI646" i="41" s="1"/>
  <c r="AZ645" i="41"/>
  <c r="AY645" i="41"/>
  <c r="AX645" i="41"/>
  <c r="AW645" i="41"/>
  <c r="AV645" i="41"/>
  <c r="AU645" i="41"/>
  <c r="AT645" i="41"/>
  <c r="AS645" i="41"/>
  <c r="AR645" i="41"/>
  <c r="AQ645" i="41"/>
  <c r="AP645" i="41"/>
  <c r="AO645" i="41"/>
  <c r="AZ644" i="41"/>
  <c r="AX644" i="41"/>
  <c r="AW644" i="41"/>
  <c r="AV644" i="41"/>
  <c r="AU644" i="41"/>
  <c r="AT644" i="41"/>
  <c r="AS644" i="41"/>
  <c r="AR644" i="41"/>
  <c r="AQ644" i="41"/>
  <c r="AP644" i="41"/>
  <c r="AO644" i="41"/>
  <c r="F644" i="41"/>
  <c r="AI644" i="41" s="1"/>
  <c r="AX643" i="41"/>
  <c r="AW643" i="41"/>
  <c r="AV643" i="41"/>
  <c r="AU643" i="41"/>
  <c r="AT643" i="41"/>
  <c r="AS643" i="41"/>
  <c r="AR643" i="41"/>
  <c r="AQ643" i="41"/>
  <c r="AP643" i="41"/>
  <c r="AO643" i="41"/>
  <c r="AZ643" i="41" s="1"/>
  <c r="AX642" i="41"/>
  <c r="AW642" i="41"/>
  <c r="AV642" i="41"/>
  <c r="AU642" i="41"/>
  <c r="AT642" i="41"/>
  <c r="AS642" i="41"/>
  <c r="AR642" i="41"/>
  <c r="AQ642" i="41"/>
  <c r="AP642" i="41"/>
  <c r="AO642" i="41"/>
  <c r="AZ642" i="41" s="1"/>
  <c r="F642" i="41"/>
  <c r="AI642" i="41" s="1"/>
  <c r="AX641" i="41"/>
  <c r="AW641" i="41"/>
  <c r="AV641" i="41"/>
  <c r="AU641" i="41"/>
  <c r="AT641" i="41"/>
  <c r="AS641" i="41"/>
  <c r="AR641" i="41"/>
  <c r="AQ641" i="41"/>
  <c r="AP641" i="41"/>
  <c r="AO641" i="41"/>
  <c r="AY641" i="41" s="1"/>
  <c r="AZ640" i="41"/>
  <c r="AX640" i="41"/>
  <c r="AW640" i="41"/>
  <c r="AV640" i="41"/>
  <c r="AU640" i="41"/>
  <c r="AT640" i="41"/>
  <c r="AS640" i="41"/>
  <c r="AR640" i="41"/>
  <c r="AQ640" i="41"/>
  <c r="AP640" i="41"/>
  <c r="AO640" i="41"/>
  <c r="AY640" i="41" s="1"/>
  <c r="F640" i="41"/>
  <c r="AI640" i="41" s="1"/>
  <c r="AX639" i="41"/>
  <c r="AW639" i="41"/>
  <c r="AV639" i="41"/>
  <c r="AU639" i="41"/>
  <c r="AT639" i="41"/>
  <c r="AS639" i="41"/>
  <c r="AR639" i="41"/>
  <c r="AQ639" i="41"/>
  <c r="AP639" i="41"/>
  <c r="AZ639" i="41" s="1"/>
  <c r="AO639" i="41"/>
  <c r="AX638" i="41"/>
  <c r="AW638" i="41"/>
  <c r="AV638" i="41"/>
  <c r="AU638" i="41"/>
  <c r="AT638" i="41"/>
  <c r="AS638" i="41"/>
  <c r="AR638" i="41"/>
  <c r="AQ638" i="41"/>
  <c r="AP638" i="41"/>
  <c r="AZ638" i="41" s="1"/>
  <c r="AO638" i="41"/>
  <c r="F638" i="41"/>
  <c r="AI638" i="41" s="1"/>
  <c r="AZ637" i="41"/>
  <c r="AY637" i="41"/>
  <c r="AX637" i="41"/>
  <c r="AW637" i="41"/>
  <c r="AV637" i="41"/>
  <c r="AU637" i="41"/>
  <c r="AT637" i="41"/>
  <c r="AS637" i="41"/>
  <c r="AR637" i="41"/>
  <c r="AQ637" i="41"/>
  <c r="AP637" i="41"/>
  <c r="AO637" i="41"/>
  <c r="AZ636" i="41"/>
  <c r="AX636" i="41"/>
  <c r="AW636" i="41"/>
  <c r="AV636" i="41"/>
  <c r="AU636" i="41"/>
  <c r="AT636" i="41"/>
  <c r="AS636" i="41"/>
  <c r="AR636" i="41"/>
  <c r="AQ636" i="41"/>
  <c r="AP636" i="41"/>
  <c r="AO636" i="41"/>
  <c r="F636" i="41"/>
  <c r="AI636" i="41" s="1"/>
  <c r="AZ635" i="41"/>
  <c r="AX635" i="41"/>
  <c r="AW635" i="41"/>
  <c r="AV635" i="41"/>
  <c r="AU635" i="41"/>
  <c r="AT635" i="41"/>
  <c r="AS635" i="41"/>
  <c r="AR635" i="41"/>
  <c r="AQ635" i="41"/>
  <c r="AP635" i="41"/>
  <c r="AO635" i="41"/>
  <c r="AY636" i="41" s="1"/>
  <c r="AZ634" i="41"/>
  <c r="AX634" i="41"/>
  <c r="AW634" i="41"/>
  <c r="AV634" i="41"/>
  <c r="AU634" i="41"/>
  <c r="AT634" i="41"/>
  <c r="AS634" i="41"/>
  <c r="AR634" i="41"/>
  <c r="AQ634" i="41"/>
  <c r="AP634" i="41"/>
  <c r="AO634" i="41"/>
  <c r="AY634" i="41" s="1"/>
  <c r="F634" i="41"/>
  <c r="AI634" i="41" s="1"/>
  <c r="AZ633" i="41"/>
  <c r="AY633" i="41"/>
  <c r="AX633" i="41"/>
  <c r="AW633" i="41"/>
  <c r="AV633" i="41"/>
  <c r="AU633" i="41"/>
  <c r="AT633" i="41"/>
  <c r="AS633" i="41"/>
  <c r="AR633" i="41"/>
  <c r="AQ633" i="41"/>
  <c r="AP633" i="41"/>
  <c r="AO633" i="41"/>
  <c r="AZ632" i="41"/>
  <c r="AX632" i="41"/>
  <c r="AW632" i="41"/>
  <c r="AV632" i="41"/>
  <c r="AU632" i="41"/>
  <c r="AT632" i="41"/>
  <c r="AS632" i="41"/>
  <c r="AR632" i="41"/>
  <c r="AQ632" i="41"/>
  <c r="AP632" i="41"/>
  <c r="AO632" i="41"/>
  <c r="F632" i="41"/>
  <c r="AI632" i="41" s="1"/>
  <c r="AX631" i="41"/>
  <c r="AW631" i="41"/>
  <c r="AV631" i="41"/>
  <c r="AU631" i="41"/>
  <c r="AT631" i="41"/>
  <c r="AS631" i="41"/>
  <c r="AR631" i="41"/>
  <c r="AQ631" i="41"/>
  <c r="AP631" i="41"/>
  <c r="AO631" i="41"/>
  <c r="AZ631" i="41" s="1"/>
  <c r="AX630" i="41"/>
  <c r="AW630" i="41"/>
  <c r="AV630" i="41"/>
  <c r="AU630" i="41"/>
  <c r="AT630" i="41"/>
  <c r="AS630" i="41"/>
  <c r="AR630" i="41"/>
  <c r="AQ630" i="41"/>
  <c r="AP630" i="41"/>
  <c r="AO630" i="41"/>
  <c r="F630" i="41"/>
  <c r="AI630" i="41" s="1"/>
  <c r="AX629" i="41"/>
  <c r="AW629" i="41"/>
  <c r="AV629" i="41"/>
  <c r="AU629" i="41"/>
  <c r="AT629" i="41"/>
  <c r="AS629" i="41"/>
  <c r="AR629" i="41"/>
  <c r="AQ629" i="41"/>
  <c r="AP629" i="41"/>
  <c r="AO629" i="41"/>
  <c r="AY629" i="41" s="1"/>
  <c r="AZ628" i="41"/>
  <c r="AX628" i="41"/>
  <c r="AW628" i="41"/>
  <c r="AV628" i="41"/>
  <c r="AU628" i="41"/>
  <c r="AT628" i="41"/>
  <c r="AS628" i="41"/>
  <c r="AR628" i="41"/>
  <c r="AQ628" i="41"/>
  <c r="AP628" i="41"/>
  <c r="AO628" i="41"/>
  <c r="AY628" i="41" s="1"/>
  <c r="F628" i="41"/>
  <c r="AI628" i="41" s="1"/>
  <c r="AX627" i="41"/>
  <c r="AW627" i="41"/>
  <c r="AV627" i="41"/>
  <c r="AU627" i="41"/>
  <c r="AT627" i="41"/>
  <c r="AS627" i="41"/>
  <c r="AR627" i="41"/>
  <c r="AQ627" i="41"/>
  <c r="AP627" i="41"/>
  <c r="AZ627" i="41" s="1"/>
  <c r="AO627" i="41"/>
  <c r="AX626" i="41"/>
  <c r="AW626" i="41"/>
  <c r="AV626" i="41"/>
  <c r="AU626" i="41"/>
  <c r="AT626" i="41"/>
  <c r="AS626" i="41"/>
  <c r="AR626" i="41"/>
  <c r="AQ626" i="41"/>
  <c r="AP626" i="41"/>
  <c r="AZ626" i="41" s="1"/>
  <c r="AO626" i="41"/>
  <c r="F626" i="41"/>
  <c r="AI626" i="41" s="1"/>
  <c r="AZ625" i="41"/>
  <c r="AY625" i="41"/>
  <c r="AX625" i="41"/>
  <c r="AW625" i="41"/>
  <c r="AV625" i="41"/>
  <c r="AU625" i="41"/>
  <c r="AT625" i="41"/>
  <c r="AS625" i="41"/>
  <c r="AR625" i="41"/>
  <c r="AQ625" i="41"/>
  <c r="AP625" i="41"/>
  <c r="AO625" i="41"/>
  <c r="AZ624" i="41"/>
  <c r="AX624" i="41"/>
  <c r="AW624" i="41"/>
  <c r="AV624" i="41"/>
  <c r="AU624" i="41"/>
  <c r="AT624" i="41"/>
  <c r="AS624" i="41"/>
  <c r="AR624" i="41"/>
  <c r="AQ624" i="41"/>
  <c r="AP624" i="41"/>
  <c r="AO624" i="41"/>
  <c r="F624" i="41"/>
  <c r="AI624" i="41" s="1"/>
  <c r="AZ623" i="41"/>
  <c r="AX623" i="41"/>
  <c r="AW623" i="41"/>
  <c r="AV623" i="41"/>
  <c r="AU623" i="41"/>
  <c r="AT623" i="41"/>
  <c r="AS623" i="41"/>
  <c r="AR623" i="41"/>
  <c r="AQ623" i="41"/>
  <c r="AP623" i="41"/>
  <c r="AO623" i="41"/>
  <c r="AY624" i="41" s="1"/>
  <c r="AZ622" i="41"/>
  <c r="AX622" i="41"/>
  <c r="AW622" i="41"/>
  <c r="AV622" i="41"/>
  <c r="AU622" i="41"/>
  <c r="AT622" i="41"/>
  <c r="AS622" i="41"/>
  <c r="AR622" i="41"/>
  <c r="AQ622" i="41"/>
  <c r="AP622" i="41"/>
  <c r="AO622" i="41"/>
  <c r="AY622" i="41" s="1"/>
  <c r="F622" i="41"/>
  <c r="AI622" i="41" s="1"/>
  <c r="AZ621" i="41"/>
  <c r="AY621" i="41"/>
  <c r="AX621" i="41"/>
  <c r="AW621" i="41"/>
  <c r="AV621" i="41"/>
  <c r="AU621" i="41"/>
  <c r="AT621" i="41"/>
  <c r="AS621" i="41"/>
  <c r="AR621" i="41"/>
  <c r="AQ621" i="41"/>
  <c r="AP621" i="41"/>
  <c r="AO621" i="41"/>
  <c r="AZ620" i="41"/>
  <c r="AX620" i="41"/>
  <c r="AW620" i="41"/>
  <c r="AV620" i="41"/>
  <c r="AU620" i="41"/>
  <c r="AT620" i="41"/>
  <c r="AS620" i="41"/>
  <c r="AR620" i="41"/>
  <c r="AQ620" i="41"/>
  <c r="AP620" i="41"/>
  <c r="AO620" i="41"/>
  <c r="F620" i="41"/>
  <c r="AI620" i="41" s="1"/>
  <c r="AX619" i="41"/>
  <c r="AW619" i="41"/>
  <c r="AV619" i="41"/>
  <c r="AU619" i="41"/>
  <c r="AT619" i="41"/>
  <c r="AS619" i="41"/>
  <c r="AR619" i="41"/>
  <c r="AQ619" i="41"/>
  <c r="AP619" i="41"/>
  <c r="AO619" i="41"/>
  <c r="AX618" i="41"/>
  <c r="AW618" i="41"/>
  <c r="AV618" i="41"/>
  <c r="AU618" i="41"/>
  <c r="AT618" i="41"/>
  <c r="AS618" i="41"/>
  <c r="AR618" i="41"/>
  <c r="AQ618" i="41"/>
  <c r="AP618" i="41"/>
  <c r="AO618" i="41"/>
  <c r="F618" i="41"/>
  <c r="AI618" i="41" s="1"/>
  <c r="AX617" i="41"/>
  <c r="AW617" i="41"/>
  <c r="AV617" i="41"/>
  <c r="AU617" i="41"/>
  <c r="AT617" i="41"/>
  <c r="AS617" i="41"/>
  <c r="AR617" i="41"/>
  <c r="AQ617" i="41"/>
  <c r="AP617" i="41"/>
  <c r="AO617" i="41"/>
  <c r="AY617" i="41" s="1"/>
  <c r="AZ616" i="41"/>
  <c r="AX616" i="41"/>
  <c r="AW616" i="41"/>
  <c r="AV616" i="41"/>
  <c r="AU616" i="41"/>
  <c r="AT616" i="41"/>
  <c r="AS616" i="41"/>
  <c r="AR616" i="41"/>
  <c r="AQ616" i="41"/>
  <c r="AP616" i="41"/>
  <c r="AO616" i="41"/>
  <c r="AY616" i="41" s="1"/>
  <c r="F616" i="41"/>
  <c r="AI616" i="41" s="1"/>
  <c r="AX615" i="41"/>
  <c r="AW615" i="41"/>
  <c r="AV615" i="41"/>
  <c r="AU615" i="41"/>
  <c r="AT615" i="41"/>
  <c r="AS615" i="41"/>
  <c r="AR615" i="41"/>
  <c r="AQ615" i="41"/>
  <c r="AP615" i="41"/>
  <c r="AZ615" i="41" s="1"/>
  <c r="AO615" i="41"/>
  <c r="AX614" i="41"/>
  <c r="AW614" i="41"/>
  <c r="AV614" i="41"/>
  <c r="AU614" i="41"/>
  <c r="AT614" i="41"/>
  <c r="AS614" i="41"/>
  <c r="AR614" i="41"/>
  <c r="AQ614" i="41"/>
  <c r="AP614" i="41"/>
  <c r="AZ614" i="41" s="1"/>
  <c r="AO614" i="41"/>
  <c r="F614" i="41"/>
  <c r="AI614" i="41" s="1"/>
  <c r="AZ613" i="41"/>
  <c r="AY613" i="41"/>
  <c r="AX613" i="41"/>
  <c r="AW613" i="41"/>
  <c r="AV613" i="41"/>
  <c r="AU613" i="41"/>
  <c r="AT613" i="41"/>
  <c r="AS613" i="41"/>
  <c r="AR613" i="41"/>
  <c r="AQ613" i="41"/>
  <c r="AP613" i="41"/>
  <c r="AO613" i="41"/>
  <c r="AZ612" i="41"/>
  <c r="AX612" i="41"/>
  <c r="AW612" i="41"/>
  <c r="AV612" i="41"/>
  <c r="AU612" i="41"/>
  <c r="AT612" i="41"/>
  <c r="AS612" i="41"/>
  <c r="AR612" i="41"/>
  <c r="AQ612" i="41"/>
  <c r="AP612" i="41"/>
  <c r="AO612" i="41"/>
  <c r="F612" i="41"/>
  <c r="AI612" i="41" s="1"/>
  <c r="AZ611" i="41"/>
  <c r="AX611" i="41"/>
  <c r="AW611" i="41"/>
  <c r="AV611" i="41"/>
  <c r="AU611" i="41"/>
  <c r="AT611" i="41"/>
  <c r="AS611" i="41"/>
  <c r="AR611" i="41"/>
  <c r="AQ611" i="41"/>
  <c r="AP611" i="41"/>
  <c r="AO611" i="41"/>
  <c r="AY612" i="41" s="1"/>
  <c r="AZ610" i="41"/>
  <c r="AX610" i="41"/>
  <c r="AW610" i="41"/>
  <c r="AV610" i="41"/>
  <c r="AU610" i="41"/>
  <c r="AT610" i="41"/>
  <c r="AS610" i="41"/>
  <c r="AR610" i="41"/>
  <c r="AQ610" i="41"/>
  <c r="AP610" i="41"/>
  <c r="AO610" i="41"/>
  <c r="AY610" i="41" s="1"/>
  <c r="F610" i="41"/>
  <c r="AI610" i="41" s="1"/>
  <c r="AZ609" i="41"/>
  <c r="AY609" i="41"/>
  <c r="AX609" i="41"/>
  <c r="AW609" i="41"/>
  <c r="AV609" i="41"/>
  <c r="AU609" i="41"/>
  <c r="AT609" i="41"/>
  <c r="AS609" i="41"/>
  <c r="AR609" i="41"/>
  <c r="AQ609" i="41"/>
  <c r="AP609" i="41"/>
  <c r="AO609" i="41"/>
  <c r="AZ608" i="41"/>
  <c r="AX608" i="41"/>
  <c r="AW608" i="41"/>
  <c r="AV608" i="41"/>
  <c r="AU608" i="41"/>
  <c r="AT608" i="41"/>
  <c r="AS608" i="41"/>
  <c r="AR608" i="41"/>
  <c r="AQ608" i="41"/>
  <c r="AP608" i="41"/>
  <c r="AO608" i="41"/>
  <c r="F608" i="41"/>
  <c r="AI608" i="41" s="1"/>
  <c r="AX607" i="41"/>
  <c r="AW607" i="41"/>
  <c r="AV607" i="41"/>
  <c r="AU607" i="41"/>
  <c r="AT607" i="41"/>
  <c r="AS607" i="41"/>
  <c r="AR607" i="41"/>
  <c r="AQ607" i="41"/>
  <c r="AP607" i="41"/>
  <c r="AO607" i="41"/>
  <c r="AX606" i="41"/>
  <c r="AW606" i="41"/>
  <c r="AV606" i="41"/>
  <c r="AU606" i="41"/>
  <c r="AT606" i="41"/>
  <c r="AS606" i="41"/>
  <c r="AR606" i="41"/>
  <c r="AQ606" i="41"/>
  <c r="AP606" i="41"/>
  <c r="AO606" i="41"/>
  <c r="AZ606" i="41" s="1"/>
  <c r="F606" i="41"/>
  <c r="AI606" i="41" s="1"/>
  <c r="AX605" i="41"/>
  <c r="AW605" i="41"/>
  <c r="AV605" i="41"/>
  <c r="AU605" i="41"/>
  <c r="AT605" i="41"/>
  <c r="AS605" i="41"/>
  <c r="AR605" i="41"/>
  <c r="AQ605" i="41"/>
  <c r="AP605" i="41"/>
  <c r="AO605" i="41"/>
  <c r="AY605" i="41" s="1"/>
  <c r="AZ604" i="41"/>
  <c r="AX604" i="41"/>
  <c r="AW604" i="41"/>
  <c r="AV604" i="41"/>
  <c r="AU604" i="41"/>
  <c r="AT604" i="41"/>
  <c r="AS604" i="41"/>
  <c r="AR604" i="41"/>
  <c r="AQ604" i="41"/>
  <c r="AP604" i="41"/>
  <c r="AO604" i="41"/>
  <c r="AY604" i="41" s="1"/>
  <c r="F604" i="41"/>
  <c r="AI604" i="41" s="1"/>
  <c r="AX603" i="41"/>
  <c r="AW603" i="41"/>
  <c r="AV603" i="41"/>
  <c r="AU603" i="41"/>
  <c r="AT603" i="41"/>
  <c r="AS603" i="41"/>
  <c r="AR603" i="41"/>
  <c r="AQ603" i="41"/>
  <c r="AP603" i="41"/>
  <c r="AZ603" i="41" s="1"/>
  <c r="AO603" i="41"/>
  <c r="AX602" i="41"/>
  <c r="AW602" i="41"/>
  <c r="AV602" i="41"/>
  <c r="AU602" i="41"/>
  <c r="AT602" i="41"/>
  <c r="AS602" i="41"/>
  <c r="AR602" i="41"/>
  <c r="AQ602" i="41"/>
  <c r="AP602" i="41"/>
  <c r="AZ602" i="41" s="1"/>
  <c r="AO602" i="41"/>
  <c r="F602" i="41"/>
  <c r="AI602" i="41" s="1"/>
  <c r="AZ601" i="41"/>
  <c r="AY601" i="41"/>
  <c r="AX601" i="41"/>
  <c r="AW601" i="41"/>
  <c r="AV601" i="41"/>
  <c r="AU601" i="41"/>
  <c r="AT601" i="41"/>
  <c r="AS601" i="41"/>
  <c r="AR601" i="41"/>
  <c r="AQ601" i="41"/>
  <c r="AP601" i="41"/>
  <c r="AO601" i="41"/>
  <c r="AZ600" i="41"/>
  <c r="AX600" i="41"/>
  <c r="AW600" i="41"/>
  <c r="AV600" i="41"/>
  <c r="AU600" i="41"/>
  <c r="AT600" i="41"/>
  <c r="AS600" i="41"/>
  <c r="AR600" i="41"/>
  <c r="AQ600" i="41"/>
  <c r="AP600" i="41"/>
  <c r="AO600" i="41"/>
  <c r="F600" i="41"/>
  <c r="AI600" i="41" s="1"/>
  <c r="AZ599" i="41"/>
  <c r="AX599" i="41"/>
  <c r="AW599" i="41"/>
  <c r="AV599" i="41"/>
  <c r="AU599" i="41"/>
  <c r="AT599" i="41"/>
  <c r="AS599" i="41"/>
  <c r="AR599" i="41"/>
  <c r="AQ599" i="41"/>
  <c r="AP599" i="41"/>
  <c r="AO599" i="41"/>
  <c r="AY600" i="41" s="1"/>
  <c r="AZ598" i="41"/>
  <c r="AX598" i="41"/>
  <c r="AW598" i="41"/>
  <c r="AV598" i="41"/>
  <c r="AU598" i="41"/>
  <c r="AT598" i="41"/>
  <c r="AS598" i="41"/>
  <c r="AR598" i="41"/>
  <c r="AQ598" i="41"/>
  <c r="AP598" i="41"/>
  <c r="AO598" i="41"/>
  <c r="AY598" i="41" s="1"/>
  <c r="F598" i="41"/>
  <c r="AI598" i="41" s="1"/>
  <c r="AZ597" i="41"/>
  <c r="AY597" i="41"/>
  <c r="AX597" i="41"/>
  <c r="AW597" i="41"/>
  <c r="AV597" i="41"/>
  <c r="AU597" i="41"/>
  <c r="AT597" i="41"/>
  <c r="AS597" i="41"/>
  <c r="AR597" i="41"/>
  <c r="AQ597" i="41"/>
  <c r="AP597" i="41"/>
  <c r="AO597" i="41"/>
  <c r="AZ596" i="41"/>
  <c r="AX596" i="41"/>
  <c r="AW596" i="41"/>
  <c r="AV596" i="41"/>
  <c r="AU596" i="41"/>
  <c r="AT596" i="41"/>
  <c r="AS596" i="41"/>
  <c r="AR596" i="41"/>
  <c r="AQ596" i="41"/>
  <c r="AP596" i="41"/>
  <c r="AO596" i="41"/>
  <c r="F596" i="41"/>
  <c r="AI596" i="41" s="1"/>
  <c r="AX595" i="41"/>
  <c r="AW595" i="41"/>
  <c r="AV595" i="41"/>
  <c r="AU595" i="41"/>
  <c r="AT595" i="41"/>
  <c r="AS595" i="41"/>
  <c r="AR595" i="41"/>
  <c r="AQ595" i="41"/>
  <c r="AP595" i="41"/>
  <c r="AO595" i="41"/>
  <c r="AX594" i="41"/>
  <c r="AW594" i="41"/>
  <c r="AV594" i="41"/>
  <c r="AU594" i="41"/>
  <c r="AT594" i="41"/>
  <c r="AS594" i="41"/>
  <c r="AR594" i="41"/>
  <c r="AQ594" i="41"/>
  <c r="AP594" i="41"/>
  <c r="AO594" i="41"/>
  <c r="F594" i="41"/>
  <c r="AI594" i="41" s="1"/>
  <c r="AX593" i="41"/>
  <c r="AW593" i="41"/>
  <c r="AV593" i="41"/>
  <c r="AU593" i="41"/>
  <c r="AT593" i="41"/>
  <c r="AS593" i="41"/>
  <c r="AR593" i="41"/>
  <c r="AQ593" i="41"/>
  <c r="AP593" i="41"/>
  <c r="AO593" i="41"/>
  <c r="AY593" i="41" s="1"/>
  <c r="AZ592" i="41"/>
  <c r="AX592" i="41"/>
  <c r="AW592" i="41"/>
  <c r="AV592" i="41"/>
  <c r="AU592" i="41"/>
  <c r="AT592" i="41"/>
  <c r="AS592" i="41"/>
  <c r="AR592" i="41"/>
  <c r="AQ592" i="41"/>
  <c r="AP592" i="41"/>
  <c r="AO592" i="41"/>
  <c r="AY592" i="41" s="1"/>
  <c r="F592" i="41"/>
  <c r="AI592" i="41" s="1"/>
  <c r="AX591" i="41"/>
  <c r="AW591" i="41"/>
  <c r="AV591" i="41"/>
  <c r="AU591" i="41"/>
  <c r="AT591" i="41"/>
  <c r="AS591" i="41"/>
  <c r="AR591" i="41"/>
  <c r="AQ591" i="41"/>
  <c r="AP591" i="41"/>
  <c r="AZ591" i="41" s="1"/>
  <c r="AO591" i="41"/>
  <c r="AX590" i="41"/>
  <c r="AW590" i="41"/>
  <c r="AV590" i="41"/>
  <c r="AU590" i="41"/>
  <c r="AT590" i="41"/>
  <c r="AS590" i="41"/>
  <c r="AR590" i="41"/>
  <c r="AQ590" i="41"/>
  <c r="AP590" i="41"/>
  <c r="AZ590" i="41" s="1"/>
  <c r="AO590" i="41"/>
  <c r="AI590" i="41"/>
  <c r="F590" i="41"/>
  <c r="AZ589" i="41"/>
  <c r="AY589" i="41"/>
  <c r="AX589" i="41"/>
  <c r="AW589" i="41"/>
  <c r="AV589" i="41"/>
  <c r="AU589" i="41"/>
  <c r="AT589" i="41"/>
  <c r="AS589" i="41"/>
  <c r="AR589" i="41"/>
  <c r="AQ589" i="41"/>
  <c r="AP589" i="41"/>
  <c r="AO589" i="41"/>
  <c r="AZ588" i="41"/>
  <c r="AX588" i="41"/>
  <c r="AW588" i="41"/>
  <c r="AV588" i="41"/>
  <c r="AU588" i="41"/>
  <c r="AT588" i="41"/>
  <c r="AS588" i="41"/>
  <c r="AR588" i="41"/>
  <c r="AQ588" i="41"/>
  <c r="AP588" i="41"/>
  <c r="AO588" i="41"/>
  <c r="F588" i="41"/>
  <c r="AI588" i="41" s="1"/>
  <c r="AZ587" i="41"/>
  <c r="AX587" i="41"/>
  <c r="AW587" i="41"/>
  <c r="AV587" i="41"/>
  <c r="AU587" i="41"/>
  <c r="AT587" i="41"/>
  <c r="AS587" i="41"/>
  <c r="AR587" i="41"/>
  <c r="AQ587" i="41"/>
  <c r="AP587" i="41"/>
  <c r="AO587" i="41"/>
  <c r="AY588" i="41" s="1"/>
  <c r="AZ586" i="41"/>
  <c r="AX586" i="41"/>
  <c r="AW586" i="41"/>
  <c r="AV586" i="41"/>
  <c r="AU586" i="41"/>
  <c r="AT586" i="41"/>
  <c r="AS586" i="41"/>
  <c r="AR586" i="41"/>
  <c r="AQ586" i="41"/>
  <c r="AP586" i="41"/>
  <c r="AO586" i="41"/>
  <c r="AY586" i="41" s="1"/>
  <c r="AI586" i="41"/>
  <c r="F586" i="41"/>
  <c r="AZ585" i="41"/>
  <c r="AY585" i="41"/>
  <c r="AX585" i="41"/>
  <c r="AW585" i="41"/>
  <c r="AV585" i="41"/>
  <c r="AU585" i="41"/>
  <c r="AT585" i="41"/>
  <c r="AS585" i="41"/>
  <c r="AR585" i="41"/>
  <c r="AQ585" i="41"/>
  <c r="AP585" i="41"/>
  <c r="AO585" i="41"/>
  <c r="AZ584" i="41"/>
  <c r="AX584" i="41"/>
  <c r="AW584" i="41"/>
  <c r="AV584" i="41"/>
  <c r="AU584" i="41"/>
  <c r="AT584" i="41"/>
  <c r="AS584" i="41"/>
  <c r="AR584" i="41"/>
  <c r="AQ584" i="41"/>
  <c r="AP584" i="41"/>
  <c r="AO584" i="41"/>
  <c r="F584" i="41"/>
  <c r="AI584" i="41" s="1"/>
  <c r="AX583" i="41"/>
  <c r="AW583" i="41"/>
  <c r="AV583" i="41"/>
  <c r="AU583" i="41"/>
  <c r="AT583" i="41"/>
  <c r="AS583" i="41"/>
  <c r="AR583" i="41"/>
  <c r="AQ583" i="41"/>
  <c r="AP583" i="41"/>
  <c r="AO583" i="41"/>
  <c r="AX582" i="41"/>
  <c r="AW582" i="41"/>
  <c r="AV582" i="41"/>
  <c r="AU582" i="41"/>
  <c r="AT582" i="41"/>
  <c r="AS582" i="41"/>
  <c r="AR582" i="41"/>
  <c r="AQ582" i="41"/>
  <c r="AP582" i="41"/>
  <c r="AO582" i="41"/>
  <c r="F582" i="41"/>
  <c r="AI582" i="41" s="1"/>
  <c r="AX581" i="41"/>
  <c r="AW581" i="41"/>
  <c r="AV581" i="41"/>
  <c r="AU581" i="41"/>
  <c r="AT581" i="41"/>
  <c r="AS581" i="41"/>
  <c r="AR581" i="41"/>
  <c r="AQ581" i="41"/>
  <c r="AP581" i="41"/>
  <c r="AO581" i="41"/>
  <c r="AY581" i="41" s="1"/>
  <c r="AZ580" i="41"/>
  <c r="AX580" i="41"/>
  <c r="AW580" i="41"/>
  <c r="AV580" i="41"/>
  <c r="AU580" i="41"/>
  <c r="AT580" i="41"/>
  <c r="AS580" i="41"/>
  <c r="AR580" i="41"/>
  <c r="AQ580" i="41"/>
  <c r="AP580" i="41"/>
  <c r="AO580" i="41"/>
  <c r="AY580" i="41" s="1"/>
  <c r="F580" i="41"/>
  <c r="AI580" i="41" s="1"/>
  <c r="AX579" i="41"/>
  <c r="AW579" i="41"/>
  <c r="AV579" i="41"/>
  <c r="AU579" i="41"/>
  <c r="AT579" i="41"/>
  <c r="AS579" i="41"/>
  <c r="AR579" i="41"/>
  <c r="AQ579" i="41"/>
  <c r="AP579" i="41"/>
  <c r="AZ579" i="41" s="1"/>
  <c r="AO579" i="41"/>
  <c r="AX578" i="41"/>
  <c r="AW578" i="41"/>
  <c r="AV578" i="41"/>
  <c r="AU578" i="41"/>
  <c r="AT578" i="41"/>
  <c r="AS578" i="41"/>
  <c r="AR578" i="41"/>
  <c r="AQ578" i="41"/>
  <c r="AP578" i="41"/>
  <c r="AZ578" i="41" s="1"/>
  <c r="AO578" i="41"/>
  <c r="F578" i="41"/>
  <c r="AI578" i="41" s="1"/>
  <c r="AZ577" i="41"/>
  <c r="AY577" i="41"/>
  <c r="AX577" i="41"/>
  <c r="AW577" i="41"/>
  <c r="AV577" i="41"/>
  <c r="AU577" i="41"/>
  <c r="AT577" i="41"/>
  <c r="AS577" i="41"/>
  <c r="AR577" i="41"/>
  <c r="AQ577" i="41"/>
  <c r="AP577" i="41"/>
  <c r="AO577" i="41"/>
  <c r="AZ576" i="41"/>
  <c r="AX576" i="41"/>
  <c r="AW576" i="41"/>
  <c r="AV576" i="41"/>
  <c r="AU576" i="41"/>
  <c r="AT576" i="41"/>
  <c r="AS576" i="41"/>
  <c r="AR576" i="41"/>
  <c r="AQ576" i="41"/>
  <c r="AP576" i="41"/>
  <c r="AO576" i="41"/>
  <c r="F576" i="41"/>
  <c r="AI576" i="41" s="1"/>
  <c r="AZ575" i="41"/>
  <c r="AX575" i="41"/>
  <c r="AW575" i="41"/>
  <c r="AV575" i="41"/>
  <c r="AU575" i="41"/>
  <c r="AT575" i="41"/>
  <c r="AS575" i="41"/>
  <c r="AR575" i="41"/>
  <c r="AQ575" i="41"/>
  <c r="AP575" i="41"/>
  <c r="AO575" i="41"/>
  <c r="AY576" i="41" s="1"/>
  <c r="AZ574" i="41"/>
  <c r="AX574" i="41"/>
  <c r="AW574" i="41"/>
  <c r="AV574" i="41"/>
  <c r="AU574" i="41"/>
  <c r="AT574" i="41"/>
  <c r="AS574" i="41"/>
  <c r="AR574" i="41"/>
  <c r="AQ574" i="41"/>
  <c r="AP574" i="41"/>
  <c r="AO574" i="41"/>
  <c r="AY574" i="41" s="1"/>
  <c r="F574" i="41"/>
  <c r="AI574" i="41" s="1"/>
  <c r="AZ573" i="41"/>
  <c r="AY573" i="41"/>
  <c r="AX573" i="41"/>
  <c r="AW573" i="41"/>
  <c r="AV573" i="41"/>
  <c r="AU573" i="41"/>
  <c r="AT573" i="41"/>
  <c r="AS573" i="41"/>
  <c r="AR573" i="41"/>
  <c r="AQ573" i="41"/>
  <c r="AP573" i="41"/>
  <c r="AO573" i="41"/>
  <c r="AZ572" i="41"/>
  <c r="AX572" i="41"/>
  <c r="AW572" i="41"/>
  <c r="AV572" i="41"/>
  <c r="AU572" i="41"/>
  <c r="AT572" i="41"/>
  <c r="AS572" i="41"/>
  <c r="AR572" i="41"/>
  <c r="AQ572" i="41"/>
  <c r="AP572" i="41"/>
  <c r="AO572" i="41"/>
  <c r="F572" i="41"/>
  <c r="AI572" i="41" s="1"/>
  <c r="AX571" i="41"/>
  <c r="AW571" i="41"/>
  <c r="AV571" i="41"/>
  <c r="AU571" i="41"/>
  <c r="AT571" i="41"/>
  <c r="AS571" i="41"/>
  <c r="AR571" i="41"/>
  <c r="AQ571" i="41"/>
  <c r="AP571" i="41"/>
  <c r="AO571" i="41"/>
  <c r="AX570" i="41"/>
  <c r="AW570" i="41"/>
  <c r="AV570" i="41"/>
  <c r="AU570" i="41"/>
  <c r="AT570" i="41"/>
  <c r="AS570" i="41"/>
  <c r="AR570" i="41"/>
  <c r="AQ570" i="41"/>
  <c r="AP570" i="41"/>
  <c r="AO570" i="41"/>
  <c r="F570" i="41"/>
  <c r="AI570" i="41" s="1"/>
  <c r="AX569" i="41"/>
  <c r="AW569" i="41"/>
  <c r="AV569" i="41"/>
  <c r="AU569" i="41"/>
  <c r="AT569" i="41"/>
  <c r="AS569" i="41"/>
  <c r="AR569" i="41"/>
  <c r="AQ569" i="41"/>
  <c r="AP569" i="41"/>
  <c r="AO569" i="41"/>
  <c r="AY569" i="41" s="1"/>
  <c r="AZ568" i="41"/>
  <c r="AX568" i="41"/>
  <c r="AW568" i="41"/>
  <c r="AV568" i="41"/>
  <c r="AU568" i="41"/>
  <c r="AT568" i="41"/>
  <c r="AS568" i="41"/>
  <c r="AR568" i="41"/>
  <c r="AQ568" i="41"/>
  <c r="AP568" i="41"/>
  <c r="AO568" i="41"/>
  <c r="AY568" i="41" s="1"/>
  <c r="F568" i="41"/>
  <c r="AI568" i="41" s="1"/>
  <c r="AX567" i="41"/>
  <c r="AW567" i="41"/>
  <c r="AV567" i="41"/>
  <c r="AU567" i="41"/>
  <c r="AT567" i="41"/>
  <c r="AS567" i="41"/>
  <c r="AR567" i="41"/>
  <c r="AQ567" i="41"/>
  <c r="AP567" i="41"/>
  <c r="AZ567" i="41" s="1"/>
  <c r="AO567" i="41"/>
  <c r="AX566" i="41"/>
  <c r="AW566" i="41"/>
  <c r="AV566" i="41"/>
  <c r="AU566" i="41"/>
  <c r="AT566" i="41"/>
  <c r="AS566" i="41"/>
  <c r="AR566" i="41"/>
  <c r="AQ566" i="41"/>
  <c r="AP566" i="41"/>
  <c r="AZ566" i="41" s="1"/>
  <c r="AO566" i="41"/>
  <c r="F566" i="41"/>
  <c r="AI566" i="41" s="1"/>
  <c r="AY565" i="41"/>
  <c r="AX565" i="41"/>
  <c r="AW565" i="41"/>
  <c r="AV565" i="41"/>
  <c r="AU565" i="41"/>
  <c r="AT565" i="41"/>
  <c r="AS565" i="41"/>
  <c r="AR565" i="41"/>
  <c r="AQ565" i="41"/>
  <c r="AP565" i="41"/>
  <c r="AO565" i="41"/>
  <c r="AZ564" i="41"/>
  <c r="AX564" i="41"/>
  <c r="AW564" i="41"/>
  <c r="AV564" i="41"/>
  <c r="AU564" i="41"/>
  <c r="AT564" i="41"/>
  <c r="AS564" i="41"/>
  <c r="AR564" i="41"/>
  <c r="AQ564" i="41"/>
  <c r="AP564" i="41"/>
  <c r="AO564" i="41"/>
  <c r="F564" i="41"/>
  <c r="AI564" i="41" s="1"/>
  <c r="AZ563" i="41"/>
  <c r="AX563" i="41"/>
  <c r="AW563" i="41"/>
  <c r="AV563" i="41"/>
  <c r="AU563" i="41"/>
  <c r="AT563" i="41"/>
  <c r="AS563" i="41"/>
  <c r="AR563" i="41"/>
  <c r="AQ563" i="41"/>
  <c r="AP563" i="41"/>
  <c r="AO563" i="41"/>
  <c r="AY564" i="41" s="1"/>
  <c r="AZ562" i="41"/>
  <c r="AX562" i="41"/>
  <c r="AW562" i="41"/>
  <c r="AV562" i="41"/>
  <c r="AU562" i="41"/>
  <c r="AT562" i="41"/>
  <c r="AS562" i="41"/>
  <c r="AR562" i="41"/>
  <c r="AQ562" i="41"/>
  <c r="AP562" i="41"/>
  <c r="AO562" i="41"/>
  <c r="AY562" i="41" s="1"/>
  <c r="F562" i="41"/>
  <c r="AI562" i="41" s="1"/>
  <c r="AZ561" i="41"/>
  <c r="AY561" i="41"/>
  <c r="AX561" i="41"/>
  <c r="AW561" i="41"/>
  <c r="AV561" i="41"/>
  <c r="AU561" i="41"/>
  <c r="AT561" i="41"/>
  <c r="AS561" i="41"/>
  <c r="AR561" i="41"/>
  <c r="AQ561" i="41"/>
  <c r="AP561" i="41"/>
  <c r="AO561" i="41"/>
  <c r="AZ560" i="41"/>
  <c r="AX560" i="41"/>
  <c r="AW560" i="41"/>
  <c r="AV560" i="41"/>
  <c r="AU560" i="41"/>
  <c r="AT560" i="41"/>
  <c r="AS560" i="41"/>
  <c r="AR560" i="41"/>
  <c r="AQ560" i="41"/>
  <c r="AP560" i="41"/>
  <c r="AO560" i="41"/>
  <c r="F560" i="41"/>
  <c r="AI560" i="41" s="1"/>
  <c r="AX559" i="41"/>
  <c r="AW559" i="41"/>
  <c r="AV559" i="41"/>
  <c r="AU559" i="41"/>
  <c r="AT559" i="41"/>
  <c r="AS559" i="41"/>
  <c r="AR559" i="41"/>
  <c r="AQ559" i="41"/>
  <c r="AP559" i="41"/>
  <c r="AO559" i="41"/>
  <c r="AZ559" i="41" s="1"/>
  <c r="AX558" i="41"/>
  <c r="AW558" i="41"/>
  <c r="AV558" i="41"/>
  <c r="AU558" i="41"/>
  <c r="AT558" i="41"/>
  <c r="AS558" i="41"/>
  <c r="AR558" i="41"/>
  <c r="AQ558" i="41"/>
  <c r="AP558" i="41"/>
  <c r="AO558" i="41"/>
  <c r="AZ558" i="41" s="1"/>
  <c r="F558" i="41"/>
  <c r="AI558" i="41" s="1"/>
  <c r="AX557" i="41"/>
  <c r="AW557" i="41"/>
  <c r="AV557" i="41"/>
  <c r="AU557" i="41"/>
  <c r="AT557" i="41"/>
  <c r="AS557" i="41"/>
  <c r="AR557" i="41"/>
  <c r="AQ557" i="41"/>
  <c r="AP557" i="41"/>
  <c r="AO557" i="41"/>
  <c r="AY557" i="41" s="1"/>
  <c r="AZ556" i="41"/>
  <c r="AX556" i="41"/>
  <c r="AW556" i="41"/>
  <c r="AV556" i="41"/>
  <c r="AU556" i="41"/>
  <c r="AT556" i="41"/>
  <c r="AS556" i="41"/>
  <c r="AR556" i="41"/>
  <c r="AQ556" i="41"/>
  <c r="AP556" i="41"/>
  <c r="AO556" i="41"/>
  <c r="AY556" i="41" s="1"/>
  <c r="F556" i="41"/>
  <c r="AI556" i="41" s="1"/>
  <c r="AX555" i="41"/>
  <c r="AW555" i="41"/>
  <c r="AV555" i="41"/>
  <c r="AU555" i="41"/>
  <c r="AT555" i="41"/>
  <c r="AS555" i="41"/>
  <c r="AR555" i="41"/>
  <c r="AQ555" i="41"/>
  <c r="AP555" i="41"/>
  <c r="AZ555" i="41" s="1"/>
  <c r="AO555" i="41"/>
  <c r="AX554" i="41"/>
  <c r="AW554" i="41"/>
  <c r="AV554" i="41"/>
  <c r="AU554" i="41"/>
  <c r="AT554" i="41"/>
  <c r="AS554" i="41"/>
  <c r="AR554" i="41"/>
  <c r="AQ554" i="41"/>
  <c r="AP554" i="41"/>
  <c r="AZ554" i="41" s="1"/>
  <c r="AO554" i="41"/>
  <c r="F554" i="41"/>
  <c r="AI554" i="41" s="1"/>
  <c r="AY553" i="41"/>
  <c r="AX553" i="41"/>
  <c r="AW553" i="41"/>
  <c r="AV553" i="41"/>
  <c r="AU553" i="41"/>
  <c r="AT553" i="41"/>
  <c r="AS553" i="41"/>
  <c r="AR553" i="41"/>
  <c r="AQ553" i="41"/>
  <c r="AP553" i="41"/>
  <c r="AO553" i="41"/>
  <c r="AZ552" i="41"/>
  <c r="AX552" i="41"/>
  <c r="AW552" i="41"/>
  <c r="AV552" i="41"/>
  <c r="AU552" i="41"/>
  <c r="AT552" i="41"/>
  <c r="AS552" i="41"/>
  <c r="AR552" i="41"/>
  <c r="AQ552" i="41"/>
  <c r="AP552" i="41"/>
  <c r="AO552" i="41"/>
  <c r="F552" i="41"/>
  <c r="AI552" i="41" s="1"/>
  <c r="AZ551" i="41"/>
  <c r="AX551" i="41"/>
  <c r="AW551" i="41"/>
  <c r="AV551" i="41"/>
  <c r="AU551" i="41"/>
  <c r="AT551" i="41"/>
  <c r="AS551" i="41"/>
  <c r="AR551" i="41"/>
  <c r="AQ551" i="41"/>
  <c r="AP551" i="41"/>
  <c r="AO551" i="41"/>
  <c r="AY552" i="41" s="1"/>
  <c r="AZ550" i="41"/>
  <c r="AX550" i="41"/>
  <c r="AW550" i="41"/>
  <c r="AV550" i="41"/>
  <c r="AU550" i="41"/>
  <c r="AT550" i="41"/>
  <c r="AS550" i="41"/>
  <c r="AR550" i="41"/>
  <c r="AQ550" i="41"/>
  <c r="AP550" i="41"/>
  <c r="AO550" i="41"/>
  <c r="AY550" i="41" s="1"/>
  <c r="F550" i="41"/>
  <c r="AI550" i="41" s="1"/>
  <c r="AZ549" i="41"/>
  <c r="AY549" i="41"/>
  <c r="AX549" i="41"/>
  <c r="AW549" i="41"/>
  <c r="AV549" i="41"/>
  <c r="AU549" i="41"/>
  <c r="AT549" i="41"/>
  <c r="AS549" i="41"/>
  <c r="AR549" i="41"/>
  <c r="AQ549" i="41"/>
  <c r="AP549" i="41"/>
  <c r="AO549" i="41"/>
  <c r="AZ548" i="41"/>
  <c r="AX548" i="41"/>
  <c r="AW548" i="41"/>
  <c r="AV548" i="41"/>
  <c r="AU548" i="41"/>
  <c r="AT548" i="41"/>
  <c r="AS548" i="41"/>
  <c r="AR548" i="41"/>
  <c r="AQ548" i="41"/>
  <c r="AP548" i="41"/>
  <c r="AO548" i="41"/>
  <c r="F548" i="41"/>
  <c r="AI548" i="41" s="1"/>
  <c r="AX547" i="41"/>
  <c r="AW547" i="41"/>
  <c r="AV547" i="41"/>
  <c r="AU547" i="41"/>
  <c r="AT547" i="41"/>
  <c r="AS547" i="41"/>
  <c r="AR547" i="41"/>
  <c r="AQ547" i="41"/>
  <c r="AP547" i="41"/>
  <c r="AO547" i="41"/>
  <c r="AX546" i="41"/>
  <c r="AW546" i="41"/>
  <c r="AV546" i="41"/>
  <c r="AU546" i="41"/>
  <c r="AT546" i="41"/>
  <c r="AS546" i="41"/>
  <c r="AR546" i="41"/>
  <c r="AQ546" i="41"/>
  <c r="AP546" i="41"/>
  <c r="AO546" i="41"/>
  <c r="F546" i="41"/>
  <c r="AI546" i="41" s="1"/>
  <c r="AX545" i="41"/>
  <c r="AW545" i="41"/>
  <c r="AV545" i="41"/>
  <c r="AU545" i="41"/>
  <c r="AT545" i="41"/>
  <c r="AS545" i="41"/>
  <c r="AR545" i="41"/>
  <c r="AQ545" i="41"/>
  <c r="AP545" i="41"/>
  <c r="AO545" i="41"/>
  <c r="AY545" i="41" s="1"/>
  <c r="AZ544" i="41"/>
  <c r="AX544" i="41"/>
  <c r="AW544" i="41"/>
  <c r="AV544" i="41"/>
  <c r="AU544" i="41"/>
  <c r="AT544" i="41"/>
  <c r="AS544" i="41"/>
  <c r="AR544" i="41"/>
  <c r="AQ544" i="41"/>
  <c r="AP544" i="41"/>
  <c r="AO544" i="41"/>
  <c r="AY544" i="41" s="1"/>
  <c r="F544" i="41"/>
  <c r="AI544" i="41" s="1"/>
  <c r="AX543" i="41"/>
  <c r="AW543" i="41"/>
  <c r="AV543" i="41"/>
  <c r="AU543" i="41"/>
  <c r="AT543" i="41"/>
  <c r="AS543" i="41"/>
  <c r="AR543" i="41"/>
  <c r="AQ543" i="41"/>
  <c r="AP543" i="41"/>
  <c r="AZ543" i="41" s="1"/>
  <c r="AO543" i="41"/>
  <c r="AX542" i="41"/>
  <c r="AW542" i="41"/>
  <c r="AV542" i="41"/>
  <c r="AU542" i="41"/>
  <c r="AT542" i="41"/>
  <c r="AS542" i="41"/>
  <c r="AR542" i="41"/>
  <c r="AQ542" i="41"/>
  <c r="AP542" i="41"/>
  <c r="AZ542" i="41" s="1"/>
  <c r="AO542" i="41"/>
  <c r="AI542" i="41"/>
  <c r="F542" i="41"/>
  <c r="AY541" i="41"/>
  <c r="AX541" i="41"/>
  <c r="AW541" i="41"/>
  <c r="AV541" i="41"/>
  <c r="AU541" i="41"/>
  <c r="AT541" i="41"/>
  <c r="AS541" i="41"/>
  <c r="AR541" i="41"/>
  <c r="AQ541" i="41"/>
  <c r="AP541" i="41"/>
  <c r="AO541" i="41"/>
  <c r="AZ540" i="41"/>
  <c r="AX540" i="41"/>
  <c r="AW540" i="41"/>
  <c r="AV540" i="41"/>
  <c r="AU540" i="41"/>
  <c r="AT540" i="41"/>
  <c r="AS540" i="41"/>
  <c r="AR540" i="41"/>
  <c r="AQ540" i="41"/>
  <c r="AP540" i="41"/>
  <c r="AO540" i="41"/>
  <c r="F540" i="41"/>
  <c r="AI540" i="41" s="1"/>
  <c r="AZ539" i="41"/>
  <c r="AX539" i="41"/>
  <c r="AW539" i="41"/>
  <c r="AV539" i="41"/>
  <c r="AU539" i="41"/>
  <c r="AT539" i="41"/>
  <c r="AS539" i="41"/>
  <c r="AR539" i="41"/>
  <c r="AQ539" i="41"/>
  <c r="AP539" i="41"/>
  <c r="AO539" i="41"/>
  <c r="AY540" i="41" s="1"/>
  <c r="AZ538" i="41"/>
  <c r="AX538" i="41"/>
  <c r="AW538" i="41"/>
  <c r="AV538" i="41"/>
  <c r="AU538" i="41"/>
  <c r="AT538" i="41"/>
  <c r="AS538" i="41"/>
  <c r="AR538" i="41"/>
  <c r="AQ538" i="41"/>
  <c r="AP538" i="41"/>
  <c r="AO538" i="41"/>
  <c r="AY538" i="41" s="1"/>
  <c r="F538" i="41"/>
  <c r="AI538" i="41" s="1"/>
  <c r="AZ537" i="41"/>
  <c r="AY537" i="41"/>
  <c r="AX537" i="41"/>
  <c r="AW537" i="41"/>
  <c r="AV537" i="41"/>
  <c r="AU537" i="41"/>
  <c r="AT537" i="41"/>
  <c r="AS537" i="41"/>
  <c r="AR537" i="41"/>
  <c r="AQ537" i="41"/>
  <c r="AP537" i="41"/>
  <c r="AO537" i="41"/>
  <c r="AZ536" i="41"/>
  <c r="AX536" i="41"/>
  <c r="AW536" i="41"/>
  <c r="AV536" i="41"/>
  <c r="AU536" i="41"/>
  <c r="AT536" i="41"/>
  <c r="AS536" i="41"/>
  <c r="AR536" i="41"/>
  <c r="AQ536" i="41"/>
  <c r="AP536" i="41"/>
  <c r="AO536" i="41"/>
  <c r="F536" i="41"/>
  <c r="AI536" i="41" s="1"/>
  <c r="AX535" i="41"/>
  <c r="AW535" i="41"/>
  <c r="AV535" i="41"/>
  <c r="AU535" i="41"/>
  <c r="AT535" i="41"/>
  <c r="AS535" i="41"/>
  <c r="AR535" i="41"/>
  <c r="AQ535" i="41"/>
  <c r="AP535" i="41"/>
  <c r="AO535" i="41"/>
  <c r="AZ535" i="41" s="1"/>
  <c r="AX534" i="41"/>
  <c r="AW534" i="41"/>
  <c r="AV534" i="41"/>
  <c r="AU534" i="41"/>
  <c r="AT534" i="41"/>
  <c r="AS534" i="41"/>
  <c r="AR534" i="41"/>
  <c r="AQ534" i="41"/>
  <c r="AP534" i="41"/>
  <c r="AO534" i="41"/>
  <c r="AZ534" i="41" s="1"/>
  <c r="F534" i="41"/>
  <c r="AI534" i="41" s="1"/>
  <c r="AX533" i="41"/>
  <c r="AW533" i="41"/>
  <c r="AV533" i="41"/>
  <c r="AU533" i="41"/>
  <c r="AT533" i="41"/>
  <c r="AS533" i="41"/>
  <c r="AR533" i="41"/>
  <c r="AQ533" i="41"/>
  <c r="AP533" i="41"/>
  <c r="AO533" i="41"/>
  <c r="AY533" i="41" s="1"/>
  <c r="AZ532" i="41"/>
  <c r="AX532" i="41"/>
  <c r="AW532" i="41"/>
  <c r="AV532" i="41"/>
  <c r="AU532" i="41"/>
  <c r="AT532" i="41"/>
  <c r="AS532" i="41"/>
  <c r="AR532" i="41"/>
  <c r="AQ532" i="41"/>
  <c r="AP532" i="41"/>
  <c r="AO532" i="41"/>
  <c r="AY532" i="41" s="1"/>
  <c r="AI532" i="41"/>
  <c r="F532" i="41"/>
  <c r="AX531" i="41"/>
  <c r="AW531" i="41"/>
  <c r="AV531" i="41"/>
  <c r="AU531" i="41"/>
  <c r="AT531" i="41"/>
  <c r="AS531" i="41"/>
  <c r="AR531" i="41"/>
  <c r="AQ531" i="41"/>
  <c r="AP531" i="41"/>
  <c r="AZ531" i="41" s="1"/>
  <c r="AO531" i="41"/>
  <c r="AX530" i="41"/>
  <c r="AW530" i="41"/>
  <c r="AV530" i="41"/>
  <c r="AU530" i="41"/>
  <c r="AT530" i="41"/>
  <c r="AS530" i="41"/>
  <c r="AR530" i="41"/>
  <c r="AQ530" i="41"/>
  <c r="AP530" i="41"/>
  <c r="AZ530" i="41" s="1"/>
  <c r="AO530" i="41"/>
  <c r="F530" i="41"/>
  <c r="AI530" i="41" s="1"/>
  <c r="AY529" i="41"/>
  <c r="AX529" i="41"/>
  <c r="AW529" i="41"/>
  <c r="AV529" i="41"/>
  <c r="AU529" i="41"/>
  <c r="AT529" i="41"/>
  <c r="AS529" i="41"/>
  <c r="AR529" i="41"/>
  <c r="AQ529" i="41"/>
  <c r="AP529" i="41"/>
  <c r="AO529" i="41"/>
  <c r="AZ528" i="41"/>
  <c r="AX528" i="41"/>
  <c r="AW528" i="41"/>
  <c r="AV528" i="41"/>
  <c r="AU528" i="41"/>
  <c r="AT528" i="41"/>
  <c r="AS528" i="41"/>
  <c r="AR528" i="41"/>
  <c r="AQ528" i="41"/>
  <c r="AP528" i="41"/>
  <c r="AO528" i="41"/>
  <c r="F528" i="41"/>
  <c r="AI528" i="41" s="1"/>
  <c r="AZ527" i="41"/>
  <c r="AX527" i="41"/>
  <c r="AW527" i="41"/>
  <c r="AV527" i="41"/>
  <c r="AU527" i="41"/>
  <c r="AT527" i="41"/>
  <c r="AS527" i="41"/>
  <c r="AR527" i="41"/>
  <c r="AQ527" i="41"/>
  <c r="AP527" i="41"/>
  <c r="AO527" i="41"/>
  <c r="AY528" i="41" s="1"/>
  <c r="AZ526" i="41"/>
  <c r="AX526" i="41"/>
  <c r="AW526" i="41"/>
  <c r="AV526" i="41"/>
  <c r="AU526" i="41"/>
  <c r="AT526" i="41"/>
  <c r="AS526" i="41"/>
  <c r="AR526" i="41"/>
  <c r="AQ526" i="41"/>
  <c r="AP526" i="41"/>
  <c r="AO526" i="41"/>
  <c r="AY526" i="41" s="1"/>
  <c r="F526" i="41"/>
  <c r="AI526" i="41" s="1"/>
  <c r="AZ525" i="41"/>
  <c r="AY525" i="41"/>
  <c r="AX525" i="41"/>
  <c r="AW525" i="41"/>
  <c r="AV525" i="41"/>
  <c r="AU525" i="41"/>
  <c r="AT525" i="41"/>
  <c r="AS525" i="41"/>
  <c r="AR525" i="41"/>
  <c r="AQ525" i="41"/>
  <c r="AP525" i="41"/>
  <c r="AO525" i="41"/>
  <c r="AZ524" i="41"/>
  <c r="AX524" i="41"/>
  <c r="AW524" i="41"/>
  <c r="AV524" i="41"/>
  <c r="AU524" i="41"/>
  <c r="AT524" i="41"/>
  <c r="AS524" i="41"/>
  <c r="AR524" i="41"/>
  <c r="AQ524" i="41"/>
  <c r="AP524" i="41"/>
  <c r="AO524" i="41"/>
  <c r="F524" i="41"/>
  <c r="AI524" i="41" s="1"/>
  <c r="AX523" i="41"/>
  <c r="AW523" i="41"/>
  <c r="AV523" i="41"/>
  <c r="AU523" i="41"/>
  <c r="AT523" i="41"/>
  <c r="AS523" i="41"/>
  <c r="AR523" i="41"/>
  <c r="AQ523" i="41"/>
  <c r="AP523" i="41"/>
  <c r="AO523" i="41"/>
  <c r="AY524" i="41" s="1"/>
  <c r="AX522" i="41"/>
  <c r="AW522" i="41"/>
  <c r="AV522" i="41"/>
  <c r="AU522" i="41"/>
  <c r="AT522" i="41"/>
  <c r="AS522" i="41"/>
  <c r="AR522" i="41"/>
  <c r="AQ522" i="41"/>
  <c r="AP522" i="41"/>
  <c r="AO522" i="41"/>
  <c r="F522" i="41"/>
  <c r="AI522" i="41" s="1"/>
  <c r="AX521" i="41"/>
  <c r="AW521" i="41"/>
  <c r="AV521" i="41"/>
  <c r="AU521" i="41"/>
  <c r="AT521" i="41"/>
  <c r="AS521" i="41"/>
  <c r="AR521" i="41"/>
  <c r="AQ521" i="41"/>
  <c r="AP521" i="41"/>
  <c r="AO521" i="41"/>
  <c r="AY521" i="41" s="1"/>
  <c r="AZ520" i="41"/>
  <c r="AX520" i="41"/>
  <c r="AW520" i="41"/>
  <c r="AV520" i="41"/>
  <c r="AU520" i="41"/>
  <c r="AT520" i="41"/>
  <c r="AS520" i="41"/>
  <c r="AR520" i="41"/>
  <c r="AQ520" i="41"/>
  <c r="AP520" i="41"/>
  <c r="AO520" i="41"/>
  <c r="AY520" i="41" s="1"/>
  <c r="F520" i="41"/>
  <c r="AI520" i="41" s="1"/>
  <c r="AX519" i="41"/>
  <c r="AW519" i="41"/>
  <c r="AV519" i="41"/>
  <c r="AU519" i="41"/>
  <c r="AT519" i="41"/>
  <c r="AS519" i="41"/>
  <c r="AR519" i="41"/>
  <c r="AQ519" i="41"/>
  <c r="AP519" i="41"/>
  <c r="AZ519" i="41" s="1"/>
  <c r="AO519" i="41"/>
  <c r="AX518" i="41"/>
  <c r="AW518" i="41"/>
  <c r="AV518" i="41"/>
  <c r="AU518" i="41"/>
  <c r="AT518" i="41"/>
  <c r="AS518" i="41"/>
  <c r="AR518" i="41"/>
  <c r="AQ518" i="41"/>
  <c r="AP518" i="41"/>
  <c r="AZ518" i="41" s="1"/>
  <c r="AO518" i="41"/>
  <c r="F518" i="41"/>
  <c r="AI518" i="41" s="1"/>
  <c r="AY517" i="41"/>
  <c r="AX517" i="41"/>
  <c r="AW517" i="41"/>
  <c r="AV517" i="41"/>
  <c r="AU517" i="41"/>
  <c r="AT517" i="41"/>
  <c r="AS517" i="41"/>
  <c r="AR517" i="41"/>
  <c r="AQ517" i="41"/>
  <c r="AP517" i="41"/>
  <c r="AO517" i="41"/>
  <c r="AZ516" i="41"/>
  <c r="AX516" i="41"/>
  <c r="AW516" i="41"/>
  <c r="AV516" i="41"/>
  <c r="AU516" i="41"/>
  <c r="AT516" i="41"/>
  <c r="AS516" i="41"/>
  <c r="AR516" i="41"/>
  <c r="AQ516" i="41"/>
  <c r="AP516" i="41"/>
  <c r="AO516" i="41"/>
  <c r="F516" i="41"/>
  <c r="AI516" i="41" s="1"/>
  <c r="AX515" i="41"/>
  <c r="AW515" i="41"/>
  <c r="AV515" i="41"/>
  <c r="AU515" i="41"/>
  <c r="AT515" i="41"/>
  <c r="AS515" i="41"/>
  <c r="AR515" i="41"/>
  <c r="AQ515" i="41"/>
  <c r="AP515" i="41"/>
  <c r="AO515" i="41"/>
  <c r="AY516" i="41" s="1"/>
  <c r="AX514" i="41"/>
  <c r="AW514" i="41"/>
  <c r="AV514" i="41"/>
  <c r="AU514" i="41"/>
  <c r="AT514" i="41"/>
  <c r="AS514" i="41"/>
  <c r="AR514" i="41"/>
  <c r="AQ514" i="41"/>
  <c r="AP514" i="41"/>
  <c r="AO514" i="41"/>
  <c r="AZ514" i="41" s="1"/>
  <c r="AI514" i="41"/>
  <c r="F514" i="41"/>
  <c r="AZ513" i="41"/>
  <c r="AY513" i="41"/>
  <c r="AX513" i="41"/>
  <c r="AW513" i="41"/>
  <c r="AV513" i="41"/>
  <c r="AU513" i="41"/>
  <c r="AT513" i="41"/>
  <c r="AS513" i="41"/>
  <c r="AR513" i="41"/>
  <c r="AQ513" i="41"/>
  <c r="AP513" i="41"/>
  <c r="AO513" i="41"/>
  <c r="AZ512" i="41"/>
  <c r="AX512" i="41"/>
  <c r="AW512" i="41"/>
  <c r="AV512" i="41"/>
  <c r="AU512" i="41"/>
  <c r="AT512" i="41"/>
  <c r="AS512" i="41"/>
  <c r="AR512" i="41"/>
  <c r="AQ512" i="41"/>
  <c r="AP512" i="41"/>
  <c r="AO512" i="41"/>
  <c r="F512" i="41"/>
  <c r="AI512" i="41" s="1"/>
  <c r="AX511" i="41"/>
  <c r="AW511" i="41"/>
  <c r="AV511" i="41"/>
  <c r="AU511" i="41"/>
  <c r="AT511" i="41"/>
  <c r="AS511" i="41"/>
  <c r="AR511" i="41"/>
  <c r="AQ511" i="41"/>
  <c r="AP511" i="41"/>
  <c r="AO511" i="41"/>
  <c r="AX510" i="41"/>
  <c r="AW510" i="41"/>
  <c r="AV510" i="41"/>
  <c r="AU510" i="41"/>
  <c r="AT510" i="41"/>
  <c r="AS510" i="41"/>
  <c r="AR510" i="41"/>
  <c r="AQ510" i="41"/>
  <c r="AP510" i="41"/>
  <c r="AO510" i="41"/>
  <c r="F510" i="41"/>
  <c r="AI510" i="41" s="1"/>
  <c r="AX509" i="41"/>
  <c r="AW509" i="41"/>
  <c r="AV509" i="41"/>
  <c r="AU509" i="41"/>
  <c r="AT509" i="41"/>
  <c r="AS509" i="41"/>
  <c r="AR509" i="41"/>
  <c r="AQ509" i="41"/>
  <c r="AP509" i="41"/>
  <c r="AO509" i="41"/>
  <c r="AY509" i="41" s="1"/>
  <c r="AZ508" i="41"/>
  <c r="AX508" i="41"/>
  <c r="AW508" i="41"/>
  <c r="AV508" i="41"/>
  <c r="AU508" i="41"/>
  <c r="AT508" i="41"/>
  <c r="AS508" i="41"/>
  <c r="AR508" i="41"/>
  <c r="AQ508" i="41"/>
  <c r="AP508" i="41"/>
  <c r="AO508" i="41"/>
  <c r="AY508" i="41" s="1"/>
  <c r="F508" i="41"/>
  <c r="AI508" i="41" s="1"/>
  <c r="AX507" i="41"/>
  <c r="AW507" i="41"/>
  <c r="AV507" i="41"/>
  <c r="AU507" i="41"/>
  <c r="AT507" i="41"/>
  <c r="AS507" i="41"/>
  <c r="AR507" i="41"/>
  <c r="AQ507" i="41"/>
  <c r="AP507" i="41"/>
  <c r="AZ507" i="41" s="1"/>
  <c r="AO507" i="41"/>
  <c r="AX506" i="41"/>
  <c r="AW506" i="41"/>
  <c r="AV506" i="41"/>
  <c r="AU506" i="41"/>
  <c r="AT506" i="41"/>
  <c r="AS506" i="41"/>
  <c r="AR506" i="41"/>
  <c r="AQ506" i="41"/>
  <c r="AP506" i="41"/>
  <c r="AZ506" i="41" s="1"/>
  <c r="AO506" i="41"/>
  <c r="F506" i="41"/>
  <c r="AI506" i="41" s="1"/>
  <c r="AY505" i="41"/>
  <c r="AX505" i="41"/>
  <c r="AW505" i="41"/>
  <c r="AV505" i="41"/>
  <c r="AU505" i="41"/>
  <c r="AT505" i="41"/>
  <c r="AS505" i="41"/>
  <c r="AR505" i="41"/>
  <c r="AQ505" i="41"/>
  <c r="AP505" i="41"/>
  <c r="AO505" i="41"/>
  <c r="AZ504" i="41"/>
  <c r="AX504" i="41"/>
  <c r="AW504" i="41"/>
  <c r="AV504" i="41"/>
  <c r="AU504" i="41"/>
  <c r="AT504" i="41"/>
  <c r="AS504" i="41"/>
  <c r="AR504" i="41"/>
  <c r="AQ504" i="41"/>
  <c r="AP504" i="41"/>
  <c r="AO504" i="41"/>
  <c r="F504" i="41"/>
  <c r="AI504" i="41" s="1"/>
  <c r="AX503" i="41"/>
  <c r="AW503" i="41"/>
  <c r="AV503" i="41"/>
  <c r="AU503" i="41"/>
  <c r="AT503" i="41"/>
  <c r="AS503" i="41"/>
  <c r="AR503" i="41"/>
  <c r="AQ503" i="41"/>
  <c r="AP503" i="41"/>
  <c r="AO503" i="41"/>
  <c r="AY504" i="41" s="1"/>
  <c r="AX502" i="41"/>
  <c r="AW502" i="41"/>
  <c r="AV502" i="41"/>
  <c r="AU502" i="41"/>
  <c r="AT502" i="41"/>
  <c r="AS502" i="41"/>
  <c r="AR502" i="41"/>
  <c r="AQ502" i="41"/>
  <c r="AP502" i="41"/>
  <c r="AO502" i="41"/>
  <c r="AZ502" i="41" s="1"/>
  <c r="F502" i="41"/>
  <c r="AI502" i="41" s="1"/>
  <c r="AZ501" i="41"/>
  <c r="AY501" i="41"/>
  <c r="AX501" i="41"/>
  <c r="AW501" i="41"/>
  <c r="AV501" i="41"/>
  <c r="AU501" i="41"/>
  <c r="AT501" i="41"/>
  <c r="AS501" i="41"/>
  <c r="AR501" i="41"/>
  <c r="AQ501" i="41"/>
  <c r="AP501" i="41"/>
  <c r="AO501" i="41"/>
  <c r="AZ500" i="41"/>
  <c r="AY500" i="41"/>
  <c r="AX500" i="41"/>
  <c r="AW500" i="41"/>
  <c r="AV500" i="41"/>
  <c r="AU500" i="41"/>
  <c r="AT500" i="41"/>
  <c r="AS500" i="41"/>
  <c r="AR500" i="41"/>
  <c r="AQ500" i="41"/>
  <c r="AP500" i="41"/>
  <c r="AO500" i="41"/>
  <c r="F500" i="41"/>
  <c r="AI500" i="41" s="1"/>
  <c r="AX499" i="41"/>
  <c r="AW499" i="41"/>
  <c r="AV499" i="41"/>
  <c r="AU499" i="41"/>
  <c r="AT499" i="41"/>
  <c r="AS499" i="41"/>
  <c r="AR499" i="41"/>
  <c r="AQ499" i="41"/>
  <c r="AP499" i="41"/>
  <c r="AO499" i="41"/>
  <c r="AX498" i="41"/>
  <c r="AW498" i="41"/>
  <c r="AV498" i="41"/>
  <c r="AU498" i="41"/>
  <c r="AT498" i="41"/>
  <c r="AS498" i="41"/>
  <c r="AR498" i="41"/>
  <c r="AQ498" i="41"/>
  <c r="AP498" i="41"/>
  <c r="AO498" i="41"/>
  <c r="F498" i="41"/>
  <c r="AI498" i="41" s="1"/>
  <c r="AX497" i="41"/>
  <c r="AW497" i="41"/>
  <c r="AV497" i="41"/>
  <c r="AU497" i="41"/>
  <c r="AT497" i="41"/>
  <c r="AS497" i="41"/>
  <c r="AR497" i="41"/>
  <c r="AQ497" i="41"/>
  <c r="AP497" i="41"/>
  <c r="AO497" i="41"/>
  <c r="AY497" i="41" s="1"/>
  <c r="AZ496" i="41"/>
  <c r="AX496" i="41"/>
  <c r="AW496" i="41"/>
  <c r="AV496" i="41"/>
  <c r="AU496" i="41"/>
  <c r="AT496" i="41"/>
  <c r="AS496" i="41"/>
  <c r="AR496" i="41"/>
  <c r="AQ496" i="41"/>
  <c r="AP496" i="41"/>
  <c r="AO496" i="41"/>
  <c r="AY496" i="41" s="1"/>
  <c r="F496" i="41"/>
  <c r="AI496" i="41" s="1"/>
  <c r="AX495" i="41"/>
  <c r="AW495" i="41"/>
  <c r="AV495" i="41"/>
  <c r="AU495" i="41"/>
  <c r="AT495" i="41"/>
  <c r="AS495" i="41"/>
  <c r="AR495" i="41"/>
  <c r="AQ495" i="41"/>
  <c r="AP495" i="41"/>
  <c r="AZ495" i="41" s="1"/>
  <c r="AO495" i="41"/>
  <c r="AX494" i="41"/>
  <c r="AW494" i="41"/>
  <c r="AV494" i="41"/>
  <c r="AU494" i="41"/>
  <c r="AT494" i="41"/>
  <c r="AS494" i="41"/>
  <c r="AR494" i="41"/>
  <c r="AQ494" i="41"/>
  <c r="AP494" i="41"/>
  <c r="AZ494" i="41" s="1"/>
  <c r="AO494" i="41"/>
  <c r="F494" i="41"/>
  <c r="AI494" i="41" s="1"/>
  <c r="AY493" i="41"/>
  <c r="AX493" i="41"/>
  <c r="AW493" i="41"/>
  <c r="AV493" i="41"/>
  <c r="AU493" i="41"/>
  <c r="AT493" i="41"/>
  <c r="AS493" i="41"/>
  <c r="AR493" i="41"/>
  <c r="AQ493" i="41"/>
  <c r="AP493" i="41"/>
  <c r="AO493" i="41"/>
  <c r="AZ492" i="41"/>
  <c r="AX492" i="41"/>
  <c r="AW492" i="41"/>
  <c r="AV492" i="41"/>
  <c r="AU492" i="41"/>
  <c r="AT492" i="41"/>
  <c r="AS492" i="41"/>
  <c r="AR492" i="41"/>
  <c r="AQ492" i="41"/>
  <c r="AP492" i="41"/>
  <c r="AO492" i="41"/>
  <c r="F492" i="41"/>
  <c r="AI492" i="41" s="1"/>
  <c r="AX491" i="41"/>
  <c r="AW491" i="41"/>
  <c r="AV491" i="41"/>
  <c r="AU491" i="41"/>
  <c r="AT491" i="41"/>
  <c r="AS491" i="41"/>
  <c r="AR491" i="41"/>
  <c r="AQ491" i="41"/>
  <c r="AP491" i="41"/>
  <c r="AO491" i="41"/>
  <c r="AY492" i="41" s="1"/>
  <c r="AX490" i="41"/>
  <c r="AW490" i="41"/>
  <c r="AV490" i="41"/>
  <c r="AU490" i="41"/>
  <c r="AT490" i="41"/>
  <c r="AS490" i="41"/>
  <c r="AR490" i="41"/>
  <c r="AQ490" i="41"/>
  <c r="AP490" i="41"/>
  <c r="AO490" i="41"/>
  <c r="AZ490" i="41" s="1"/>
  <c r="F490" i="41"/>
  <c r="AI490" i="41" s="1"/>
  <c r="AZ489" i="41"/>
  <c r="AY489" i="41"/>
  <c r="AX489" i="41"/>
  <c r="AW489" i="41"/>
  <c r="AV489" i="41"/>
  <c r="AU489" i="41"/>
  <c r="AT489" i="41"/>
  <c r="AS489" i="41"/>
  <c r="AR489" i="41"/>
  <c r="AQ489" i="41"/>
  <c r="AP489" i="41"/>
  <c r="AO489" i="41"/>
  <c r="AZ488" i="41"/>
  <c r="AY488" i="41"/>
  <c r="AX488" i="41"/>
  <c r="AW488" i="41"/>
  <c r="AV488" i="41"/>
  <c r="AU488" i="41"/>
  <c r="AT488" i="41"/>
  <c r="AS488" i="41"/>
  <c r="AR488" i="41"/>
  <c r="AQ488" i="41"/>
  <c r="AP488" i="41"/>
  <c r="AO488" i="41"/>
  <c r="F488" i="41"/>
  <c r="AI488" i="41" s="1"/>
  <c r="AX487" i="41"/>
  <c r="AW487" i="41"/>
  <c r="AV487" i="41"/>
  <c r="AU487" i="41"/>
  <c r="AT487" i="41"/>
  <c r="AS487" i="41"/>
  <c r="AR487" i="41"/>
  <c r="AQ487" i="41"/>
  <c r="AP487" i="41"/>
  <c r="AO487" i="41"/>
  <c r="AX486" i="41"/>
  <c r="AW486" i="41"/>
  <c r="AV486" i="41"/>
  <c r="AU486" i="41"/>
  <c r="AT486" i="41"/>
  <c r="AS486" i="41"/>
  <c r="AR486" i="41"/>
  <c r="AQ486" i="41"/>
  <c r="AP486" i="41"/>
  <c r="AO486" i="41"/>
  <c r="F486" i="41"/>
  <c r="AI486" i="41" s="1"/>
  <c r="AX485" i="41"/>
  <c r="AW485" i="41"/>
  <c r="AV485" i="41"/>
  <c r="AU485" i="41"/>
  <c r="AT485" i="41"/>
  <c r="AS485" i="41"/>
  <c r="AR485" i="41"/>
  <c r="AQ485" i="41"/>
  <c r="AP485" i="41"/>
  <c r="AO485" i="41"/>
  <c r="AY485" i="41" s="1"/>
  <c r="AZ484" i="41"/>
  <c r="AX484" i="41"/>
  <c r="AW484" i="41"/>
  <c r="AV484" i="41"/>
  <c r="AU484" i="41"/>
  <c r="AT484" i="41"/>
  <c r="AS484" i="41"/>
  <c r="AR484" i="41"/>
  <c r="AQ484" i="41"/>
  <c r="AP484" i="41"/>
  <c r="AO484" i="41"/>
  <c r="AY484" i="41" s="1"/>
  <c r="F484" i="41"/>
  <c r="AI484" i="41" s="1"/>
  <c r="AX483" i="41"/>
  <c r="AW483" i="41"/>
  <c r="AV483" i="41"/>
  <c r="AU483" i="41"/>
  <c r="AT483" i="41"/>
  <c r="AS483" i="41"/>
  <c r="AR483" i="41"/>
  <c r="AQ483" i="41"/>
  <c r="AP483" i="41"/>
  <c r="AZ483" i="41" s="1"/>
  <c r="AO483" i="41"/>
  <c r="AX482" i="41"/>
  <c r="AW482" i="41"/>
  <c r="AV482" i="41"/>
  <c r="AU482" i="41"/>
  <c r="AT482" i="41"/>
  <c r="AS482" i="41"/>
  <c r="AR482" i="41"/>
  <c r="AQ482" i="41"/>
  <c r="AP482" i="41"/>
  <c r="AZ482" i="41" s="1"/>
  <c r="AO482" i="41"/>
  <c r="F482" i="41"/>
  <c r="AI482" i="41" s="1"/>
  <c r="AY481" i="41"/>
  <c r="AX481" i="41"/>
  <c r="AW481" i="41"/>
  <c r="AV481" i="41"/>
  <c r="AU481" i="41"/>
  <c r="AT481" i="41"/>
  <c r="AS481" i="41"/>
  <c r="AR481" i="41"/>
  <c r="AQ481" i="41"/>
  <c r="AP481" i="41"/>
  <c r="AO481" i="41"/>
  <c r="AZ480" i="41"/>
  <c r="AX480" i="41"/>
  <c r="AW480" i="41"/>
  <c r="AV480" i="41"/>
  <c r="AU480" i="41"/>
  <c r="AT480" i="41"/>
  <c r="AS480" i="41"/>
  <c r="AR480" i="41"/>
  <c r="AQ480" i="41"/>
  <c r="AP480" i="41"/>
  <c r="AO480" i="41"/>
  <c r="F480" i="41"/>
  <c r="AI480" i="41" s="1"/>
  <c r="AX479" i="41"/>
  <c r="AW479" i="41"/>
  <c r="AV479" i="41"/>
  <c r="AU479" i="41"/>
  <c r="AT479" i="41"/>
  <c r="AS479" i="41"/>
  <c r="AR479" i="41"/>
  <c r="AQ479" i="41"/>
  <c r="AP479" i="41"/>
  <c r="AO479" i="41"/>
  <c r="AY480" i="41" s="1"/>
  <c r="AX478" i="41"/>
  <c r="AW478" i="41"/>
  <c r="AV478" i="41"/>
  <c r="AU478" i="41"/>
  <c r="AT478" i="41"/>
  <c r="AS478" i="41"/>
  <c r="AR478" i="41"/>
  <c r="AQ478" i="41"/>
  <c r="AP478" i="41"/>
  <c r="AO478" i="41"/>
  <c r="AZ478" i="41" s="1"/>
  <c r="AI478" i="41"/>
  <c r="F478" i="41"/>
  <c r="AZ477" i="41"/>
  <c r="AY477" i="41"/>
  <c r="AX477" i="41"/>
  <c r="AW477" i="41"/>
  <c r="AV477" i="41"/>
  <c r="AU477" i="41"/>
  <c r="AT477" i="41"/>
  <c r="AS477" i="41"/>
  <c r="AR477" i="41"/>
  <c r="AQ477" i="41"/>
  <c r="AP477" i="41"/>
  <c r="AO477" i="41"/>
  <c r="AZ476" i="41"/>
  <c r="AY476" i="41"/>
  <c r="AX476" i="41"/>
  <c r="AW476" i="41"/>
  <c r="AV476" i="41"/>
  <c r="AU476" i="41"/>
  <c r="AT476" i="41"/>
  <c r="AS476" i="41"/>
  <c r="AR476" i="41"/>
  <c r="AQ476" i="41"/>
  <c r="AP476" i="41"/>
  <c r="AO476" i="41"/>
  <c r="F476" i="41"/>
  <c r="AI476" i="41" s="1"/>
  <c r="AX475" i="41"/>
  <c r="AW475" i="41"/>
  <c r="AV475" i="41"/>
  <c r="AU475" i="41"/>
  <c r="AT475" i="41"/>
  <c r="AS475" i="41"/>
  <c r="AR475" i="41"/>
  <c r="AQ475" i="41"/>
  <c r="AP475" i="41"/>
  <c r="AO475" i="41"/>
  <c r="AX474" i="41"/>
  <c r="AW474" i="41"/>
  <c r="AV474" i="41"/>
  <c r="AU474" i="41"/>
  <c r="AT474" i="41"/>
  <c r="AS474" i="41"/>
  <c r="AR474" i="41"/>
  <c r="AQ474" i="41"/>
  <c r="AP474" i="41"/>
  <c r="AO474" i="41"/>
  <c r="F474" i="41"/>
  <c r="AI474" i="41" s="1"/>
  <c r="AX473" i="41"/>
  <c r="AW473" i="41"/>
  <c r="AV473" i="41"/>
  <c r="AU473" i="41"/>
  <c r="AT473" i="41"/>
  <c r="AS473" i="41"/>
  <c r="AR473" i="41"/>
  <c r="AQ473" i="41"/>
  <c r="AP473" i="41"/>
  <c r="AO473" i="41"/>
  <c r="AY473" i="41" s="1"/>
  <c r="AZ472" i="41"/>
  <c r="AX472" i="41"/>
  <c r="AW472" i="41"/>
  <c r="AV472" i="41"/>
  <c r="AU472" i="41"/>
  <c r="AT472" i="41"/>
  <c r="AS472" i="41"/>
  <c r="AR472" i="41"/>
  <c r="AQ472" i="41"/>
  <c r="AP472" i="41"/>
  <c r="AO472" i="41"/>
  <c r="AY472" i="41" s="1"/>
  <c r="F472" i="41"/>
  <c r="AI472" i="41" s="1"/>
  <c r="AX471" i="41"/>
  <c r="AW471" i="41"/>
  <c r="AV471" i="41"/>
  <c r="AU471" i="41"/>
  <c r="AT471" i="41"/>
  <c r="AS471" i="41"/>
  <c r="AR471" i="41"/>
  <c r="AQ471" i="41"/>
  <c r="AP471" i="41"/>
  <c r="AZ471" i="41" s="1"/>
  <c r="AO471" i="41"/>
  <c r="AX470" i="41"/>
  <c r="AW470" i="41"/>
  <c r="AV470" i="41"/>
  <c r="AU470" i="41"/>
  <c r="AT470" i="41"/>
  <c r="AS470" i="41"/>
  <c r="AR470" i="41"/>
  <c r="AQ470" i="41"/>
  <c r="AP470" i="41"/>
  <c r="AZ470" i="41" s="1"/>
  <c r="AO470" i="41"/>
  <c r="F470" i="41"/>
  <c r="AI470" i="41" s="1"/>
  <c r="AY469" i="41"/>
  <c r="AX469" i="41"/>
  <c r="AW469" i="41"/>
  <c r="AV469" i="41"/>
  <c r="AU469" i="41"/>
  <c r="AT469" i="41"/>
  <c r="AS469" i="41"/>
  <c r="AR469" i="41"/>
  <c r="AQ469" i="41"/>
  <c r="AP469" i="41"/>
  <c r="AO469" i="41"/>
  <c r="AZ468" i="41"/>
  <c r="AX468" i="41"/>
  <c r="AW468" i="41"/>
  <c r="AV468" i="41"/>
  <c r="AU468" i="41"/>
  <c r="AT468" i="41"/>
  <c r="AS468" i="41"/>
  <c r="AR468" i="41"/>
  <c r="AQ468" i="41"/>
  <c r="AP468" i="41"/>
  <c r="AO468" i="41"/>
  <c r="F468" i="41"/>
  <c r="AI468" i="41" s="1"/>
  <c r="AX467" i="41"/>
  <c r="AW467" i="41"/>
  <c r="AV467" i="41"/>
  <c r="AU467" i="41"/>
  <c r="AT467" i="41"/>
  <c r="AS467" i="41"/>
  <c r="AR467" i="41"/>
  <c r="AQ467" i="41"/>
  <c r="AP467" i="41"/>
  <c r="AO467" i="41"/>
  <c r="AY468" i="41" s="1"/>
  <c r="AX466" i="41"/>
  <c r="AW466" i="41"/>
  <c r="AV466" i="41"/>
  <c r="AU466" i="41"/>
  <c r="AT466" i="41"/>
  <c r="AS466" i="41"/>
  <c r="AR466" i="41"/>
  <c r="AQ466" i="41"/>
  <c r="AP466" i="41"/>
  <c r="AO466" i="41"/>
  <c r="AZ466" i="41" s="1"/>
  <c r="F466" i="41"/>
  <c r="AI466" i="41" s="1"/>
  <c r="AZ465" i="41"/>
  <c r="AY465" i="41"/>
  <c r="AX465" i="41"/>
  <c r="AW465" i="41"/>
  <c r="AV465" i="41"/>
  <c r="AU465" i="41"/>
  <c r="AT465" i="41"/>
  <c r="AS465" i="41"/>
  <c r="AR465" i="41"/>
  <c r="AQ465" i="41"/>
  <c r="AP465" i="41"/>
  <c r="AO465" i="41"/>
  <c r="AZ464" i="41"/>
  <c r="AX464" i="41"/>
  <c r="AW464" i="41"/>
  <c r="AV464" i="41"/>
  <c r="AU464" i="41"/>
  <c r="AT464" i="41"/>
  <c r="AS464" i="41"/>
  <c r="AR464" i="41"/>
  <c r="AQ464" i="41"/>
  <c r="AP464" i="41"/>
  <c r="AO464" i="41"/>
  <c r="F464" i="41"/>
  <c r="AI464" i="41" s="1"/>
  <c r="AX463" i="41"/>
  <c r="AW463" i="41"/>
  <c r="AV463" i="41"/>
  <c r="AU463" i="41"/>
  <c r="AT463" i="41"/>
  <c r="AS463" i="41"/>
  <c r="AR463" i="41"/>
  <c r="AQ463" i="41"/>
  <c r="AP463" i="41"/>
  <c r="AY464" i="41" s="1"/>
  <c r="AO463" i="41"/>
  <c r="AX462" i="41"/>
  <c r="AW462" i="41"/>
  <c r="AV462" i="41"/>
  <c r="AU462" i="41"/>
  <c r="AT462" i="41"/>
  <c r="AS462" i="41"/>
  <c r="AR462" i="41"/>
  <c r="AQ462" i="41"/>
  <c r="AP462" i="41"/>
  <c r="AO462" i="41"/>
  <c r="F462" i="41"/>
  <c r="AI462" i="41" s="1"/>
  <c r="AX461" i="41"/>
  <c r="AW461" i="41"/>
  <c r="AV461" i="41"/>
  <c r="AU461" i="41"/>
  <c r="AT461" i="41"/>
  <c r="AS461" i="41"/>
  <c r="AR461" i="41"/>
  <c r="AQ461" i="41"/>
  <c r="AP461" i="41"/>
  <c r="AO461" i="41"/>
  <c r="AY461" i="41" s="1"/>
  <c r="AZ460" i="41"/>
  <c r="AX460" i="41"/>
  <c r="AW460" i="41"/>
  <c r="AV460" i="41"/>
  <c r="AU460" i="41"/>
  <c r="AT460" i="41"/>
  <c r="AS460" i="41"/>
  <c r="AR460" i="41"/>
  <c r="AQ460" i="41"/>
  <c r="AP460" i="41"/>
  <c r="AO460" i="41"/>
  <c r="AY460" i="41" s="1"/>
  <c r="F460" i="41"/>
  <c r="AI460" i="41" s="1"/>
  <c r="AX459" i="41"/>
  <c r="AW459" i="41"/>
  <c r="AV459" i="41"/>
  <c r="AU459" i="41"/>
  <c r="AT459" i="41"/>
  <c r="AS459" i="41"/>
  <c r="AR459" i="41"/>
  <c r="AQ459" i="41"/>
  <c r="AP459" i="41"/>
  <c r="AZ459" i="41" s="1"/>
  <c r="AO459" i="41"/>
  <c r="AX458" i="41"/>
  <c r="AW458" i="41"/>
  <c r="AV458" i="41"/>
  <c r="AU458" i="41"/>
  <c r="AT458" i="41"/>
  <c r="AS458" i="41"/>
  <c r="AR458" i="41"/>
  <c r="AQ458" i="41"/>
  <c r="AP458" i="41"/>
  <c r="AZ458" i="41" s="1"/>
  <c r="AO458" i="41"/>
  <c r="F458" i="41"/>
  <c r="AI458" i="41" s="1"/>
  <c r="AY457" i="41"/>
  <c r="AX457" i="41"/>
  <c r="AW457" i="41"/>
  <c r="AV457" i="41"/>
  <c r="AU457" i="41"/>
  <c r="AT457" i="41"/>
  <c r="AS457" i="41"/>
  <c r="AR457" i="41"/>
  <c r="AQ457" i="41"/>
  <c r="AP457" i="41"/>
  <c r="AO457" i="41"/>
  <c r="AZ456" i="41"/>
  <c r="AY456" i="41"/>
  <c r="AX456" i="41"/>
  <c r="AW456" i="41"/>
  <c r="AV456" i="41"/>
  <c r="AU456" i="41"/>
  <c r="AT456" i="41"/>
  <c r="AS456" i="41"/>
  <c r="AR456" i="41"/>
  <c r="AQ456" i="41"/>
  <c r="AP456" i="41"/>
  <c r="AO456" i="41"/>
  <c r="F456" i="41"/>
  <c r="AI456" i="41" s="1"/>
  <c r="AX455" i="41"/>
  <c r="AW455" i="41"/>
  <c r="AV455" i="41"/>
  <c r="AU455" i="41"/>
  <c r="AT455" i="41"/>
  <c r="AS455" i="41"/>
  <c r="AR455" i="41"/>
  <c r="AQ455" i="41"/>
  <c r="AP455" i="41"/>
  <c r="AO455" i="41"/>
  <c r="AX454" i="41"/>
  <c r="AW454" i="41"/>
  <c r="AV454" i="41"/>
  <c r="AU454" i="41"/>
  <c r="AT454" i="41"/>
  <c r="AS454" i="41"/>
  <c r="AR454" i="41"/>
  <c r="AQ454" i="41"/>
  <c r="AP454" i="41"/>
  <c r="AO454" i="41"/>
  <c r="F454" i="41"/>
  <c r="AI454" i="41" s="1"/>
  <c r="AY453" i="41"/>
  <c r="AX453" i="41"/>
  <c r="AW453" i="41"/>
  <c r="AV453" i="41"/>
  <c r="AU453" i="41"/>
  <c r="AT453" i="41"/>
  <c r="AS453" i="41"/>
  <c r="AR453" i="41"/>
  <c r="AQ453" i="41"/>
  <c r="AP453" i="41"/>
  <c r="AO453" i="41"/>
  <c r="AZ452" i="41"/>
  <c r="AX452" i="41"/>
  <c r="AW452" i="41"/>
  <c r="AV452" i="41"/>
  <c r="AU452" i="41"/>
  <c r="AT452" i="41"/>
  <c r="AS452" i="41"/>
  <c r="AR452" i="41"/>
  <c r="AQ452" i="41"/>
  <c r="AP452" i="41"/>
  <c r="AO452" i="41"/>
  <c r="F452" i="41"/>
  <c r="AI452" i="41" s="1"/>
  <c r="AX451" i="41"/>
  <c r="AW451" i="41"/>
  <c r="AV451" i="41"/>
  <c r="AU451" i="41"/>
  <c r="AT451" i="41"/>
  <c r="AS451" i="41"/>
  <c r="AR451" i="41"/>
  <c r="AQ451" i="41"/>
  <c r="AP451" i="41"/>
  <c r="AO451" i="41"/>
  <c r="AY452" i="41" s="1"/>
  <c r="AX450" i="41"/>
  <c r="AW450" i="41"/>
  <c r="AV450" i="41"/>
  <c r="AU450" i="41"/>
  <c r="AT450" i="41"/>
  <c r="AS450" i="41"/>
  <c r="AR450" i="41"/>
  <c r="AQ450" i="41"/>
  <c r="AP450" i="41"/>
  <c r="AO450" i="41"/>
  <c r="F450" i="41"/>
  <c r="AI450" i="41" s="1"/>
  <c r="AX449" i="41"/>
  <c r="AW449" i="41"/>
  <c r="AV449" i="41"/>
  <c r="AU449" i="41"/>
  <c r="AT449" i="41"/>
  <c r="AS449" i="41"/>
  <c r="AR449" i="41"/>
  <c r="AQ449" i="41"/>
  <c r="AP449" i="41"/>
  <c r="AO449" i="41"/>
  <c r="AY449" i="41" s="1"/>
  <c r="AZ448" i="41"/>
  <c r="AX448" i="41"/>
  <c r="AW448" i="41"/>
  <c r="AV448" i="41"/>
  <c r="AU448" i="41"/>
  <c r="AT448" i="41"/>
  <c r="AS448" i="41"/>
  <c r="AR448" i="41"/>
  <c r="AQ448" i="41"/>
  <c r="AP448" i="41"/>
  <c r="AO448" i="41"/>
  <c r="F448" i="41"/>
  <c r="AI448" i="41" s="1"/>
  <c r="AX447" i="41"/>
  <c r="AW447" i="41"/>
  <c r="AV447" i="41"/>
  <c r="AU447" i="41"/>
  <c r="AT447" i="41"/>
  <c r="AS447" i="41"/>
  <c r="AR447" i="41"/>
  <c r="AQ447" i="41"/>
  <c r="AP447" i="41"/>
  <c r="AO447" i="41"/>
  <c r="AX446" i="41"/>
  <c r="AW446" i="41"/>
  <c r="AV446" i="41"/>
  <c r="AU446" i="41"/>
  <c r="AT446" i="41"/>
  <c r="AS446" i="41"/>
  <c r="AR446" i="41"/>
  <c r="AQ446" i="41"/>
  <c r="AP446" i="41"/>
  <c r="AO446" i="41"/>
  <c r="F446" i="41"/>
  <c r="AI446" i="41" s="1"/>
  <c r="AY445" i="41"/>
  <c r="AX445" i="41"/>
  <c r="AW445" i="41"/>
  <c r="AV445" i="41"/>
  <c r="AU445" i="41"/>
  <c r="AT445" i="41"/>
  <c r="AS445" i="41"/>
  <c r="AR445" i="41"/>
  <c r="AQ445" i="41"/>
  <c r="AP445" i="41"/>
  <c r="AO445" i="41"/>
  <c r="AZ444" i="41"/>
  <c r="AX444" i="41"/>
  <c r="AW444" i="41"/>
  <c r="AV444" i="41"/>
  <c r="AU444" i="41"/>
  <c r="AT444" i="41"/>
  <c r="AS444" i="41"/>
  <c r="AR444" i="41"/>
  <c r="AQ444" i="41"/>
  <c r="AP444" i="41"/>
  <c r="AO444" i="41"/>
  <c r="F444" i="41"/>
  <c r="AI444" i="41" s="1"/>
  <c r="AX443" i="41"/>
  <c r="AW443" i="41"/>
  <c r="AV443" i="41"/>
  <c r="AU443" i="41"/>
  <c r="AT443" i="41"/>
  <c r="AS443" i="41"/>
  <c r="AR443" i="41"/>
  <c r="AQ443" i="41"/>
  <c r="AP443" i="41"/>
  <c r="AO443" i="41"/>
  <c r="AY443" i="41" s="1"/>
  <c r="AX442" i="41"/>
  <c r="AW442" i="41"/>
  <c r="AV442" i="41"/>
  <c r="AU442" i="41"/>
  <c r="AT442" i="41"/>
  <c r="AS442" i="41"/>
  <c r="AR442" i="41"/>
  <c r="AQ442" i="41"/>
  <c r="AP442" i="41"/>
  <c r="AO442" i="41"/>
  <c r="F442" i="41"/>
  <c r="AI442" i="41" s="1"/>
  <c r="AY441" i="41"/>
  <c r="AX441" i="41"/>
  <c r="AW441" i="41"/>
  <c r="AV441" i="41"/>
  <c r="AU441" i="41"/>
  <c r="AT441" i="41"/>
  <c r="AS441" i="41"/>
  <c r="AR441" i="41"/>
  <c r="AQ441" i="41"/>
  <c r="AP441" i="41"/>
  <c r="AZ441" i="41" s="1"/>
  <c r="AO441" i="41"/>
  <c r="AY440" i="41"/>
  <c r="AX440" i="41"/>
  <c r="AW440" i="41"/>
  <c r="AV440" i="41"/>
  <c r="AU440" i="41"/>
  <c r="AT440" i="41"/>
  <c r="AS440" i="41"/>
  <c r="AR440" i="41"/>
  <c r="AQ440" i="41"/>
  <c r="AP440" i="41"/>
  <c r="AZ440" i="41" s="1"/>
  <c r="AO440" i="41"/>
  <c r="F440" i="41"/>
  <c r="AI440" i="41" s="1"/>
  <c r="AX439" i="41"/>
  <c r="AW439" i="41"/>
  <c r="AV439" i="41"/>
  <c r="AU439" i="41"/>
  <c r="AT439" i="41"/>
  <c r="AS439" i="41"/>
  <c r="AR439" i="41"/>
  <c r="AQ439" i="41"/>
  <c r="AP439" i="41"/>
  <c r="AO439" i="41"/>
  <c r="AX438" i="41"/>
  <c r="AW438" i="41"/>
  <c r="AV438" i="41"/>
  <c r="AU438" i="41"/>
  <c r="AT438" i="41"/>
  <c r="AS438" i="41"/>
  <c r="AR438" i="41"/>
  <c r="AQ438" i="41"/>
  <c r="AP438" i="41"/>
  <c r="AZ437" i="41" s="1"/>
  <c r="AO438" i="41"/>
  <c r="F438" i="41"/>
  <c r="AI438" i="41" s="1"/>
  <c r="AX437" i="41"/>
  <c r="AW437" i="41"/>
  <c r="AV437" i="41"/>
  <c r="AU437" i="41"/>
  <c r="AT437" i="41"/>
  <c r="AS437" i="41"/>
  <c r="AR437" i="41"/>
  <c r="AQ437" i="41"/>
  <c r="AP437" i="41"/>
  <c r="AO437" i="41"/>
  <c r="AY437" i="41" s="1"/>
  <c r="AZ436" i="41"/>
  <c r="AX436" i="41"/>
  <c r="AW436" i="41"/>
  <c r="AV436" i="41"/>
  <c r="AU436" i="41"/>
  <c r="AT436" i="41"/>
  <c r="AS436" i="41"/>
  <c r="AR436" i="41"/>
  <c r="AQ436" i="41"/>
  <c r="AP436" i="41"/>
  <c r="AO436" i="41"/>
  <c r="AY436" i="41" s="1"/>
  <c r="F436" i="41"/>
  <c r="AI436" i="41" s="1"/>
  <c r="AX435" i="41"/>
  <c r="AW435" i="41"/>
  <c r="AV435" i="41"/>
  <c r="AU435" i="41"/>
  <c r="AT435" i="41"/>
  <c r="AS435" i="41"/>
  <c r="AR435" i="41"/>
  <c r="AQ435" i="41"/>
  <c r="AP435" i="41"/>
  <c r="AO435" i="41"/>
  <c r="AX434" i="41"/>
  <c r="AW434" i="41"/>
  <c r="AV434" i="41"/>
  <c r="AU434" i="41"/>
  <c r="AT434" i="41"/>
  <c r="AS434" i="41"/>
  <c r="AR434" i="41"/>
  <c r="AQ434" i="41"/>
  <c r="AP434" i="41"/>
  <c r="AO434" i="41"/>
  <c r="F434" i="41"/>
  <c r="AI434" i="41" s="1"/>
  <c r="AZ433" i="41"/>
  <c r="AY433" i="41"/>
  <c r="AX433" i="41"/>
  <c r="AW433" i="41"/>
  <c r="AV433" i="41"/>
  <c r="AU433" i="41"/>
  <c r="AT433" i="41"/>
  <c r="AS433" i="41"/>
  <c r="AR433" i="41"/>
  <c r="AQ433" i="41"/>
  <c r="AP433" i="41"/>
  <c r="AO433" i="41"/>
  <c r="AZ432" i="41"/>
  <c r="AY432" i="41"/>
  <c r="AX432" i="41"/>
  <c r="AW432" i="41"/>
  <c r="AV432" i="41"/>
  <c r="AU432" i="41"/>
  <c r="AT432" i="41"/>
  <c r="AS432" i="41"/>
  <c r="AR432" i="41"/>
  <c r="AQ432" i="41"/>
  <c r="AP432" i="41"/>
  <c r="AO432" i="41"/>
  <c r="F432" i="41"/>
  <c r="AI432" i="41" s="1"/>
  <c r="AZ431" i="41"/>
  <c r="AX431" i="41"/>
  <c r="AW431" i="41"/>
  <c r="AV431" i="41"/>
  <c r="AU431" i="41"/>
  <c r="AT431" i="41"/>
  <c r="AS431" i="41"/>
  <c r="AR431" i="41"/>
  <c r="AQ431" i="41"/>
  <c r="AP431" i="41"/>
  <c r="AO431" i="41"/>
  <c r="AZ430" i="41"/>
  <c r="AX430" i="41"/>
  <c r="AW430" i="41"/>
  <c r="AV430" i="41"/>
  <c r="AU430" i="41"/>
  <c r="AT430" i="41"/>
  <c r="AS430" i="41"/>
  <c r="AR430" i="41"/>
  <c r="AQ430" i="41"/>
  <c r="AP430" i="41"/>
  <c r="AO430" i="41"/>
  <c r="AY430" i="41" s="1"/>
  <c r="F430" i="41"/>
  <c r="AI430" i="41" s="1"/>
  <c r="AZ429" i="41"/>
  <c r="AY429" i="41"/>
  <c r="AX429" i="41"/>
  <c r="AW429" i="41"/>
  <c r="AV429" i="41"/>
  <c r="AU429" i="41"/>
  <c r="AT429" i="41"/>
  <c r="AS429" i="41"/>
  <c r="AR429" i="41"/>
  <c r="AQ429" i="41"/>
  <c r="AP429" i="41"/>
  <c r="AO429" i="41"/>
  <c r="AZ428" i="41"/>
  <c r="AX428" i="41"/>
  <c r="AW428" i="41"/>
  <c r="AV428" i="41"/>
  <c r="AU428" i="41"/>
  <c r="AT428" i="41"/>
  <c r="AS428" i="41"/>
  <c r="AR428" i="41"/>
  <c r="AQ428" i="41"/>
  <c r="AP428" i="41"/>
  <c r="AO428" i="41"/>
  <c r="AI428" i="41"/>
  <c r="F428" i="41"/>
  <c r="AX427" i="41"/>
  <c r="AW427" i="41"/>
  <c r="AV427" i="41"/>
  <c r="AU427" i="41"/>
  <c r="AT427" i="41"/>
  <c r="AS427" i="41"/>
  <c r="AR427" i="41"/>
  <c r="AQ427" i="41"/>
  <c r="AP427" i="41"/>
  <c r="AO427" i="41"/>
  <c r="AY428" i="41" s="1"/>
  <c r="AX426" i="41"/>
  <c r="AW426" i="41"/>
  <c r="AV426" i="41"/>
  <c r="AU426" i="41"/>
  <c r="AT426" i="41"/>
  <c r="AS426" i="41"/>
  <c r="AR426" i="41"/>
  <c r="AQ426" i="41"/>
  <c r="AP426" i="41"/>
  <c r="AO426" i="41"/>
  <c r="F426" i="41"/>
  <c r="AI426" i="41" s="1"/>
  <c r="AZ425" i="41"/>
  <c r="AX425" i="41"/>
  <c r="AW425" i="41"/>
  <c r="AV425" i="41"/>
  <c r="AU425" i="41"/>
  <c r="AT425" i="41"/>
  <c r="AS425" i="41"/>
  <c r="AR425" i="41"/>
  <c r="AQ425" i="41"/>
  <c r="AP425" i="41"/>
  <c r="AO425" i="41"/>
  <c r="AY425" i="41" s="1"/>
  <c r="AZ424" i="41"/>
  <c r="AX424" i="41"/>
  <c r="AW424" i="41"/>
  <c r="AV424" i="41"/>
  <c r="AU424" i="41"/>
  <c r="AT424" i="41"/>
  <c r="AS424" i="41"/>
  <c r="AR424" i="41"/>
  <c r="AQ424" i="41"/>
  <c r="AP424" i="41"/>
  <c r="AO424" i="41"/>
  <c r="F424" i="41"/>
  <c r="AI424" i="41" s="1"/>
  <c r="AX423" i="41"/>
  <c r="AW423" i="41"/>
  <c r="AV423" i="41"/>
  <c r="AU423" i="41"/>
  <c r="AT423" i="41"/>
  <c r="AS423" i="41"/>
  <c r="AR423" i="41"/>
  <c r="AQ423" i="41"/>
  <c r="AP423" i="41"/>
  <c r="AO423" i="41"/>
  <c r="AX422" i="41"/>
  <c r="AW422" i="41"/>
  <c r="AV422" i="41"/>
  <c r="AU422" i="41"/>
  <c r="AT422" i="41"/>
  <c r="AS422" i="41"/>
  <c r="AR422" i="41"/>
  <c r="AQ422" i="41"/>
  <c r="AP422" i="41"/>
  <c r="AZ421" i="41" s="1"/>
  <c r="AO422" i="41"/>
  <c r="AI422" i="41"/>
  <c r="F422" i="41"/>
  <c r="AY421" i="41"/>
  <c r="AX421" i="41"/>
  <c r="AW421" i="41"/>
  <c r="AV421" i="41"/>
  <c r="AU421" i="41"/>
  <c r="AT421" i="41"/>
  <c r="AS421" i="41"/>
  <c r="AR421" i="41"/>
  <c r="AQ421" i="41"/>
  <c r="AP421" i="41"/>
  <c r="AO421" i="41"/>
  <c r="AZ420" i="41"/>
  <c r="AX420" i="41"/>
  <c r="AW420" i="41"/>
  <c r="AV420" i="41"/>
  <c r="AU420" i="41"/>
  <c r="AT420" i="41"/>
  <c r="AS420" i="41"/>
  <c r="AR420" i="41"/>
  <c r="AQ420" i="41"/>
  <c r="AP420" i="41"/>
  <c r="AO420" i="41"/>
  <c r="AI420" i="41"/>
  <c r="F420" i="41"/>
  <c r="AZ419" i="41"/>
  <c r="AX419" i="41"/>
  <c r="AW419" i="41"/>
  <c r="AV419" i="41"/>
  <c r="AU419" i="41"/>
  <c r="AT419" i="41"/>
  <c r="AS419" i="41"/>
  <c r="AR419" i="41"/>
  <c r="AQ419" i="41"/>
  <c r="AP419" i="41"/>
  <c r="AO419" i="41"/>
  <c r="AY419" i="41" s="1"/>
  <c r="AX418" i="41"/>
  <c r="AW418" i="41"/>
  <c r="AV418" i="41"/>
  <c r="AU418" i="41"/>
  <c r="AT418" i="41"/>
  <c r="AS418" i="41"/>
  <c r="AR418" i="41"/>
  <c r="AQ418" i="41"/>
  <c r="AP418" i="41"/>
  <c r="AO418" i="41"/>
  <c r="AZ418" i="41" s="1"/>
  <c r="F418" i="41"/>
  <c r="AI418" i="41" s="1"/>
  <c r="AZ417" i="41"/>
  <c r="AX417" i="41"/>
  <c r="AW417" i="41"/>
  <c r="AV417" i="41"/>
  <c r="AU417" i="41"/>
  <c r="AT417" i="41"/>
  <c r="AS417" i="41"/>
  <c r="AR417" i="41"/>
  <c r="AQ417" i="41"/>
  <c r="AP417" i="41"/>
  <c r="AY417" i="41" s="1"/>
  <c r="AO417" i="41"/>
  <c r="AZ416" i="41"/>
  <c r="AX416" i="41"/>
  <c r="AW416" i="41"/>
  <c r="AV416" i="41"/>
  <c r="AU416" i="41"/>
  <c r="AT416" i="41"/>
  <c r="AS416" i="41"/>
  <c r="AR416" i="41"/>
  <c r="AQ416" i="41"/>
  <c r="AP416" i="41"/>
  <c r="AY416" i="41" s="1"/>
  <c r="AO416" i="41"/>
  <c r="F416" i="41"/>
  <c r="AI416" i="41" s="1"/>
  <c r="AX415" i="41"/>
  <c r="AW415" i="41"/>
  <c r="AV415" i="41"/>
  <c r="AU415" i="41"/>
  <c r="AT415" i="41"/>
  <c r="AS415" i="41"/>
  <c r="AR415" i="41"/>
  <c r="AQ415" i="41"/>
  <c r="AP415" i="41"/>
  <c r="AO415" i="41"/>
  <c r="AZ415" i="41" s="1"/>
  <c r="AX414" i="41"/>
  <c r="AW414" i="41"/>
  <c r="AV414" i="41"/>
  <c r="AU414" i="41"/>
  <c r="AT414" i="41"/>
  <c r="AS414" i="41"/>
  <c r="AR414" i="41"/>
  <c r="AQ414" i="41"/>
  <c r="AP414" i="41"/>
  <c r="AY414" i="41" s="1"/>
  <c r="AO414" i="41"/>
  <c r="F414" i="41"/>
  <c r="AI414" i="41" s="1"/>
  <c r="AX413" i="41"/>
  <c r="AW413" i="41"/>
  <c r="AV413" i="41"/>
  <c r="AU413" i="41"/>
  <c r="AT413" i="41"/>
  <c r="AS413" i="41"/>
  <c r="AR413" i="41"/>
  <c r="AQ413" i="41"/>
  <c r="AP413" i="41"/>
  <c r="AO413" i="41"/>
  <c r="AZ412" i="41"/>
  <c r="AX412" i="41"/>
  <c r="AW412" i="41"/>
  <c r="AV412" i="41"/>
  <c r="AU412" i="41"/>
  <c r="AT412" i="41"/>
  <c r="AS412" i="41"/>
  <c r="AR412" i="41"/>
  <c r="AQ412" i="41"/>
  <c r="AP412" i="41"/>
  <c r="AO412" i="41"/>
  <c r="AY412" i="41" s="1"/>
  <c r="F412" i="41"/>
  <c r="AI412" i="41" s="1"/>
  <c r="AX411" i="41"/>
  <c r="AW411" i="41"/>
  <c r="AV411" i="41"/>
  <c r="AU411" i="41"/>
  <c r="AT411" i="41"/>
  <c r="AS411" i="41"/>
  <c r="AR411" i="41"/>
  <c r="AQ411" i="41"/>
  <c r="AP411" i="41"/>
  <c r="AO411" i="41"/>
  <c r="AX410" i="41"/>
  <c r="AW410" i="41"/>
  <c r="AV410" i="41"/>
  <c r="AU410" i="41"/>
  <c r="AT410" i="41"/>
  <c r="AS410" i="41"/>
  <c r="AR410" i="41"/>
  <c r="AQ410" i="41"/>
  <c r="AP410" i="41"/>
  <c r="AO410" i="41"/>
  <c r="F410" i="41"/>
  <c r="AI410" i="41" s="1"/>
  <c r="AZ409" i="41"/>
  <c r="AY409" i="41"/>
  <c r="AX409" i="41"/>
  <c r="AW409" i="41"/>
  <c r="AV409" i="41"/>
  <c r="AU409" i="41"/>
  <c r="AT409" i="41"/>
  <c r="AS409" i="41"/>
  <c r="AR409" i="41"/>
  <c r="AQ409" i="41"/>
  <c r="AP409" i="41"/>
  <c r="AO409" i="41"/>
  <c r="AZ408" i="41"/>
  <c r="AY408" i="41"/>
  <c r="AX408" i="41"/>
  <c r="AW408" i="41"/>
  <c r="AV408" i="41"/>
  <c r="AU408" i="41"/>
  <c r="AT408" i="41"/>
  <c r="AS408" i="41"/>
  <c r="AR408" i="41"/>
  <c r="AQ408" i="41"/>
  <c r="AP408" i="41"/>
  <c r="AO408" i="41"/>
  <c r="F408" i="41"/>
  <c r="AI408" i="41" s="1"/>
  <c r="AZ407" i="41"/>
  <c r="AX407" i="41"/>
  <c r="AW407" i="41"/>
  <c r="AV407" i="41"/>
  <c r="AU407" i="41"/>
  <c r="AT407" i="41"/>
  <c r="AS407" i="41"/>
  <c r="AR407" i="41"/>
  <c r="AQ407" i="41"/>
  <c r="AP407" i="41"/>
  <c r="AO407" i="41"/>
  <c r="AZ406" i="41"/>
  <c r="AX406" i="41"/>
  <c r="AW406" i="41"/>
  <c r="AV406" i="41"/>
  <c r="AU406" i="41"/>
  <c r="AT406" i="41"/>
  <c r="AS406" i="41"/>
  <c r="AR406" i="41"/>
  <c r="AQ406" i="41"/>
  <c r="AP406" i="41"/>
  <c r="AO406" i="41"/>
  <c r="AY406" i="41" s="1"/>
  <c r="F406" i="41"/>
  <c r="AI406" i="41" s="1"/>
  <c r="AZ405" i="41"/>
  <c r="AY405" i="41"/>
  <c r="AX405" i="41"/>
  <c r="AW405" i="41"/>
  <c r="AV405" i="41"/>
  <c r="AU405" i="41"/>
  <c r="AT405" i="41"/>
  <c r="AS405" i="41"/>
  <c r="AR405" i="41"/>
  <c r="AQ405" i="41"/>
  <c r="AP405" i="41"/>
  <c r="AO405" i="41"/>
  <c r="AZ404" i="41"/>
  <c r="AX404" i="41"/>
  <c r="AW404" i="41"/>
  <c r="AV404" i="41"/>
  <c r="AU404" i="41"/>
  <c r="AT404" i="41"/>
  <c r="AS404" i="41"/>
  <c r="AR404" i="41"/>
  <c r="AQ404" i="41"/>
  <c r="AP404" i="41"/>
  <c r="AO404" i="41"/>
  <c r="F404" i="41"/>
  <c r="AI404" i="41" s="1"/>
  <c r="AY403" i="41"/>
  <c r="AX403" i="41"/>
  <c r="AW403" i="41"/>
  <c r="AV403" i="41"/>
  <c r="AU403" i="41"/>
  <c r="AT403" i="41"/>
  <c r="AS403" i="41"/>
  <c r="AR403" i="41"/>
  <c r="AQ403" i="41"/>
  <c r="AP403" i="41"/>
  <c r="AY404" i="41" s="1"/>
  <c r="AO403" i="41"/>
  <c r="AX402" i="41"/>
  <c r="AW402" i="41"/>
  <c r="AV402" i="41"/>
  <c r="AU402" i="41"/>
  <c r="AT402" i="41"/>
  <c r="AS402" i="41"/>
  <c r="AR402" i="41"/>
  <c r="AQ402" i="41"/>
  <c r="AP402" i="41"/>
  <c r="AO402" i="41"/>
  <c r="AZ402" i="41" s="1"/>
  <c r="F402" i="41"/>
  <c r="AI402" i="41" s="1"/>
  <c r="AX401" i="41"/>
  <c r="AW401" i="41"/>
  <c r="AV401" i="41"/>
  <c r="AU401" i="41"/>
  <c r="AT401" i="41"/>
  <c r="AS401" i="41"/>
  <c r="AR401" i="41"/>
  <c r="AQ401" i="41"/>
  <c r="AP401" i="41"/>
  <c r="AO401" i="41"/>
  <c r="AY401" i="41" s="1"/>
  <c r="AX400" i="41"/>
  <c r="AW400" i="41"/>
  <c r="AV400" i="41"/>
  <c r="AU400" i="41"/>
  <c r="AT400" i="41"/>
  <c r="AS400" i="41"/>
  <c r="AR400" i="41"/>
  <c r="AQ400" i="41"/>
  <c r="AP400" i="41"/>
  <c r="AO400" i="41"/>
  <c r="AI400" i="41"/>
  <c r="F400" i="41"/>
  <c r="AZ399" i="41"/>
  <c r="AX399" i="41"/>
  <c r="AW399" i="41"/>
  <c r="AV399" i="41"/>
  <c r="AU399" i="41"/>
  <c r="AT399" i="41"/>
  <c r="AS399" i="41"/>
  <c r="AR399" i="41"/>
  <c r="AQ399" i="41"/>
  <c r="AP399" i="41"/>
  <c r="AO399" i="41"/>
  <c r="AZ398" i="41"/>
  <c r="AX398" i="41"/>
  <c r="AW398" i="41"/>
  <c r="AV398" i="41"/>
  <c r="AU398" i="41"/>
  <c r="AT398" i="41"/>
  <c r="AS398" i="41"/>
  <c r="AR398" i="41"/>
  <c r="AQ398" i="41"/>
  <c r="AP398" i="41"/>
  <c r="AO398" i="41"/>
  <c r="AI398" i="41"/>
  <c r="F398" i="41"/>
  <c r="AY397" i="41"/>
  <c r="AX397" i="41"/>
  <c r="AW397" i="41"/>
  <c r="AV397" i="41"/>
  <c r="AU397" i="41"/>
  <c r="AT397" i="41"/>
  <c r="AS397" i="41"/>
  <c r="AR397" i="41"/>
  <c r="AQ397" i="41"/>
  <c r="AP397" i="41"/>
  <c r="AZ397" i="41" s="1"/>
  <c r="AO397" i="41"/>
  <c r="AY396" i="41"/>
  <c r="AX396" i="41"/>
  <c r="AW396" i="41"/>
  <c r="AV396" i="41"/>
  <c r="AU396" i="41"/>
  <c r="AT396" i="41"/>
  <c r="AS396" i="41"/>
  <c r="AR396" i="41"/>
  <c r="AQ396" i="41"/>
  <c r="AP396" i="41"/>
  <c r="AZ396" i="41" s="1"/>
  <c r="AO396" i="41"/>
  <c r="F396" i="41"/>
  <c r="AI396" i="41" s="1"/>
  <c r="AZ395" i="41"/>
  <c r="AX395" i="41"/>
  <c r="AW395" i="41"/>
  <c r="AV395" i="41"/>
  <c r="AU395" i="41"/>
  <c r="AT395" i="41"/>
  <c r="AS395" i="41"/>
  <c r="AR395" i="41"/>
  <c r="AQ395" i="41"/>
  <c r="AP395" i="41"/>
  <c r="AO395" i="41"/>
  <c r="AZ394" i="41"/>
  <c r="AX394" i="41"/>
  <c r="AW394" i="41"/>
  <c r="AV394" i="41"/>
  <c r="AU394" i="41"/>
  <c r="AT394" i="41"/>
  <c r="AS394" i="41"/>
  <c r="AR394" i="41"/>
  <c r="AQ394" i="41"/>
  <c r="AP394" i="41"/>
  <c r="AO394" i="41"/>
  <c r="F394" i="41"/>
  <c r="AI394" i="41" s="1"/>
  <c r="AZ393" i="41"/>
  <c r="AY393" i="41"/>
  <c r="AX393" i="41"/>
  <c r="AW393" i="41"/>
  <c r="AV393" i="41"/>
  <c r="AU393" i="41"/>
  <c r="AT393" i="41"/>
  <c r="AS393" i="41"/>
  <c r="AR393" i="41"/>
  <c r="AQ393" i="41"/>
  <c r="AP393" i="41"/>
  <c r="AO393" i="41"/>
  <c r="AZ392" i="41"/>
  <c r="AX392" i="41"/>
  <c r="AW392" i="41"/>
  <c r="AV392" i="41"/>
  <c r="AU392" i="41"/>
  <c r="AT392" i="41"/>
  <c r="AS392" i="41"/>
  <c r="AR392" i="41"/>
  <c r="AQ392" i="41"/>
  <c r="AP392" i="41"/>
  <c r="AO392" i="41"/>
  <c r="F392" i="41"/>
  <c r="AI392" i="41" s="1"/>
  <c r="AX391" i="41"/>
  <c r="AW391" i="41"/>
  <c r="AV391" i="41"/>
  <c r="AU391" i="41"/>
  <c r="AT391" i="41"/>
  <c r="AS391" i="41"/>
  <c r="AR391" i="41"/>
  <c r="AQ391" i="41"/>
  <c r="AP391" i="41"/>
  <c r="AO391" i="41"/>
  <c r="AZ391" i="41" s="1"/>
  <c r="AX390" i="41"/>
  <c r="AW390" i="41"/>
  <c r="AV390" i="41"/>
  <c r="AU390" i="41"/>
  <c r="AT390" i="41"/>
  <c r="AS390" i="41"/>
  <c r="AR390" i="41"/>
  <c r="AQ390" i="41"/>
  <c r="AP390" i="41"/>
  <c r="AO390" i="41"/>
  <c r="F390" i="41"/>
  <c r="AI390" i="41" s="1"/>
  <c r="AX389" i="41"/>
  <c r="AW389" i="41"/>
  <c r="AV389" i="41"/>
  <c r="AU389" i="41"/>
  <c r="AT389" i="41"/>
  <c r="AS389" i="41"/>
  <c r="AR389" i="41"/>
  <c r="AQ389" i="41"/>
  <c r="AP389" i="41"/>
  <c r="AZ389" i="41" s="1"/>
  <c r="AO389" i="41"/>
  <c r="AY389" i="41" s="1"/>
  <c r="AX388" i="41"/>
  <c r="AW388" i="41"/>
  <c r="AV388" i="41"/>
  <c r="AU388" i="41"/>
  <c r="AT388" i="41"/>
  <c r="AS388" i="41"/>
  <c r="AR388" i="41"/>
  <c r="AQ388" i="41"/>
  <c r="AP388" i="41"/>
  <c r="AZ388" i="41" s="1"/>
  <c r="AO388" i="41"/>
  <c r="AY388" i="41" s="1"/>
  <c r="AI388" i="41"/>
  <c r="F388" i="41"/>
  <c r="AX387" i="41"/>
  <c r="AW387" i="41"/>
  <c r="AV387" i="41"/>
  <c r="AU387" i="41"/>
  <c r="AT387" i="41"/>
  <c r="AS387" i="41"/>
  <c r="AR387" i="41"/>
  <c r="AQ387" i="41"/>
  <c r="AP387" i="41"/>
  <c r="AZ387" i="41" s="1"/>
  <c r="AO387" i="41"/>
  <c r="AX386" i="41"/>
  <c r="AW386" i="41"/>
  <c r="AV386" i="41"/>
  <c r="AU386" i="41"/>
  <c r="AT386" i="41"/>
  <c r="AS386" i="41"/>
  <c r="AR386" i="41"/>
  <c r="AQ386" i="41"/>
  <c r="AP386" i="41"/>
  <c r="AZ386" i="41" s="1"/>
  <c r="AO386" i="41"/>
  <c r="F386" i="41"/>
  <c r="AI386" i="41" s="1"/>
  <c r="AX385" i="41"/>
  <c r="AW385" i="41"/>
  <c r="AV385" i="41"/>
  <c r="AU385" i="41"/>
  <c r="AT385" i="41"/>
  <c r="AS385" i="41"/>
  <c r="AR385" i="41"/>
  <c r="AQ385" i="41"/>
  <c r="AP385" i="41"/>
  <c r="AO385" i="41"/>
  <c r="AY385" i="41" s="1"/>
  <c r="AZ384" i="41"/>
  <c r="AX384" i="41"/>
  <c r="AW384" i="41"/>
  <c r="AV384" i="41"/>
  <c r="AU384" i="41"/>
  <c r="AT384" i="41"/>
  <c r="AS384" i="41"/>
  <c r="AR384" i="41"/>
  <c r="AQ384" i="41"/>
  <c r="AP384" i="41"/>
  <c r="AO384" i="41"/>
  <c r="AY384" i="41" s="1"/>
  <c r="F384" i="41"/>
  <c r="AI384" i="41" s="1"/>
  <c r="AZ383" i="41"/>
  <c r="AX383" i="41"/>
  <c r="AW383" i="41"/>
  <c r="AV383" i="41"/>
  <c r="AU383" i="41"/>
  <c r="AT383" i="41"/>
  <c r="AS383" i="41"/>
  <c r="AR383" i="41"/>
  <c r="AQ383" i="41"/>
  <c r="AP383" i="41"/>
  <c r="AY383" i="41" s="1"/>
  <c r="AO383" i="41"/>
  <c r="AZ382" i="41"/>
  <c r="AX382" i="41"/>
  <c r="AW382" i="41"/>
  <c r="AV382" i="41"/>
  <c r="AU382" i="41"/>
  <c r="AT382" i="41"/>
  <c r="AS382" i="41"/>
  <c r="AR382" i="41"/>
  <c r="AQ382" i="41"/>
  <c r="AP382" i="41"/>
  <c r="AY382" i="41" s="1"/>
  <c r="AO382" i="41"/>
  <c r="F382" i="41"/>
  <c r="AI382" i="41" s="1"/>
  <c r="AY381" i="41"/>
  <c r="AX381" i="41"/>
  <c r="AW381" i="41"/>
  <c r="AV381" i="41"/>
  <c r="AU381" i="41"/>
  <c r="AT381" i="41"/>
  <c r="AS381" i="41"/>
  <c r="AR381" i="41"/>
  <c r="AQ381" i="41"/>
  <c r="AP381" i="41"/>
  <c r="AZ381" i="41" s="1"/>
  <c r="AO381" i="41"/>
  <c r="AX380" i="41"/>
  <c r="AW380" i="41"/>
  <c r="AV380" i="41"/>
  <c r="AU380" i="41"/>
  <c r="AT380" i="41"/>
  <c r="AS380" i="41"/>
  <c r="AR380" i="41"/>
  <c r="AQ380" i="41"/>
  <c r="AP380" i="41"/>
  <c r="AZ380" i="41" s="1"/>
  <c r="AO380" i="41"/>
  <c r="F380" i="41"/>
  <c r="AI380" i="41" s="1"/>
  <c r="AZ379" i="41"/>
  <c r="AX379" i="41"/>
  <c r="AW379" i="41"/>
  <c r="AV379" i="41"/>
  <c r="AU379" i="41"/>
  <c r="AT379" i="41"/>
  <c r="AS379" i="41"/>
  <c r="AR379" i="41"/>
  <c r="AQ379" i="41"/>
  <c r="AP379" i="41"/>
  <c r="AO379" i="41"/>
  <c r="AY379" i="41" s="1"/>
  <c r="AZ378" i="41"/>
  <c r="AX378" i="41"/>
  <c r="AW378" i="41"/>
  <c r="AV378" i="41"/>
  <c r="AU378" i="41"/>
  <c r="AT378" i="41"/>
  <c r="AS378" i="41"/>
  <c r="AR378" i="41"/>
  <c r="AQ378" i="41"/>
  <c r="AP378" i="41"/>
  <c r="AO378" i="41"/>
  <c r="AY378" i="41" s="1"/>
  <c r="F378" i="41"/>
  <c r="AI378" i="41" s="1"/>
  <c r="AX377" i="41"/>
  <c r="AW377" i="41"/>
  <c r="AV377" i="41"/>
  <c r="AU377" i="41"/>
  <c r="AT377" i="41"/>
  <c r="AS377" i="41"/>
  <c r="AR377" i="41"/>
  <c r="AQ377" i="41"/>
  <c r="AP377" i="41"/>
  <c r="AZ377" i="41" s="1"/>
  <c r="AO377" i="41"/>
  <c r="AY377" i="41" s="1"/>
  <c r="AX376" i="41"/>
  <c r="AW376" i="41"/>
  <c r="AV376" i="41"/>
  <c r="AU376" i="41"/>
  <c r="AT376" i="41"/>
  <c r="AS376" i="41"/>
  <c r="AR376" i="41"/>
  <c r="AQ376" i="41"/>
  <c r="AP376" i="41"/>
  <c r="AZ376" i="41" s="1"/>
  <c r="AO376" i="41"/>
  <c r="AY376" i="41" s="1"/>
  <c r="F376" i="41"/>
  <c r="AI376" i="41" s="1"/>
  <c r="AX375" i="41"/>
  <c r="AW375" i="41"/>
  <c r="AV375" i="41"/>
  <c r="AU375" i="41"/>
  <c r="AT375" i="41"/>
  <c r="AS375" i="41"/>
  <c r="AR375" i="41"/>
  <c r="AQ375" i="41"/>
  <c r="AP375" i="41"/>
  <c r="AZ375" i="41" s="1"/>
  <c r="AO375" i="41"/>
  <c r="AX374" i="41"/>
  <c r="AW374" i="41"/>
  <c r="AV374" i="41"/>
  <c r="AU374" i="41"/>
  <c r="AT374" i="41"/>
  <c r="AS374" i="41"/>
  <c r="AR374" i="41"/>
  <c r="AQ374" i="41"/>
  <c r="AP374" i="41"/>
  <c r="AZ374" i="41" s="1"/>
  <c r="AO374" i="41"/>
  <c r="F374" i="41"/>
  <c r="AI374" i="41" s="1"/>
  <c r="AX373" i="41"/>
  <c r="AW373" i="41"/>
  <c r="AV373" i="41"/>
  <c r="AU373" i="41"/>
  <c r="AT373" i="41"/>
  <c r="AS373" i="41"/>
  <c r="AR373" i="41"/>
  <c r="AQ373" i="41"/>
  <c r="AP373" i="41"/>
  <c r="AO373" i="41"/>
  <c r="AY373" i="41" s="1"/>
  <c r="AZ372" i="41"/>
  <c r="AX372" i="41"/>
  <c r="AW372" i="41"/>
  <c r="AV372" i="41"/>
  <c r="AU372" i="41"/>
  <c r="AT372" i="41"/>
  <c r="AS372" i="41"/>
  <c r="AR372" i="41"/>
  <c r="AQ372" i="41"/>
  <c r="AP372" i="41"/>
  <c r="AO372" i="41"/>
  <c r="AY372" i="41" s="1"/>
  <c r="AI372" i="41"/>
  <c r="F372" i="41"/>
  <c r="AZ371" i="41"/>
  <c r="AX371" i="41"/>
  <c r="AW371" i="41"/>
  <c r="AV371" i="41"/>
  <c r="AU371" i="41"/>
  <c r="AT371" i="41"/>
  <c r="AS371" i="41"/>
  <c r="AR371" i="41"/>
  <c r="AQ371" i="41"/>
  <c r="AP371" i="41"/>
  <c r="AY371" i="41" s="1"/>
  <c r="AO371" i="41"/>
  <c r="AZ370" i="41"/>
  <c r="AX370" i="41"/>
  <c r="AW370" i="41"/>
  <c r="AV370" i="41"/>
  <c r="AU370" i="41"/>
  <c r="AT370" i="41"/>
  <c r="AS370" i="41"/>
  <c r="AR370" i="41"/>
  <c r="AQ370" i="41"/>
  <c r="AP370" i="41"/>
  <c r="AY370" i="41" s="1"/>
  <c r="AO370" i="41"/>
  <c r="AI370" i="41"/>
  <c r="F370" i="41"/>
  <c r="AY369" i="41"/>
  <c r="AX369" i="41"/>
  <c r="AW369" i="41"/>
  <c r="AV369" i="41"/>
  <c r="AU369" i="41"/>
  <c r="AT369" i="41"/>
  <c r="AS369" i="41"/>
  <c r="AR369" i="41"/>
  <c r="AQ369" i="41"/>
  <c r="AP369" i="41"/>
  <c r="AZ369" i="41" s="1"/>
  <c r="AO369" i="41"/>
  <c r="AX368" i="41"/>
  <c r="AW368" i="41"/>
  <c r="AV368" i="41"/>
  <c r="AU368" i="41"/>
  <c r="AT368" i="41"/>
  <c r="AS368" i="41"/>
  <c r="AR368" i="41"/>
  <c r="AQ368" i="41"/>
  <c r="AP368" i="41"/>
  <c r="AZ368" i="41" s="1"/>
  <c r="AO368" i="41"/>
  <c r="F368" i="41"/>
  <c r="AI368" i="41" s="1"/>
  <c r="AZ367" i="41"/>
  <c r="AX367" i="41"/>
  <c r="AW367" i="41"/>
  <c r="AV367" i="41"/>
  <c r="AU367" i="41"/>
  <c r="AT367" i="41"/>
  <c r="AS367" i="41"/>
  <c r="AR367" i="41"/>
  <c r="AQ367" i="41"/>
  <c r="AP367" i="41"/>
  <c r="AO367" i="41"/>
  <c r="AY367" i="41" s="1"/>
  <c r="AZ366" i="41"/>
  <c r="AX366" i="41"/>
  <c r="AW366" i="41"/>
  <c r="AV366" i="41"/>
  <c r="AU366" i="41"/>
  <c r="AT366" i="41"/>
  <c r="AS366" i="41"/>
  <c r="AR366" i="41"/>
  <c r="AQ366" i="41"/>
  <c r="AP366" i="41"/>
  <c r="AO366" i="41"/>
  <c r="AY366" i="41" s="1"/>
  <c r="F366" i="41"/>
  <c r="AI366" i="41" s="1"/>
  <c r="AX365" i="41"/>
  <c r="AW365" i="41"/>
  <c r="AV365" i="41"/>
  <c r="AU365" i="41"/>
  <c r="AT365" i="41"/>
  <c r="AS365" i="41"/>
  <c r="AR365" i="41"/>
  <c r="AQ365" i="41"/>
  <c r="AP365" i="41"/>
  <c r="AZ365" i="41" s="1"/>
  <c r="AO365" i="41"/>
  <c r="AY365" i="41" s="1"/>
  <c r="AX364" i="41"/>
  <c r="AW364" i="41"/>
  <c r="AV364" i="41"/>
  <c r="AU364" i="41"/>
  <c r="AT364" i="41"/>
  <c r="AS364" i="41"/>
  <c r="AR364" i="41"/>
  <c r="AQ364" i="41"/>
  <c r="AP364" i="41"/>
  <c r="AZ364" i="41" s="1"/>
  <c r="AO364" i="41"/>
  <c r="AY364" i="41" s="1"/>
  <c r="F364" i="41"/>
  <c r="AI364" i="41" s="1"/>
  <c r="AX363" i="41"/>
  <c r="AW363" i="41"/>
  <c r="AV363" i="41"/>
  <c r="AU363" i="41"/>
  <c r="AT363" i="41"/>
  <c r="AS363" i="41"/>
  <c r="AR363" i="41"/>
  <c r="AQ363" i="41"/>
  <c r="AP363" i="41"/>
  <c r="AZ363" i="41" s="1"/>
  <c r="AO363" i="41"/>
  <c r="AX362" i="41"/>
  <c r="AW362" i="41"/>
  <c r="AV362" i="41"/>
  <c r="AU362" i="41"/>
  <c r="AT362" i="41"/>
  <c r="AS362" i="41"/>
  <c r="AR362" i="41"/>
  <c r="AQ362" i="41"/>
  <c r="AP362" i="41"/>
  <c r="AZ362" i="41" s="1"/>
  <c r="AO362" i="41"/>
  <c r="F362" i="41"/>
  <c r="AI362" i="41" s="1"/>
  <c r="AX361" i="41"/>
  <c r="AW361" i="41"/>
  <c r="AV361" i="41"/>
  <c r="AU361" i="41"/>
  <c r="AT361" i="41"/>
  <c r="AS361" i="41"/>
  <c r="AR361" i="41"/>
  <c r="AQ361" i="41"/>
  <c r="AP361" i="41"/>
  <c r="AO361" i="41"/>
  <c r="AY361" i="41" s="1"/>
  <c r="AZ360" i="41"/>
  <c r="AX360" i="41"/>
  <c r="AW360" i="41"/>
  <c r="AV360" i="41"/>
  <c r="AU360" i="41"/>
  <c r="AT360" i="41"/>
  <c r="AS360" i="41"/>
  <c r="AR360" i="41"/>
  <c r="AQ360" i="41"/>
  <c r="AP360" i="41"/>
  <c r="AO360" i="41"/>
  <c r="AY360" i="41" s="1"/>
  <c r="F360" i="41"/>
  <c r="AI360" i="41" s="1"/>
  <c r="AZ359" i="41"/>
  <c r="AX359" i="41"/>
  <c r="AW359" i="41"/>
  <c r="AV359" i="41"/>
  <c r="AU359" i="41"/>
  <c r="AT359" i="41"/>
  <c r="AS359" i="41"/>
  <c r="AR359" i="41"/>
  <c r="AQ359" i="41"/>
  <c r="AP359" i="41"/>
  <c r="AY359" i="41" s="1"/>
  <c r="AO359" i="41"/>
  <c r="AZ358" i="41"/>
  <c r="AX358" i="41"/>
  <c r="AW358" i="41"/>
  <c r="AV358" i="41"/>
  <c r="AU358" i="41"/>
  <c r="AT358" i="41"/>
  <c r="AS358" i="41"/>
  <c r="AR358" i="41"/>
  <c r="AQ358" i="41"/>
  <c r="AP358" i="41"/>
  <c r="AY358" i="41" s="1"/>
  <c r="AO358" i="41"/>
  <c r="F358" i="41"/>
  <c r="AI358" i="41" s="1"/>
  <c r="AY357" i="41"/>
  <c r="AX357" i="41"/>
  <c r="AW357" i="41"/>
  <c r="AV357" i="41"/>
  <c r="AU357" i="41"/>
  <c r="AT357" i="41"/>
  <c r="AS357" i="41"/>
  <c r="AR357" i="41"/>
  <c r="AQ357" i="41"/>
  <c r="AP357" i="41"/>
  <c r="AZ357" i="41" s="1"/>
  <c r="AO357" i="41"/>
  <c r="AX356" i="41"/>
  <c r="AW356" i="41"/>
  <c r="AV356" i="41"/>
  <c r="AU356" i="41"/>
  <c r="AT356" i="41"/>
  <c r="AS356" i="41"/>
  <c r="AR356" i="41"/>
  <c r="AQ356" i="41"/>
  <c r="AP356" i="41"/>
  <c r="AZ356" i="41" s="1"/>
  <c r="AO356" i="41"/>
  <c r="F356" i="41"/>
  <c r="AI356" i="41" s="1"/>
  <c r="AZ355" i="41"/>
  <c r="AX355" i="41"/>
  <c r="AW355" i="41"/>
  <c r="AV355" i="41"/>
  <c r="AU355" i="41"/>
  <c r="AT355" i="41"/>
  <c r="AS355" i="41"/>
  <c r="AR355" i="41"/>
  <c r="AQ355" i="41"/>
  <c r="AP355" i="41"/>
  <c r="AO355" i="41"/>
  <c r="AY355" i="41" s="1"/>
  <c r="AZ354" i="41"/>
  <c r="AX354" i="41"/>
  <c r="AW354" i="41"/>
  <c r="AV354" i="41"/>
  <c r="AU354" i="41"/>
  <c r="AT354" i="41"/>
  <c r="AS354" i="41"/>
  <c r="AR354" i="41"/>
  <c r="AQ354" i="41"/>
  <c r="AP354" i="41"/>
  <c r="AO354" i="41"/>
  <c r="AY354" i="41" s="1"/>
  <c r="F354" i="41"/>
  <c r="AI354" i="41" s="1"/>
  <c r="AX353" i="41"/>
  <c r="AW353" i="41"/>
  <c r="AV353" i="41"/>
  <c r="AU353" i="41"/>
  <c r="AT353" i="41"/>
  <c r="AS353" i="41"/>
  <c r="AR353" i="41"/>
  <c r="AQ353" i="41"/>
  <c r="AP353" i="41"/>
  <c r="AZ353" i="41" s="1"/>
  <c r="AO353" i="41"/>
  <c r="AY353" i="41" s="1"/>
  <c r="AX352" i="41"/>
  <c r="AW352" i="41"/>
  <c r="AV352" i="41"/>
  <c r="AU352" i="41"/>
  <c r="AT352" i="41"/>
  <c r="AS352" i="41"/>
  <c r="AR352" i="41"/>
  <c r="AQ352" i="41"/>
  <c r="AP352" i="41"/>
  <c r="AZ352" i="41" s="1"/>
  <c r="AO352" i="41"/>
  <c r="AY352" i="41" s="1"/>
  <c r="F352" i="41"/>
  <c r="AI352" i="41" s="1"/>
  <c r="AX351" i="41"/>
  <c r="AW351" i="41"/>
  <c r="AV351" i="41"/>
  <c r="AU351" i="41"/>
  <c r="AT351" i="41"/>
  <c r="AS351" i="41"/>
  <c r="AR351" i="41"/>
  <c r="AQ351" i="41"/>
  <c r="AP351" i="41"/>
  <c r="AZ351" i="41" s="1"/>
  <c r="AO351" i="41"/>
  <c r="AX350" i="41"/>
  <c r="AW350" i="41"/>
  <c r="AV350" i="41"/>
  <c r="AU350" i="41"/>
  <c r="AT350" i="41"/>
  <c r="AS350" i="41"/>
  <c r="AR350" i="41"/>
  <c r="AQ350" i="41"/>
  <c r="AP350" i="41"/>
  <c r="AZ350" i="41" s="1"/>
  <c r="AO350" i="41"/>
  <c r="F350" i="41"/>
  <c r="AI350" i="41" s="1"/>
  <c r="AX349" i="41"/>
  <c r="AW349" i="41"/>
  <c r="AV349" i="41"/>
  <c r="AU349" i="41"/>
  <c r="AT349" i="41"/>
  <c r="AS349" i="41"/>
  <c r="AR349" i="41"/>
  <c r="AQ349" i="41"/>
  <c r="AP349" i="41"/>
  <c r="AO349" i="41"/>
  <c r="AY349" i="41" s="1"/>
  <c r="AZ348" i="41"/>
  <c r="AX348" i="41"/>
  <c r="AW348" i="41"/>
  <c r="AV348" i="41"/>
  <c r="AU348" i="41"/>
  <c r="AT348" i="41"/>
  <c r="AS348" i="41"/>
  <c r="AR348" i="41"/>
  <c r="AQ348" i="41"/>
  <c r="AP348" i="41"/>
  <c r="AO348" i="41"/>
  <c r="AY348" i="41" s="1"/>
  <c r="F348" i="41"/>
  <c r="AI348" i="41" s="1"/>
  <c r="AZ347" i="41"/>
  <c r="AX347" i="41"/>
  <c r="AW347" i="41"/>
  <c r="AV347" i="41"/>
  <c r="AU347" i="41"/>
  <c r="AT347" i="41"/>
  <c r="AS347" i="41"/>
  <c r="AR347" i="41"/>
  <c r="AQ347" i="41"/>
  <c r="AP347" i="41"/>
  <c r="AY347" i="41" s="1"/>
  <c r="AO347" i="41"/>
  <c r="AZ346" i="41"/>
  <c r="AX346" i="41"/>
  <c r="AW346" i="41"/>
  <c r="AV346" i="41"/>
  <c r="AU346" i="41"/>
  <c r="AT346" i="41"/>
  <c r="AS346" i="41"/>
  <c r="AR346" i="41"/>
  <c r="AQ346" i="41"/>
  <c r="AP346" i="41"/>
  <c r="AY346" i="41" s="1"/>
  <c r="AO346" i="41"/>
  <c r="F346" i="41"/>
  <c r="AI346" i="41" s="1"/>
  <c r="AY345" i="41"/>
  <c r="AX345" i="41"/>
  <c r="AW345" i="41"/>
  <c r="AV345" i="41"/>
  <c r="AU345" i="41"/>
  <c r="AT345" i="41"/>
  <c r="AS345" i="41"/>
  <c r="AR345" i="41"/>
  <c r="AQ345" i="41"/>
  <c r="AP345" i="41"/>
  <c r="AZ345" i="41" s="1"/>
  <c r="AO345" i="41"/>
  <c r="AX344" i="41"/>
  <c r="AW344" i="41"/>
  <c r="AV344" i="41"/>
  <c r="AU344" i="41"/>
  <c r="AT344" i="41"/>
  <c r="AS344" i="41"/>
  <c r="AR344" i="41"/>
  <c r="AQ344" i="41"/>
  <c r="AP344" i="41"/>
  <c r="AZ344" i="41" s="1"/>
  <c r="AO344" i="41"/>
  <c r="F344" i="41"/>
  <c r="AI344" i="41" s="1"/>
  <c r="AZ343" i="41"/>
  <c r="AX343" i="41"/>
  <c r="AW343" i="41"/>
  <c r="AV343" i="41"/>
  <c r="AU343" i="41"/>
  <c r="AT343" i="41"/>
  <c r="AS343" i="41"/>
  <c r="AR343" i="41"/>
  <c r="AQ343" i="41"/>
  <c r="AP343" i="41"/>
  <c r="AO343" i="41"/>
  <c r="AY343" i="41" s="1"/>
  <c r="AZ342" i="41"/>
  <c r="AX342" i="41"/>
  <c r="AW342" i="41"/>
  <c r="AV342" i="41"/>
  <c r="AU342" i="41"/>
  <c r="AT342" i="41"/>
  <c r="AS342" i="41"/>
  <c r="AR342" i="41"/>
  <c r="AQ342" i="41"/>
  <c r="AP342" i="41"/>
  <c r="AO342" i="41"/>
  <c r="AY342" i="41" s="1"/>
  <c r="F342" i="41"/>
  <c r="AI342" i="41" s="1"/>
  <c r="AX341" i="41"/>
  <c r="AW341" i="41"/>
  <c r="AV341" i="41"/>
  <c r="AU341" i="41"/>
  <c r="AT341" i="41"/>
  <c r="AS341" i="41"/>
  <c r="AR341" i="41"/>
  <c r="AQ341" i="41"/>
  <c r="AP341" i="41"/>
  <c r="AZ341" i="41" s="1"/>
  <c r="AO341" i="41"/>
  <c r="AY341" i="41" s="1"/>
  <c r="AX340" i="41"/>
  <c r="AW340" i="41"/>
  <c r="AV340" i="41"/>
  <c r="AU340" i="41"/>
  <c r="AT340" i="41"/>
  <c r="AS340" i="41"/>
  <c r="AR340" i="41"/>
  <c r="AQ340" i="41"/>
  <c r="AP340" i="41"/>
  <c r="AZ340" i="41" s="1"/>
  <c r="AO340" i="41"/>
  <c r="AY340" i="41" s="1"/>
  <c r="AI340" i="41"/>
  <c r="F340" i="41"/>
  <c r="AX339" i="41"/>
  <c r="AW339" i="41"/>
  <c r="AV339" i="41"/>
  <c r="AU339" i="41"/>
  <c r="AT339" i="41"/>
  <c r="AS339" i="41"/>
  <c r="AR339" i="41"/>
  <c r="AQ339" i="41"/>
  <c r="AP339" i="41"/>
  <c r="AZ339" i="41" s="1"/>
  <c r="AO339" i="41"/>
  <c r="AX338" i="41"/>
  <c r="AW338" i="41"/>
  <c r="AV338" i="41"/>
  <c r="AU338" i="41"/>
  <c r="AT338" i="41"/>
  <c r="AS338" i="41"/>
  <c r="AR338" i="41"/>
  <c r="AQ338" i="41"/>
  <c r="AP338" i="41"/>
  <c r="AZ338" i="41" s="1"/>
  <c r="AO338" i="41"/>
  <c r="F338" i="41"/>
  <c r="AI338" i="41" s="1"/>
  <c r="AX337" i="41"/>
  <c r="AW337" i="41"/>
  <c r="AV337" i="41"/>
  <c r="AU337" i="41"/>
  <c r="AT337" i="41"/>
  <c r="AS337" i="41"/>
  <c r="AR337" i="41"/>
  <c r="AQ337" i="41"/>
  <c r="AP337" i="41"/>
  <c r="AO337" i="41"/>
  <c r="AY337" i="41" s="1"/>
  <c r="AZ336" i="41"/>
  <c r="AX336" i="41"/>
  <c r="AW336" i="41"/>
  <c r="AV336" i="41"/>
  <c r="AU336" i="41"/>
  <c r="AT336" i="41"/>
  <c r="AS336" i="41"/>
  <c r="AR336" i="41"/>
  <c r="AQ336" i="41"/>
  <c r="AP336" i="41"/>
  <c r="AO336" i="41"/>
  <c r="AY336" i="41" s="1"/>
  <c r="F336" i="41"/>
  <c r="AI336" i="41" s="1"/>
  <c r="AZ335" i="41"/>
  <c r="AX335" i="41"/>
  <c r="AW335" i="41"/>
  <c r="AV335" i="41"/>
  <c r="AU335" i="41"/>
  <c r="AT335" i="41"/>
  <c r="AS335" i="41"/>
  <c r="AR335" i="41"/>
  <c r="AQ335" i="41"/>
  <c r="AP335" i="41"/>
  <c r="AY335" i="41" s="1"/>
  <c r="AO335" i="41"/>
  <c r="AZ334" i="41"/>
  <c r="AX334" i="41"/>
  <c r="AW334" i="41"/>
  <c r="AV334" i="41"/>
  <c r="AU334" i="41"/>
  <c r="AT334" i="41"/>
  <c r="AS334" i="41"/>
  <c r="AR334" i="41"/>
  <c r="AQ334" i="41"/>
  <c r="AP334" i="41"/>
  <c r="AY334" i="41" s="1"/>
  <c r="AO334" i="41"/>
  <c r="F334" i="41"/>
  <c r="AI334" i="41" s="1"/>
  <c r="AY333" i="41"/>
  <c r="AX333" i="41"/>
  <c r="AW333" i="41"/>
  <c r="AV333" i="41"/>
  <c r="AU333" i="41"/>
  <c r="AT333" i="41"/>
  <c r="AS333" i="41"/>
  <c r="AR333" i="41"/>
  <c r="AQ333" i="41"/>
  <c r="AP333" i="41"/>
  <c r="AZ333" i="41" s="1"/>
  <c r="AO333" i="41"/>
  <c r="AX332" i="41"/>
  <c r="AW332" i="41"/>
  <c r="AV332" i="41"/>
  <c r="AU332" i="41"/>
  <c r="AT332" i="41"/>
  <c r="AS332" i="41"/>
  <c r="AR332" i="41"/>
  <c r="AQ332" i="41"/>
  <c r="AP332" i="41"/>
  <c r="AZ332" i="41" s="1"/>
  <c r="AO332" i="41"/>
  <c r="F332" i="41"/>
  <c r="AI332" i="41" s="1"/>
  <c r="AZ331" i="41"/>
  <c r="AX331" i="41"/>
  <c r="AW331" i="41"/>
  <c r="AV331" i="41"/>
  <c r="AU331" i="41"/>
  <c r="AT331" i="41"/>
  <c r="AS331" i="41"/>
  <c r="AR331" i="41"/>
  <c r="AQ331" i="41"/>
  <c r="AP331" i="41"/>
  <c r="AO331" i="41"/>
  <c r="AY331" i="41" s="1"/>
  <c r="AZ330" i="41"/>
  <c r="AX330" i="41"/>
  <c r="AW330" i="41"/>
  <c r="AV330" i="41"/>
  <c r="AU330" i="41"/>
  <c r="AT330" i="41"/>
  <c r="AS330" i="41"/>
  <c r="AR330" i="41"/>
  <c r="AQ330" i="41"/>
  <c r="AP330" i="41"/>
  <c r="AO330" i="41"/>
  <c r="AY330" i="41" s="1"/>
  <c r="F330" i="41"/>
  <c r="AI330" i="41" s="1"/>
  <c r="AX329" i="41"/>
  <c r="AW329" i="41"/>
  <c r="AV329" i="41"/>
  <c r="AU329" i="41"/>
  <c r="AT329" i="41"/>
  <c r="AS329" i="41"/>
  <c r="AR329" i="41"/>
  <c r="AQ329" i="41"/>
  <c r="AP329" i="41"/>
  <c r="AZ329" i="41" s="1"/>
  <c r="AO329" i="41"/>
  <c r="AY329" i="41" s="1"/>
  <c r="AX328" i="41"/>
  <c r="AW328" i="41"/>
  <c r="AV328" i="41"/>
  <c r="AU328" i="41"/>
  <c r="AT328" i="41"/>
  <c r="AS328" i="41"/>
  <c r="AR328" i="41"/>
  <c r="AQ328" i="41"/>
  <c r="AP328" i="41"/>
  <c r="AO328" i="41"/>
  <c r="AY328" i="41" s="1"/>
  <c r="F328" i="41"/>
  <c r="AI328" i="41" s="1"/>
  <c r="AX327" i="41"/>
  <c r="AW327" i="41"/>
  <c r="AV327" i="41"/>
  <c r="AU327" i="41"/>
  <c r="AT327" i="41"/>
  <c r="AS327" i="41"/>
  <c r="AR327" i="41"/>
  <c r="AQ327" i="41"/>
  <c r="AP327" i="41"/>
  <c r="AZ327" i="41" s="1"/>
  <c r="AO327" i="41"/>
  <c r="AX326" i="41"/>
  <c r="AW326" i="41"/>
  <c r="AV326" i="41"/>
  <c r="AU326" i="41"/>
  <c r="AT326" i="41"/>
  <c r="AS326" i="41"/>
  <c r="AR326" i="41"/>
  <c r="AQ326" i="41"/>
  <c r="AP326" i="41"/>
  <c r="AZ326" i="41" s="1"/>
  <c r="AO326" i="41"/>
  <c r="F326" i="41"/>
  <c r="AI326" i="41" s="1"/>
  <c r="AX325" i="41"/>
  <c r="AW325" i="41"/>
  <c r="AV325" i="41"/>
  <c r="AU325" i="41"/>
  <c r="AT325" i="41"/>
  <c r="AS325" i="41"/>
  <c r="AR325" i="41"/>
  <c r="AQ325" i="41"/>
  <c r="AP325" i="41"/>
  <c r="AO325" i="41"/>
  <c r="AY325" i="41" s="1"/>
  <c r="AZ324" i="41"/>
  <c r="AX324" i="41"/>
  <c r="AW324" i="41"/>
  <c r="AV324" i="41"/>
  <c r="AU324" i="41"/>
  <c r="AT324" i="41"/>
  <c r="AS324" i="41"/>
  <c r="AR324" i="41"/>
  <c r="AQ324" i="41"/>
  <c r="AP324" i="41"/>
  <c r="AO324" i="41"/>
  <c r="AY324" i="41" s="1"/>
  <c r="F324" i="41"/>
  <c r="AI324" i="41" s="1"/>
  <c r="AZ323" i="41"/>
  <c r="AX323" i="41"/>
  <c r="AW323" i="41"/>
  <c r="AV323" i="41"/>
  <c r="AU323" i="41"/>
  <c r="AT323" i="41"/>
  <c r="AS323" i="41"/>
  <c r="AR323" i="41"/>
  <c r="AQ323" i="41"/>
  <c r="AP323" i="41"/>
  <c r="AY323" i="41" s="1"/>
  <c r="AO323" i="41"/>
  <c r="AZ322" i="41"/>
  <c r="AX322" i="41"/>
  <c r="AW322" i="41"/>
  <c r="AV322" i="41"/>
  <c r="AU322" i="41"/>
  <c r="AT322" i="41"/>
  <c r="AS322" i="41"/>
  <c r="AR322" i="41"/>
  <c r="AQ322" i="41"/>
  <c r="AP322" i="41"/>
  <c r="AY322" i="41" s="1"/>
  <c r="AO322" i="41"/>
  <c r="F322" i="41"/>
  <c r="AI322" i="41" s="1"/>
  <c r="AY321" i="41"/>
  <c r="AX321" i="41"/>
  <c r="AW321" i="41"/>
  <c r="AV321" i="41"/>
  <c r="AU321" i="41"/>
  <c r="AT321" i="41"/>
  <c r="AS321" i="41"/>
  <c r="AR321" i="41"/>
  <c r="AQ321" i="41"/>
  <c r="AP321" i="41"/>
  <c r="AZ321" i="41" s="1"/>
  <c r="AO321" i="41"/>
  <c r="AX320" i="41"/>
  <c r="AW320" i="41"/>
  <c r="AV320" i="41"/>
  <c r="AU320" i="41"/>
  <c r="AT320" i="41"/>
  <c r="AS320" i="41"/>
  <c r="AR320" i="41"/>
  <c r="AQ320" i="41"/>
  <c r="AP320" i="41"/>
  <c r="AZ320" i="41" s="1"/>
  <c r="AO320" i="41"/>
  <c r="F320" i="41"/>
  <c r="AI320" i="41" s="1"/>
  <c r="AZ319" i="41"/>
  <c r="AX319" i="41"/>
  <c r="AW319" i="41"/>
  <c r="AV319" i="41"/>
  <c r="AU319" i="41"/>
  <c r="AT319" i="41"/>
  <c r="AS319" i="41"/>
  <c r="AR319" i="41"/>
  <c r="AQ319" i="41"/>
  <c r="AP319" i="41"/>
  <c r="AO319" i="41"/>
  <c r="AY319" i="41" s="1"/>
  <c r="AZ318" i="41"/>
  <c r="AX318" i="41"/>
  <c r="AW318" i="41"/>
  <c r="AV318" i="41"/>
  <c r="AU318" i="41"/>
  <c r="AT318" i="41"/>
  <c r="AS318" i="41"/>
  <c r="AR318" i="41"/>
  <c r="AQ318" i="41"/>
  <c r="AP318" i="41"/>
  <c r="AO318" i="41"/>
  <c r="AY318" i="41" s="1"/>
  <c r="F318" i="41"/>
  <c r="AI318" i="41" s="1"/>
  <c r="AX317" i="41"/>
  <c r="AW317" i="41"/>
  <c r="AV317" i="41"/>
  <c r="AU317" i="41"/>
  <c r="AT317" i="41"/>
  <c r="AS317" i="41"/>
  <c r="AR317" i="41"/>
  <c r="AQ317" i="41"/>
  <c r="AP317" i="41"/>
  <c r="AZ317" i="41" s="1"/>
  <c r="AO317" i="41"/>
  <c r="AX316" i="41"/>
  <c r="AW316" i="41"/>
  <c r="AV316" i="41"/>
  <c r="AU316" i="41"/>
  <c r="AT316" i="41"/>
  <c r="AS316" i="41"/>
  <c r="AR316" i="41"/>
  <c r="AQ316" i="41"/>
  <c r="AP316" i="41"/>
  <c r="AZ316" i="41" s="1"/>
  <c r="AO316" i="41"/>
  <c r="F316" i="41"/>
  <c r="AI316" i="41" s="1"/>
  <c r="AX315" i="41"/>
  <c r="AW315" i="41"/>
  <c r="AV315" i="41"/>
  <c r="AU315" i="41"/>
  <c r="AT315" i="41"/>
  <c r="AS315" i="41"/>
  <c r="AR315" i="41"/>
  <c r="AQ315" i="41"/>
  <c r="AP315" i="41"/>
  <c r="AZ315" i="41" s="1"/>
  <c r="AO315" i="41"/>
  <c r="AX314" i="41"/>
  <c r="AW314" i="41"/>
  <c r="AV314" i="41"/>
  <c r="AU314" i="41"/>
  <c r="AT314" i="41"/>
  <c r="AS314" i="41"/>
  <c r="AR314" i="41"/>
  <c r="AQ314" i="41"/>
  <c r="AP314" i="41"/>
  <c r="AO314" i="41"/>
  <c r="AZ314" i="41" s="1"/>
  <c r="F314" i="41"/>
  <c r="AI314" i="41" s="1"/>
  <c r="AX313" i="41"/>
  <c r="AW313" i="41"/>
  <c r="AV313" i="41"/>
  <c r="AU313" i="41"/>
  <c r="AT313" i="41"/>
  <c r="AS313" i="41"/>
  <c r="AR313" i="41"/>
  <c r="AQ313" i="41"/>
  <c r="AP313" i="41"/>
  <c r="AO313" i="41"/>
  <c r="AY313" i="41" s="1"/>
  <c r="AZ312" i="41"/>
  <c r="AX312" i="41"/>
  <c r="AW312" i="41"/>
  <c r="AV312" i="41"/>
  <c r="AU312" i="41"/>
  <c r="AT312" i="41"/>
  <c r="AS312" i="41"/>
  <c r="AR312" i="41"/>
  <c r="AQ312" i="41"/>
  <c r="AP312" i="41"/>
  <c r="AO312" i="41"/>
  <c r="AY312" i="41" s="1"/>
  <c r="AI312" i="41"/>
  <c r="F312" i="41"/>
  <c r="AZ311" i="41"/>
  <c r="AX311" i="41"/>
  <c r="AW311" i="41"/>
  <c r="AV311" i="41"/>
  <c r="AU311" i="41"/>
  <c r="AT311" i="41"/>
  <c r="AS311" i="41"/>
  <c r="AR311" i="41"/>
  <c r="AQ311" i="41"/>
  <c r="AP311" i="41"/>
  <c r="AY311" i="41" s="1"/>
  <c r="AO311" i="41"/>
  <c r="AZ310" i="41"/>
  <c r="AX310" i="41"/>
  <c r="AW310" i="41"/>
  <c r="AV310" i="41"/>
  <c r="AU310" i="41"/>
  <c r="AT310" i="41"/>
  <c r="AS310" i="41"/>
  <c r="AR310" i="41"/>
  <c r="AQ310" i="41"/>
  <c r="AP310" i="41"/>
  <c r="AY310" i="41" s="1"/>
  <c r="AO310" i="41"/>
  <c r="AI310" i="41"/>
  <c r="F310" i="41"/>
  <c r="AY309" i="41"/>
  <c r="AX309" i="41"/>
  <c r="AW309" i="41"/>
  <c r="AV309" i="41"/>
  <c r="AU309" i="41"/>
  <c r="AT309" i="41"/>
  <c r="AS309" i="41"/>
  <c r="AR309" i="41"/>
  <c r="AQ309" i="41"/>
  <c r="AP309" i="41"/>
  <c r="AZ309" i="41" s="1"/>
  <c r="AO309" i="41"/>
  <c r="AX308" i="41"/>
  <c r="AW308" i="41"/>
  <c r="AV308" i="41"/>
  <c r="AU308" i="41"/>
  <c r="AT308" i="41"/>
  <c r="AS308" i="41"/>
  <c r="AR308" i="41"/>
  <c r="AQ308" i="41"/>
  <c r="AP308" i="41"/>
  <c r="AZ308" i="41" s="1"/>
  <c r="AO308" i="41"/>
  <c r="F308" i="41"/>
  <c r="AI308" i="41" s="1"/>
  <c r="AZ307" i="41"/>
  <c r="AX307" i="41"/>
  <c r="AW307" i="41"/>
  <c r="AV307" i="41"/>
  <c r="AU307" i="41"/>
  <c r="AT307" i="41"/>
  <c r="AS307" i="41"/>
  <c r="AR307" i="41"/>
  <c r="AQ307" i="41"/>
  <c r="AP307" i="41"/>
  <c r="AO307" i="41"/>
  <c r="AY307" i="41" s="1"/>
  <c r="AZ306" i="41"/>
  <c r="AX306" i="41"/>
  <c r="AW306" i="41"/>
  <c r="AV306" i="41"/>
  <c r="AU306" i="41"/>
  <c r="AT306" i="41"/>
  <c r="AS306" i="41"/>
  <c r="AR306" i="41"/>
  <c r="AQ306" i="41"/>
  <c r="AP306" i="41"/>
  <c r="AO306" i="41"/>
  <c r="AY306" i="41" s="1"/>
  <c r="F306" i="41"/>
  <c r="AI306" i="41" s="1"/>
  <c r="AX305" i="41"/>
  <c r="AW305" i="41"/>
  <c r="AV305" i="41"/>
  <c r="AU305" i="41"/>
  <c r="AT305" i="41"/>
  <c r="AS305" i="41"/>
  <c r="AR305" i="41"/>
  <c r="AQ305" i="41"/>
  <c r="AP305" i="41"/>
  <c r="AO305" i="41"/>
  <c r="AX304" i="41"/>
  <c r="AW304" i="41"/>
  <c r="AV304" i="41"/>
  <c r="AU304" i="41"/>
  <c r="AT304" i="41"/>
  <c r="AS304" i="41"/>
  <c r="AR304" i="41"/>
  <c r="AQ304" i="41"/>
  <c r="AP304" i="41"/>
  <c r="AO304" i="41"/>
  <c r="F304" i="41"/>
  <c r="AI304" i="41" s="1"/>
  <c r="AX303" i="41"/>
  <c r="AW303" i="41"/>
  <c r="AV303" i="41"/>
  <c r="AU303" i="41"/>
  <c r="AT303" i="41"/>
  <c r="AS303" i="41"/>
  <c r="AR303" i="41"/>
  <c r="AQ303" i="41"/>
  <c r="AP303" i="41"/>
  <c r="AO303" i="41"/>
  <c r="AZ303" i="41" s="1"/>
  <c r="AX302" i="41"/>
  <c r="AW302" i="41"/>
  <c r="AV302" i="41"/>
  <c r="AU302" i="41"/>
  <c r="AT302" i="41"/>
  <c r="AS302" i="41"/>
  <c r="AR302" i="41"/>
  <c r="AQ302" i="41"/>
  <c r="AP302" i="41"/>
  <c r="AO302" i="41"/>
  <c r="AZ302" i="41" s="1"/>
  <c r="F302" i="41"/>
  <c r="AI302" i="41" s="1"/>
  <c r="AX301" i="41"/>
  <c r="AW301" i="41"/>
  <c r="AV301" i="41"/>
  <c r="AU301" i="41"/>
  <c r="AT301" i="41"/>
  <c r="AS301" i="41"/>
  <c r="AR301" i="41"/>
  <c r="AQ301" i="41"/>
  <c r="AP301" i="41"/>
  <c r="AO301" i="41"/>
  <c r="AY301" i="41" s="1"/>
  <c r="AZ300" i="41"/>
  <c r="AX300" i="41"/>
  <c r="AW300" i="41"/>
  <c r="AV300" i="41"/>
  <c r="AU300" i="41"/>
  <c r="AT300" i="41"/>
  <c r="AS300" i="41"/>
  <c r="AR300" i="41"/>
  <c r="AQ300" i="41"/>
  <c r="AP300" i="41"/>
  <c r="AO300" i="41"/>
  <c r="AY300" i="41" s="1"/>
  <c r="F300" i="41"/>
  <c r="AI300" i="41" s="1"/>
  <c r="AZ299" i="41"/>
  <c r="AX299" i="41"/>
  <c r="AW299" i="41"/>
  <c r="AV299" i="41"/>
  <c r="AU299" i="41"/>
  <c r="AT299" i="41"/>
  <c r="AS299" i="41"/>
  <c r="AR299" i="41"/>
  <c r="AQ299" i="41"/>
  <c r="AP299" i="41"/>
  <c r="AY299" i="41" s="1"/>
  <c r="AO299" i="41"/>
  <c r="AZ298" i="41"/>
  <c r="AX298" i="41"/>
  <c r="AW298" i="41"/>
  <c r="AV298" i="41"/>
  <c r="AU298" i="41"/>
  <c r="AT298" i="41"/>
  <c r="AS298" i="41"/>
  <c r="AR298" i="41"/>
  <c r="AQ298" i="41"/>
  <c r="AP298" i="41"/>
  <c r="AY298" i="41" s="1"/>
  <c r="AO298" i="41"/>
  <c r="F298" i="41"/>
  <c r="AI298" i="41" s="1"/>
  <c r="AY297" i="41"/>
  <c r="AX297" i="41"/>
  <c r="AW297" i="41"/>
  <c r="AV297" i="41"/>
  <c r="AU297" i="41"/>
  <c r="AT297" i="41"/>
  <c r="AS297" i="41"/>
  <c r="AR297" i="41"/>
  <c r="AQ297" i="41"/>
  <c r="AP297" i="41"/>
  <c r="AZ297" i="41" s="1"/>
  <c r="AO297" i="41"/>
  <c r="AX296" i="41"/>
  <c r="AW296" i="41"/>
  <c r="AV296" i="41"/>
  <c r="AU296" i="41"/>
  <c r="AT296" i="41"/>
  <c r="AS296" i="41"/>
  <c r="AR296" i="41"/>
  <c r="AQ296" i="41"/>
  <c r="AP296" i="41"/>
  <c r="AZ296" i="41" s="1"/>
  <c r="AO296" i="41"/>
  <c r="F296" i="41"/>
  <c r="AI296" i="41" s="1"/>
  <c r="AZ295" i="41"/>
  <c r="AX295" i="41"/>
  <c r="AW295" i="41"/>
  <c r="AV295" i="41"/>
  <c r="AU295" i="41"/>
  <c r="AT295" i="41"/>
  <c r="AS295" i="41"/>
  <c r="AR295" i="41"/>
  <c r="AQ295" i="41"/>
  <c r="AP295" i="41"/>
  <c r="AO295" i="41"/>
  <c r="AY295" i="41" s="1"/>
  <c r="AZ294" i="41"/>
  <c r="AX294" i="41"/>
  <c r="AW294" i="41"/>
  <c r="AV294" i="41"/>
  <c r="AU294" i="41"/>
  <c r="AT294" i="41"/>
  <c r="AS294" i="41"/>
  <c r="AR294" i="41"/>
  <c r="AQ294" i="41"/>
  <c r="AP294" i="41"/>
  <c r="AO294" i="41"/>
  <c r="AY294" i="41" s="1"/>
  <c r="F294" i="41"/>
  <c r="AI294" i="41" s="1"/>
  <c r="AX293" i="41"/>
  <c r="AW293" i="41"/>
  <c r="AV293" i="41"/>
  <c r="AU293" i="41"/>
  <c r="AT293" i="41"/>
  <c r="AS293" i="41"/>
  <c r="AR293" i="41"/>
  <c r="AQ293" i="41"/>
  <c r="AP293" i="41"/>
  <c r="AO293" i="41"/>
  <c r="AX292" i="41"/>
  <c r="AW292" i="41"/>
  <c r="AV292" i="41"/>
  <c r="AU292" i="41"/>
  <c r="AT292" i="41"/>
  <c r="AS292" i="41"/>
  <c r="AR292" i="41"/>
  <c r="AQ292" i="41"/>
  <c r="AP292" i="41"/>
  <c r="AO292" i="41"/>
  <c r="F292" i="41"/>
  <c r="AI292" i="41" s="1"/>
  <c r="AX291" i="41"/>
  <c r="AW291" i="41"/>
  <c r="AV291" i="41"/>
  <c r="AU291" i="41"/>
  <c r="AT291" i="41"/>
  <c r="AS291" i="41"/>
  <c r="AR291" i="41"/>
  <c r="AQ291" i="41"/>
  <c r="AP291" i="41"/>
  <c r="AO291" i="41"/>
  <c r="AZ291" i="41" s="1"/>
  <c r="AX290" i="41"/>
  <c r="AW290" i="41"/>
  <c r="AV290" i="41"/>
  <c r="AU290" i="41"/>
  <c r="AT290" i="41"/>
  <c r="AS290" i="41"/>
  <c r="AR290" i="41"/>
  <c r="AQ290" i="41"/>
  <c r="AP290" i="41"/>
  <c r="AO290" i="41"/>
  <c r="AZ290" i="41" s="1"/>
  <c r="F290" i="41"/>
  <c r="AI290" i="41" s="1"/>
  <c r="AX289" i="41"/>
  <c r="AW289" i="41"/>
  <c r="AV289" i="41"/>
  <c r="AU289" i="41"/>
  <c r="AT289" i="41"/>
  <c r="AS289" i="41"/>
  <c r="AR289" i="41"/>
  <c r="AQ289" i="41"/>
  <c r="AP289" i="41"/>
  <c r="AO289" i="41"/>
  <c r="AY289" i="41" s="1"/>
  <c r="AZ288" i="41"/>
  <c r="AX288" i="41"/>
  <c r="AW288" i="41"/>
  <c r="AV288" i="41"/>
  <c r="AU288" i="41"/>
  <c r="AT288" i="41"/>
  <c r="AS288" i="41"/>
  <c r="AR288" i="41"/>
  <c r="AQ288" i="41"/>
  <c r="AP288" i="41"/>
  <c r="AO288" i="41"/>
  <c r="AY288" i="41" s="1"/>
  <c r="F288" i="41"/>
  <c r="AI288" i="41" s="1"/>
  <c r="AZ287" i="41"/>
  <c r="AX287" i="41"/>
  <c r="AW287" i="41"/>
  <c r="AV287" i="41"/>
  <c r="AU287" i="41"/>
  <c r="AT287" i="41"/>
  <c r="AS287" i="41"/>
  <c r="AR287" i="41"/>
  <c r="AQ287" i="41"/>
  <c r="AP287" i="41"/>
  <c r="AY287" i="41" s="1"/>
  <c r="AO287" i="41"/>
  <c r="AZ286" i="41"/>
  <c r="AX286" i="41"/>
  <c r="AW286" i="41"/>
  <c r="AV286" i="41"/>
  <c r="AU286" i="41"/>
  <c r="AT286" i="41"/>
  <c r="AS286" i="41"/>
  <c r="AR286" i="41"/>
  <c r="AQ286" i="41"/>
  <c r="AP286" i="41"/>
  <c r="AY286" i="41" s="1"/>
  <c r="AO286" i="41"/>
  <c r="F286" i="41"/>
  <c r="AI286" i="41" s="1"/>
  <c r="AY285" i="41"/>
  <c r="AX285" i="41"/>
  <c r="AW285" i="41"/>
  <c r="AV285" i="41"/>
  <c r="AU285" i="41"/>
  <c r="AT285" i="41"/>
  <c r="AS285" i="41"/>
  <c r="AR285" i="41"/>
  <c r="AQ285" i="41"/>
  <c r="AP285" i="41"/>
  <c r="AZ285" i="41" s="1"/>
  <c r="AO285" i="41"/>
  <c r="AX284" i="41"/>
  <c r="AW284" i="41"/>
  <c r="AV284" i="41"/>
  <c r="AU284" i="41"/>
  <c r="AT284" i="41"/>
  <c r="AS284" i="41"/>
  <c r="AR284" i="41"/>
  <c r="AQ284" i="41"/>
  <c r="AP284" i="41"/>
  <c r="AZ284" i="41" s="1"/>
  <c r="AO284" i="41"/>
  <c r="F284" i="41"/>
  <c r="AI284" i="41" s="1"/>
  <c r="AZ283" i="41"/>
  <c r="AX283" i="41"/>
  <c r="AW283" i="41"/>
  <c r="AV283" i="41"/>
  <c r="AU283" i="41"/>
  <c r="AT283" i="41"/>
  <c r="AS283" i="41"/>
  <c r="AR283" i="41"/>
  <c r="AQ283" i="41"/>
  <c r="AP283" i="41"/>
  <c r="AO283" i="41"/>
  <c r="AY283" i="41" s="1"/>
  <c r="AZ282" i="41"/>
  <c r="AX282" i="41"/>
  <c r="AW282" i="41"/>
  <c r="AV282" i="41"/>
  <c r="AU282" i="41"/>
  <c r="AT282" i="41"/>
  <c r="AS282" i="41"/>
  <c r="AR282" i="41"/>
  <c r="AQ282" i="41"/>
  <c r="AP282" i="41"/>
  <c r="AO282" i="41"/>
  <c r="F282" i="41"/>
  <c r="AI282" i="41" s="1"/>
  <c r="AX281" i="41"/>
  <c r="AW281" i="41"/>
  <c r="AV281" i="41"/>
  <c r="AU281" i="41"/>
  <c r="AT281" i="41"/>
  <c r="AS281" i="41"/>
  <c r="AR281" i="41"/>
  <c r="AQ281" i="41"/>
  <c r="AP281" i="41"/>
  <c r="AO281" i="41"/>
  <c r="AX280" i="41"/>
  <c r="AW280" i="41"/>
  <c r="AV280" i="41"/>
  <c r="AU280" i="41"/>
  <c r="AT280" i="41"/>
  <c r="AS280" i="41"/>
  <c r="AR280" i="41"/>
  <c r="AQ280" i="41"/>
  <c r="AP280" i="41"/>
  <c r="AO280" i="41"/>
  <c r="F280" i="41"/>
  <c r="AI280" i="41" s="1"/>
  <c r="AX279" i="41"/>
  <c r="AW279" i="41"/>
  <c r="AV279" i="41"/>
  <c r="AU279" i="41"/>
  <c r="AT279" i="41"/>
  <c r="AS279" i="41"/>
  <c r="AR279" i="41"/>
  <c r="AQ279" i="41"/>
  <c r="AP279" i="41"/>
  <c r="AO279" i="41"/>
  <c r="AZ279" i="41" s="1"/>
  <c r="AX278" i="41"/>
  <c r="AW278" i="41"/>
  <c r="AV278" i="41"/>
  <c r="AU278" i="41"/>
  <c r="AT278" i="41"/>
  <c r="AS278" i="41"/>
  <c r="AR278" i="41"/>
  <c r="AQ278" i="41"/>
  <c r="AP278" i="41"/>
  <c r="AO278" i="41"/>
  <c r="AZ278" i="41" s="1"/>
  <c r="F278" i="41"/>
  <c r="AI278" i="41" s="1"/>
  <c r="AX277" i="41"/>
  <c r="AW277" i="41"/>
  <c r="AV277" i="41"/>
  <c r="AU277" i="41"/>
  <c r="AT277" i="41"/>
  <c r="AS277" i="41"/>
  <c r="AR277" i="41"/>
  <c r="AQ277" i="41"/>
  <c r="AP277" i="41"/>
  <c r="AO277" i="41"/>
  <c r="AY277" i="41" s="1"/>
  <c r="AZ276" i="41"/>
  <c r="AX276" i="41"/>
  <c r="AW276" i="41"/>
  <c r="AV276" i="41"/>
  <c r="AU276" i="41"/>
  <c r="AT276" i="41"/>
  <c r="AS276" i="41"/>
  <c r="AR276" i="41"/>
  <c r="AQ276" i="41"/>
  <c r="AP276" i="41"/>
  <c r="AO276" i="41"/>
  <c r="AY276" i="41" s="1"/>
  <c r="F276" i="41"/>
  <c r="AI276" i="41" s="1"/>
  <c r="AZ275" i="41"/>
  <c r="AX275" i="41"/>
  <c r="AW275" i="41"/>
  <c r="AV275" i="41"/>
  <c r="AU275" i="41"/>
  <c r="AT275" i="41"/>
  <c r="AS275" i="41"/>
  <c r="AR275" i="41"/>
  <c r="AQ275" i="41"/>
  <c r="AP275" i="41"/>
  <c r="AY275" i="41" s="1"/>
  <c r="AO275" i="41"/>
  <c r="AZ274" i="41"/>
  <c r="AX274" i="41"/>
  <c r="AW274" i="41"/>
  <c r="AV274" i="41"/>
  <c r="AU274" i="41"/>
  <c r="AT274" i="41"/>
  <c r="AS274" i="41"/>
  <c r="AR274" i="41"/>
  <c r="AQ274" i="41"/>
  <c r="AP274" i="41"/>
  <c r="AY274" i="41" s="1"/>
  <c r="AO274" i="41"/>
  <c r="F274" i="41"/>
  <c r="AI274" i="41" s="1"/>
  <c r="AY273" i="41"/>
  <c r="AX273" i="41"/>
  <c r="AW273" i="41"/>
  <c r="AV273" i="41"/>
  <c r="AU273" i="41"/>
  <c r="AT273" i="41"/>
  <c r="AS273" i="41"/>
  <c r="AR273" i="41"/>
  <c r="AQ273" i="41"/>
  <c r="AP273" i="41"/>
  <c r="AZ273" i="41" s="1"/>
  <c r="AO273" i="41"/>
  <c r="AX272" i="41"/>
  <c r="AW272" i="41"/>
  <c r="AV272" i="41"/>
  <c r="AU272" i="41"/>
  <c r="AT272" i="41"/>
  <c r="AS272" i="41"/>
  <c r="AR272" i="41"/>
  <c r="AQ272" i="41"/>
  <c r="AP272" i="41"/>
  <c r="AO272" i="41"/>
  <c r="AZ272" i="41" s="1"/>
  <c r="F272" i="41"/>
  <c r="AI272" i="41" s="1"/>
  <c r="AZ271" i="41"/>
  <c r="AX271" i="41"/>
  <c r="AW271" i="41"/>
  <c r="AV271" i="41"/>
  <c r="AU271" i="41"/>
  <c r="AT271" i="41"/>
  <c r="AS271" i="41"/>
  <c r="AR271" i="41"/>
  <c r="AQ271" i="41"/>
  <c r="AP271" i="41"/>
  <c r="AO271" i="41"/>
  <c r="AY271" i="41" s="1"/>
  <c r="AZ270" i="41"/>
  <c r="AX270" i="41"/>
  <c r="AW270" i="41"/>
  <c r="AV270" i="41"/>
  <c r="AU270" i="41"/>
  <c r="AT270" i="41"/>
  <c r="AS270" i="41"/>
  <c r="AR270" i="41"/>
  <c r="AQ270" i="41"/>
  <c r="AP270" i="41"/>
  <c r="AO270" i="41"/>
  <c r="AY270" i="41" s="1"/>
  <c r="F270" i="41"/>
  <c r="AI270" i="41" s="1"/>
  <c r="AX269" i="41"/>
  <c r="AW269" i="41"/>
  <c r="AV269" i="41"/>
  <c r="AU269" i="41"/>
  <c r="AT269" i="41"/>
  <c r="AS269" i="41"/>
  <c r="AR269" i="41"/>
  <c r="AQ269" i="41"/>
  <c r="AP269" i="41"/>
  <c r="AO269" i="41"/>
  <c r="AX268" i="41"/>
  <c r="AW268" i="41"/>
  <c r="AV268" i="41"/>
  <c r="AU268" i="41"/>
  <c r="AT268" i="41"/>
  <c r="AS268" i="41"/>
  <c r="AR268" i="41"/>
  <c r="AQ268" i="41"/>
  <c r="AP268" i="41"/>
  <c r="AO268" i="41"/>
  <c r="F268" i="41"/>
  <c r="AI268" i="41" s="1"/>
  <c r="AX267" i="41"/>
  <c r="AW267" i="41"/>
  <c r="AV267" i="41"/>
  <c r="AU267" i="41"/>
  <c r="AT267" i="41"/>
  <c r="AS267" i="41"/>
  <c r="AR267" i="41"/>
  <c r="AQ267" i="41"/>
  <c r="AP267" i="41"/>
  <c r="AO267" i="41"/>
  <c r="AZ267" i="41" s="1"/>
  <c r="AX266" i="41"/>
  <c r="AW266" i="41"/>
  <c r="AV266" i="41"/>
  <c r="AU266" i="41"/>
  <c r="AT266" i="41"/>
  <c r="AS266" i="41"/>
  <c r="AR266" i="41"/>
  <c r="AQ266" i="41"/>
  <c r="AP266" i="41"/>
  <c r="AO266" i="41"/>
  <c r="AZ266" i="41" s="1"/>
  <c r="F266" i="41"/>
  <c r="AI266" i="41" s="1"/>
  <c r="AX265" i="41"/>
  <c r="AW265" i="41"/>
  <c r="AV265" i="41"/>
  <c r="AU265" i="41"/>
  <c r="AT265" i="41"/>
  <c r="AS265" i="41"/>
  <c r="AR265" i="41"/>
  <c r="AQ265" i="41"/>
  <c r="AP265" i="41"/>
  <c r="AO265" i="41"/>
  <c r="AY265" i="41" s="1"/>
  <c r="AZ264" i="41"/>
  <c r="AX264" i="41"/>
  <c r="AW264" i="41"/>
  <c r="AV264" i="41"/>
  <c r="AU264" i="41"/>
  <c r="AT264" i="41"/>
  <c r="AS264" i="41"/>
  <c r="AR264" i="41"/>
  <c r="AQ264" i="41"/>
  <c r="AP264" i="41"/>
  <c r="AO264" i="41"/>
  <c r="AY264" i="41" s="1"/>
  <c r="F264" i="41"/>
  <c r="AI264" i="41" s="1"/>
  <c r="AZ263" i="41"/>
  <c r="AX263" i="41"/>
  <c r="AW263" i="41"/>
  <c r="AV263" i="41"/>
  <c r="AU263" i="41"/>
  <c r="AT263" i="41"/>
  <c r="AS263" i="41"/>
  <c r="AR263" i="41"/>
  <c r="AQ263" i="41"/>
  <c r="AP263" i="41"/>
  <c r="AY263" i="41" s="1"/>
  <c r="AO263" i="41"/>
  <c r="AZ262" i="41"/>
  <c r="AX262" i="41"/>
  <c r="AW262" i="41"/>
  <c r="AV262" i="41"/>
  <c r="AU262" i="41"/>
  <c r="AT262" i="41"/>
  <c r="AS262" i="41"/>
  <c r="AR262" i="41"/>
  <c r="AQ262" i="41"/>
  <c r="AP262" i="41"/>
  <c r="AY262" i="41" s="1"/>
  <c r="AO262" i="41"/>
  <c r="F262" i="41"/>
  <c r="AI262" i="41" s="1"/>
  <c r="AY261" i="41"/>
  <c r="AX261" i="41"/>
  <c r="AW261" i="41"/>
  <c r="AV261" i="41"/>
  <c r="AU261" i="41"/>
  <c r="AT261" i="41"/>
  <c r="AS261" i="41"/>
  <c r="AR261" i="41"/>
  <c r="AQ261" i="41"/>
  <c r="AP261" i="41"/>
  <c r="AO261" i="41"/>
  <c r="AZ261" i="41" s="1"/>
  <c r="AX260" i="41"/>
  <c r="AW260" i="41"/>
  <c r="AV260" i="41"/>
  <c r="AU260" i="41"/>
  <c r="AT260" i="41"/>
  <c r="AS260" i="41"/>
  <c r="AR260" i="41"/>
  <c r="AQ260" i="41"/>
  <c r="AP260" i="41"/>
  <c r="AO260" i="41"/>
  <c r="AZ260" i="41" s="1"/>
  <c r="F260" i="41"/>
  <c r="AI260" i="41" s="1"/>
  <c r="AZ259" i="41"/>
  <c r="AX259" i="41"/>
  <c r="AW259" i="41"/>
  <c r="AV259" i="41"/>
  <c r="AU259" i="41"/>
  <c r="AT259" i="41"/>
  <c r="AS259" i="41"/>
  <c r="AR259" i="41"/>
  <c r="AQ259" i="41"/>
  <c r="AP259" i="41"/>
  <c r="AO259" i="41"/>
  <c r="AY259" i="41" s="1"/>
  <c r="AZ258" i="41"/>
  <c r="AX258" i="41"/>
  <c r="AW258" i="41"/>
  <c r="AV258" i="41"/>
  <c r="AU258" i="41"/>
  <c r="AT258" i="41"/>
  <c r="AS258" i="41"/>
  <c r="AR258" i="41"/>
  <c r="AQ258" i="41"/>
  <c r="AP258" i="41"/>
  <c r="AO258" i="41"/>
  <c r="AY258" i="41" s="1"/>
  <c r="F258" i="41"/>
  <c r="AI258" i="41" s="1"/>
  <c r="AX257" i="41"/>
  <c r="AW257" i="41"/>
  <c r="AV257" i="41"/>
  <c r="AU257" i="41"/>
  <c r="AT257" i="41"/>
  <c r="AS257" i="41"/>
  <c r="AR257" i="41"/>
  <c r="AQ257" i="41"/>
  <c r="AP257" i="41"/>
  <c r="AO257" i="41"/>
  <c r="AX256" i="41"/>
  <c r="AW256" i="41"/>
  <c r="AV256" i="41"/>
  <c r="AU256" i="41"/>
  <c r="AT256" i="41"/>
  <c r="AS256" i="41"/>
  <c r="AR256" i="41"/>
  <c r="AQ256" i="41"/>
  <c r="AP256" i="41"/>
  <c r="AO256" i="41"/>
  <c r="F256" i="41"/>
  <c r="AI256" i="41" s="1"/>
  <c r="AX255" i="41"/>
  <c r="AW255" i="41"/>
  <c r="AV255" i="41"/>
  <c r="AU255" i="41"/>
  <c r="AT255" i="41"/>
  <c r="AS255" i="41"/>
  <c r="AR255" i="41"/>
  <c r="AQ255" i="41"/>
  <c r="AP255" i="41"/>
  <c r="AO255" i="41"/>
  <c r="AZ255" i="41" s="1"/>
  <c r="AX254" i="41"/>
  <c r="AW254" i="41"/>
  <c r="AV254" i="41"/>
  <c r="AU254" i="41"/>
  <c r="AT254" i="41"/>
  <c r="AS254" i="41"/>
  <c r="AR254" i="41"/>
  <c r="AQ254" i="41"/>
  <c r="AP254" i="41"/>
  <c r="AO254" i="41"/>
  <c r="AZ254" i="41" s="1"/>
  <c r="F254" i="41"/>
  <c r="AI254" i="41" s="1"/>
  <c r="AX253" i="41"/>
  <c r="AW253" i="41"/>
  <c r="AV253" i="41"/>
  <c r="AU253" i="41"/>
  <c r="AT253" i="41"/>
  <c r="AS253" i="41"/>
  <c r="AR253" i="41"/>
  <c r="AQ253" i="41"/>
  <c r="AP253" i="41"/>
  <c r="AO253" i="41"/>
  <c r="AY253" i="41" s="1"/>
  <c r="AZ252" i="41"/>
  <c r="AX252" i="41"/>
  <c r="AW252" i="41"/>
  <c r="AV252" i="41"/>
  <c r="AU252" i="41"/>
  <c r="AT252" i="41"/>
  <c r="AS252" i="41"/>
  <c r="AR252" i="41"/>
  <c r="AQ252" i="41"/>
  <c r="AP252" i="41"/>
  <c r="AO252" i="41"/>
  <c r="AY252" i="41" s="1"/>
  <c r="F252" i="41"/>
  <c r="AI252" i="41" s="1"/>
  <c r="AZ251" i="41"/>
  <c r="AX251" i="41"/>
  <c r="AW251" i="41"/>
  <c r="AV251" i="41"/>
  <c r="AU251" i="41"/>
  <c r="AT251" i="41"/>
  <c r="AS251" i="41"/>
  <c r="AR251" i="41"/>
  <c r="AQ251" i="41"/>
  <c r="AP251" i="41"/>
  <c r="AY251" i="41" s="1"/>
  <c r="AO251" i="41"/>
  <c r="AZ250" i="41"/>
  <c r="AX250" i="41"/>
  <c r="AW250" i="41"/>
  <c r="AV250" i="41"/>
  <c r="AU250" i="41"/>
  <c r="AT250" i="41"/>
  <c r="AS250" i="41"/>
  <c r="AR250" i="41"/>
  <c r="AQ250" i="41"/>
  <c r="AP250" i="41"/>
  <c r="AY250" i="41" s="1"/>
  <c r="AO250" i="41"/>
  <c r="F250" i="41"/>
  <c r="AI250" i="41" s="1"/>
  <c r="AY249" i="41"/>
  <c r="AX249" i="41"/>
  <c r="AW249" i="41"/>
  <c r="AV249" i="41"/>
  <c r="AU249" i="41"/>
  <c r="AT249" i="41"/>
  <c r="AS249" i="41"/>
  <c r="AR249" i="41"/>
  <c r="AQ249" i="41"/>
  <c r="AP249" i="41"/>
  <c r="AO249" i="41"/>
  <c r="AZ249" i="41" s="1"/>
  <c r="AX248" i="41"/>
  <c r="AW248" i="41"/>
  <c r="AV248" i="41"/>
  <c r="AU248" i="41"/>
  <c r="AT248" i="41"/>
  <c r="AS248" i="41"/>
  <c r="AR248" i="41"/>
  <c r="AQ248" i="41"/>
  <c r="AP248" i="41"/>
  <c r="AO248" i="41"/>
  <c r="AZ248" i="41" s="1"/>
  <c r="F248" i="41"/>
  <c r="AI248" i="41" s="1"/>
  <c r="AZ247" i="41"/>
  <c r="AX247" i="41"/>
  <c r="AW247" i="41"/>
  <c r="AV247" i="41"/>
  <c r="AU247" i="41"/>
  <c r="AT247" i="41"/>
  <c r="AS247" i="41"/>
  <c r="AR247" i="41"/>
  <c r="AQ247" i="41"/>
  <c r="AP247" i="41"/>
  <c r="AO247" i="41"/>
  <c r="AY247" i="41" s="1"/>
  <c r="AZ246" i="41"/>
  <c r="AX246" i="41"/>
  <c r="AW246" i="41"/>
  <c r="AV246" i="41"/>
  <c r="AU246" i="41"/>
  <c r="AT246" i="41"/>
  <c r="AS246" i="41"/>
  <c r="AR246" i="41"/>
  <c r="AQ246" i="41"/>
  <c r="AP246" i="41"/>
  <c r="AO246" i="41"/>
  <c r="F246" i="41"/>
  <c r="AI246" i="41" s="1"/>
  <c r="AX245" i="41"/>
  <c r="AW245" i="41"/>
  <c r="AV245" i="41"/>
  <c r="AU245" i="41"/>
  <c r="AT245" i="41"/>
  <c r="AS245" i="41"/>
  <c r="AR245" i="41"/>
  <c r="AQ245" i="41"/>
  <c r="AP245" i="41"/>
  <c r="AO245" i="41"/>
  <c r="AX244" i="41"/>
  <c r="AW244" i="41"/>
  <c r="AV244" i="41"/>
  <c r="AU244" i="41"/>
  <c r="AT244" i="41"/>
  <c r="AS244" i="41"/>
  <c r="AR244" i="41"/>
  <c r="AQ244" i="41"/>
  <c r="AP244" i="41"/>
  <c r="AO244" i="41"/>
  <c r="F244" i="41"/>
  <c r="AI244" i="41" s="1"/>
  <c r="AX243" i="41"/>
  <c r="AW243" i="41"/>
  <c r="AV243" i="41"/>
  <c r="AU243" i="41"/>
  <c r="AT243" i="41"/>
  <c r="AS243" i="41"/>
  <c r="AR243" i="41"/>
  <c r="AQ243" i="41"/>
  <c r="AP243" i="41"/>
  <c r="AO243" i="41"/>
  <c r="AZ243" i="41" s="1"/>
  <c r="AX242" i="41"/>
  <c r="AW242" i="41"/>
  <c r="AV242" i="41"/>
  <c r="AU242" i="41"/>
  <c r="AT242" i="41"/>
  <c r="AS242" i="41"/>
  <c r="AR242" i="41"/>
  <c r="AQ242" i="41"/>
  <c r="AP242" i="41"/>
  <c r="AO242" i="41"/>
  <c r="AZ242" i="41" s="1"/>
  <c r="F242" i="41"/>
  <c r="AI242" i="41" s="1"/>
  <c r="AX241" i="41"/>
  <c r="AW241" i="41"/>
  <c r="AV241" i="41"/>
  <c r="AU241" i="41"/>
  <c r="AT241" i="41"/>
  <c r="AS241" i="41"/>
  <c r="AR241" i="41"/>
  <c r="AQ241" i="41"/>
  <c r="AP241" i="41"/>
  <c r="AO241" i="41"/>
  <c r="AZ240" i="41"/>
  <c r="AX240" i="41"/>
  <c r="AW240" i="41"/>
  <c r="AV240" i="41"/>
  <c r="AU240" i="41"/>
  <c r="AT240" i="41"/>
  <c r="AS240" i="41"/>
  <c r="AR240" i="41"/>
  <c r="AQ240" i="41"/>
  <c r="AP240" i="41"/>
  <c r="AY241" i="41" s="1"/>
  <c r="AO240" i="41"/>
  <c r="F240" i="41"/>
  <c r="AI240" i="41" s="1"/>
  <c r="AZ239" i="41"/>
  <c r="AX239" i="41"/>
  <c r="AW239" i="41"/>
  <c r="AV239" i="41"/>
  <c r="AU239" i="41"/>
  <c r="AT239" i="41"/>
  <c r="AS239" i="41"/>
  <c r="AR239" i="41"/>
  <c r="AQ239" i="41"/>
  <c r="AP239" i="41"/>
  <c r="AY239" i="41" s="1"/>
  <c r="AO239" i="41"/>
  <c r="AZ238" i="41"/>
  <c r="AX238" i="41"/>
  <c r="AW238" i="41"/>
  <c r="AV238" i="41"/>
  <c r="AU238" i="41"/>
  <c r="AT238" i="41"/>
  <c r="AS238" i="41"/>
  <c r="AR238" i="41"/>
  <c r="AQ238" i="41"/>
  <c r="AP238" i="41"/>
  <c r="AY238" i="41" s="1"/>
  <c r="AO238" i="41"/>
  <c r="F238" i="41"/>
  <c r="AI238" i="41" s="1"/>
  <c r="AY237" i="41"/>
  <c r="AX237" i="41"/>
  <c r="AW237" i="41"/>
  <c r="AV237" i="41"/>
  <c r="AU237" i="41"/>
  <c r="AT237" i="41"/>
  <c r="AS237" i="41"/>
  <c r="AR237" i="41"/>
  <c r="AQ237" i="41"/>
  <c r="AP237" i="41"/>
  <c r="AO237" i="41"/>
  <c r="AZ237" i="41" s="1"/>
  <c r="AX236" i="41"/>
  <c r="AW236" i="41"/>
  <c r="AV236" i="41"/>
  <c r="AU236" i="41"/>
  <c r="AT236" i="41"/>
  <c r="AS236" i="41"/>
  <c r="AR236" i="41"/>
  <c r="AQ236" i="41"/>
  <c r="AP236" i="41"/>
  <c r="AO236" i="41"/>
  <c r="AZ236" i="41" s="1"/>
  <c r="F236" i="41"/>
  <c r="AI236" i="41" s="1"/>
  <c r="AZ235" i="41"/>
  <c r="AX235" i="41"/>
  <c r="AW235" i="41"/>
  <c r="AV235" i="41"/>
  <c r="AU235" i="41"/>
  <c r="AT235" i="41"/>
  <c r="AS235" i="41"/>
  <c r="AR235" i="41"/>
  <c r="AQ235" i="41"/>
  <c r="AP235" i="41"/>
  <c r="AO235" i="41"/>
  <c r="AY235" i="41" s="1"/>
  <c r="AZ234" i="41"/>
  <c r="AX234" i="41"/>
  <c r="AW234" i="41"/>
  <c r="AV234" i="41"/>
  <c r="AU234" i="41"/>
  <c r="AT234" i="41"/>
  <c r="AS234" i="41"/>
  <c r="AR234" i="41"/>
  <c r="AQ234" i="41"/>
  <c r="AP234" i="41"/>
  <c r="AO234" i="41"/>
  <c r="F234" i="41"/>
  <c r="AI234" i="41" s="1"/>
  <c r="AX233" i="41"/>
  <c r="AW233" i="41"/>
  <c r="AV233" i="41"/>
  <c r="AU233" i="41"/>
  <c r="AT233" i="41"/>
  <c r="AS233" i="41"/>
  <c r="AR233" i="41"/>
  <c r="AQ233" i="41"/>
  <c r="AP233" i="41"/>
  <c r="AO233" i="41"/>
  <c r="AX232" i="41"/>
  <c r="AW232" i="41"/>
  <c r="AV232" i="41"/>
  <c r="AU232" i="41"/>
  <c r="AT232" i="41"/>
  <c r="AS232" i="41"/>
  <c r="AR232" i="41"/>
  <c r="AQ232" i="41"/>
  <c r="AP232" i="41"/>
  <c r="AO232" i="41"/>
  <c r="F232" i="41"/>
  <c r="AI232" i="41" s="1"/>
  <c r="AX231" i="41"/>
  <c r="AW231" i="41"/>
  <c r="AV231" i="41"/>
  <c r="AU231" i="41"/>
  <c r="AT231" i="41"/>
  <c r="AS231" i="41"/>
  <c r="AR231" i="41"/>
  <c r="AQ231" i="41"/>
  <c r="AP231" i="41"/>
  <c r="AO231" i="41"/>
  <c r="AZ231" i="41" s="1"/>
  <c r="AX230" i="41"/>
  <c r="AW230" i="41"/>
  <c r="AV230" i="41"/>
  <c r="AU230" i="41"/>
  <c r="AT230" i="41"/>
  <c r="AS230" i="41"/>
  <c r="AR230" i="41"/>
  <c r="AQ230" i="41"/>
  <c r="AP230" i="41"/>
  <c r="AO230" i="41"/>
  <c r="AZ230" i="41" s="1"/>
  <c r="F230" i="41"/>
  <c r="AI230" i="41" s="1"/>
  <c r="AX229" i="41"/>
  <c r="AW229" i="41"/>
  <c r="AV229" i="41"/>
  <c r="AU229" i="41"/>
  <c r="AT229" i="41"/>
  <c r="AS229" i="41"/>
  <c r="AR229" i="41"/>
  <c r="AQ229" i="41"/>
  <c r="AP229" i="41"/>
  <c r="AO229" i="41"/>
  <c r="AZ228" i="41"/>
  <c r="AX228" i="41"/>
  <c r="AW228" i="41"/>
  <c r="AV228" i="41"/>
  <c r="AU228" i="41"/>
  <c r="AT228" i="41"/>
  <c r="AS228" i="41"/>
  <c r="AR228" i="41"/>
  <c r="AQ228" i="41"/>
  <c r="AP228" i="41"/>
  <c r="AY229" i="41" s="1"/>
  <c r="AO228" i="41"/>
  <c r="F228" i="41"/>
  <c r="AI228" i="41" s="1"/>
  <c r="AZ227" i="41"/>
  <c r="AX227" i="41"/>
  <c r="AW227" i="41"/>
  <c r="AV227" i="41"/>
  <c r="AU227" i="41"/>
  <c r="AT227" i="41"/>
  <c r="AS227" i="41"/>
  <c r="AR227" i="41"/>
  <c r="AQ227" i="41"/>
  <c r="AP227" i="41"/>
  <c r="AY227" i="41" s="1"/>
  <c r="AO227" i="41"/>
  <c r="AY228" i="41" s="1"/>
  <c r="AZ226" i="41"/>
  <c r="AX226" i="41"/>
  <c r="AW226" i="41"/>
  <c r="AV226" i="41"/>
  <c r="AU226" i="41"/>
  <c r="AT226" i="41"/>
  <c r="AS226" i="41"/>
  <c r="AR226" i="41"/>
  <c r="AQ226" i="41"/>
  <c r="AP226" i="41"/>
  <c r="AY226" i="41" s="1"/>
  <c r="AO226" i="41"/>
  <c r="F226" i="41"/>
  <c r="AI226" i="41" s="1"/>
  <c r="AY225" i="41"/>
  <c r="AX225" i="41"/>
  <c r="AW225" i="41"/>
  <c r="AV225" i="41"/>
  <c r="AU225" i="41"/>
  <c r="AT225" i="41"/>
  <c r="AS225" i="41"/>
  <c r="AR225" i="41"/>
  <c r="AQ225" i="41"/>
  <c r="AP225" i="41"/>
  <c r="AO225" i="41"/>
  <c r="AZ225" i="41" s="1"/>
  <c r="AX224" i="41"/>
  <c r="AW224" i="41"/>
  <c r="AV224" i="41"/>
  <c r="AU224" i="41"/>
  <c r="AT224" i="41"/>
  <c r="AS224" i="41"/>
  <c r="AR224" i="41"/>
  <c r="AQ224" i="41"/>
  <c r="AP224" i="41"/>
  <c r="AO224" i="41"/>
  <c r="AZ224" i="41" s="1"/>
  <c r="F224" i="41"/>
  <c r="AI224" i="41" s="1"/>
  <c r="AZ223" i="41"/>
  <c r="AX223" i="41"/>
  <c r="AW223" i="41"/>
  <c r="AV223" i="41"/>
  <c r="AU223" i="41"/>
  <c r="AT223" i="41"/>
  <c r="AS223" i="41"/>
  <c r="AR223" i="41"/>
  <c r="AQ223" i="41"/>
  <c r="AP223" i="41"/>
  <c r="AO223" i="41"/>
  <c r="AY223" i="41" s="1"/>
  <c r="AZ222" i="41"/>
  <c r="AX222" i="41"/>
  <c r="AW222" i="41"/>
  <c r="AV222" i="41"/>
  <c r="AU222" i="41"/>
  <c r="AT222" i="41"/>
  <c r="AS222" i="41"/>
  <c r="AR222" i="41"/>
  <c r="AQ222" i="41"/>
  <c r="AP222" i="41"/>
  <c r="AO222" i="41"/>
  <c r="AY222" i="41" s="1"/>
  <c r="AI222" i="41"/>
  <c r="F222" i="41"/>
  <c r="AX221" i="41"/>
  <c r="AW221" i="41"/>
  <c r="AV221" i="41"/>
  <c r="AU221" i="41"/>
  <c r="AT221" i="41"/>
  <c r="AS221" i="41"/>
  <c r="AR221" i="41"/>
  <c r="AQ221" i="41"/>
  <c r="AP221" i="41"/>
  <c r="AO221" i="41"/>
  <c r="AX220" i="41"/>
  <c r="AW220" i="41"/>
  <c r="AV220" i="41"/>
  <c r="AU220" i="41"/>
  <c r="AT220" i="41"/>
  <c r="AS220" i="41"/>
  <c r="AR220" i="41"/>
  <c r="AQ220" i="41"/>
  <c r="AP220" i="41"/>
  <c r="AO220" i="41"/>
  <c r="F220" i="41"/>
  <c r="AI220" i="41" s="1"/>
  <c r="AX219" i="41"/>
  <c r="AW219" i="41"/>
  <c r="AV219" i="41"/>
  <c r="AU219" i="41"/>
  <c r="AT219" i="41"/>
  <c r="AS219" i="41"/>
  <c r="AR219" i="41"/>
  <c r="AQ219" i="41"/>
  <c r="AP219" i="41"/>
  <c r="AO219" i="41"/>
  <c r="AZ219" i="41" s="1"/>
  <c r="AX218" i="41"/>
  <c r="AW218" i="41"/>
  <c r="AV218" i="41"/>
  <c r="AU218" i="41"/>
  <c r="AT218" i="41"/>
  <c r="AS218" i="41"/>
  <c r="AR218" i="41"/>
  <c r="AQ218" i="41"/>
  <c r="AP218" i="41"/>
  <c r="AO218" i="41"/>
  <c r="AZ218" i="41" s="1"/>
  <c r="F218" i="41"/>
  <c r="AI218" i="41" s="1"/>
  <c r="AY217" i="41"/>
  <c r="AX217" i="41"/>
  <c r="AW217" i="41"/>
  <c r="AV217" i="41"/>
  <c r="AU217" i="41"/>
  <c r="AT217" i="41"/>
  <c r="AS217" i="41"/>
  <c r="AR217" i="41"/>
  <c r="AQ217" i="41"/>
  <c r="AP217" i="41"/>
  <c r="AO217" i="41"/>
  <c r="AZ216" i="41"/>
  <c r="AX216" i="41"/>
  <c r="AW216" i="41"/>
  <c r="AV216" i="41"/>
  <c r="AU216" i="41"/>
  <c r="AT216" i="41"/>
  <c r="AS216" i="41"/>
  <c r="AR216" i="41"/>
  <c r="AQ216" i="41"/>
  <c r="AP216" i="41"/>
  <c r="AO216" i="41"/>
  <c r="F216" i="41"/>
  <c r="AI216" i="41" s="1"/>
  <c r="AZ215" i="41"/>
  <c r="AX215" i="41"/>
  <c r="AW215" i="41"/>
  <c r="AV215" i="41"/>
  <c r="AU215" i="41"/>
  <c r="AT215" i="41"/>
  <c r="AS215" i="41"/>
  <c r="AR215" i="41"/>
  <c r="AQ215" i="41"/>
  <c r="AP215" i="41"/>
  <c r="AY215" i="41" s="1"/>
  <c r="AO215" i="41"/>
  <c r="AY216" i="41" s="1"/>
  <c r="AZ214" i="41"/>
  <c r="AX214" i="41"/>
  <c r="AW214" i="41"/>
  <c r="AV214" i="41"/>
  <c r="AU214" i="41"/>
  <c r="AT214" i="41"/>
  <c r="AS214" i="41"/>
  <c r="AR214" i="41"/>
  <c r="AQ214" i="41"/>
  <c r="AP214" i="41"/>
  <c r="AY214" i="41" s="1"/>
  <c r="AO214" i="41"/>
  <c r="F214" i="41"/>
  <c r="AI214" i="41" s="1"/>
  <c r="AY213" i="41"/>
  <c r="AX213" i="41"/>
  <c r="AW213" i="41"/>
  <c r="AV213" i="41"/>
  <c r="AU213" i="41"/>
  <c r="AT213" i="41"/>
  <c r="AS213" i="41"/>
  <c r="AR213" i="41"/>
  <c r="AQ213" i="41"/>
  <c r="AP213" i="41"/>
  <c r="AZ213" i="41" s="1"/>
  <c r="AO213" i="41"/>
  <c r="AX212" i="41"/>
  <c r="AW212" i="41"/>
  <c r="AV212" i="41"/>
  <c r="AU212" i="41"/>
  <c r="AT212" i="41"/>
  <c r="AS212" i="41"/>
  <c r="AR212" i="41"/>
  <c r="AQ212" i="41"/>
  <c r="AP212" i="41"/>
  <c r="AO212" i="41"/>
  <c r="AZ212" i="41" s="1"/>
  <c r="F212" i="41"/>
  <c r="AI212" i="41" s="1"/>
  <c r="AZ211" i="41"/>
  <c r="AX211" i="41"/>
  <c r="AW211" i="41"/>
  <c r="AV211" i="41"/>
  <c r="AU211" i="41"/>
  <c r="AT211" i="41"/>
  <c r="AS211" i="41"/>
  <c r="AR211" i="41"/>
  <c r="AQ211" i="41"/>
  <c r="AP211" i="41"/>
  <c r="AO211" i="41"/>
  <c r="AY211" i="41" s="1"/>
  <c r="AZ210" i="41"/>
  <c r="AX210" i="41"/>
  <c r="AW210" i="41"/>
  <c r="AV210" i="41"/>
  <c r="AU210" i="41"/>
  <c r="AT210" i="41"/>
  <c r="AS210" i="41"/>
  <c r="AR210" i="41"/>
  <c r="AQ210" i="41"/>
  <c r="AP210" i="41"/>
  <c r="AO210" i="41"/>
  <c r="AY210" i="41" s="1"/>
  <c r="F210" i="41"/>
  <c r="AI210" i="41" s="1"/>
  <c r="AX209" i="41"/>
  <c r="AW209" i="41"/>
  <c r="AV209" i="41"/>
  <c r="AU209" i="41"/>
  <c r="AT209" i="41"/>
  <c r="AS209" i="41"/>
  <c r="AR209" i="41"/>
  <c r="AQ209" i="41"/>
  <c r="AP209" i="41"/>
  <c r="AO209" i="41"/>
  <c r="AX208" i="41"/>
  <c r="AW208" i="41"/>
  <c r="AV208" i="41"/>
  <c r="AU208" i="41"/>
  <c r="AT208" i="41"/>
  <c r="AS208" i="41"/>
  <c r="AR208" i="41"/>
  <c r="AQ208" i="41"/>
  <c r="AP208" i="41"/>
  <c r="AO208" i="41"/>
  <c r="F208" i="41"/>
  <c r="AI208" i="41" s="1"/>
  <c r="AX207" i="41"/>
  <c r="AW207" i="41"/>
  <c r="AV207" i="41"/>
  <c r="AU207" i="41"/>
  <c r="AT207" i="41"/>
  <c r="AS207" i="41"/>
  <c r="AR207" i="41"/>
  <c r="AQ207" i="41"/>
  <c r="AP207" i="41"/>
  <c r="AO207" i="41"/>
  <c r="AZ207" i="41" s="1"/>
  <c r="AX206" i="41"/>
  <c r="AW206" i="41"/>
  <c r="AV206" i="41"/>
  <c r="AU206" i="41"/>
  <c r="AT206" i="41"/>
  <c r="AS206" i="41"/>
  <c r="AR206" i="41"/>
  <c r="AQ206" i="41"/>
  <c r="AP206" i="41"/>
  <c r="AO206" i="41"/>
  <c r="AZ206" i="41" s="1"/>
  <c r="F206" i="41"/>
  <c r="AI206" i="41" s="1"/>
  <c r="AY205" i="41"/>
  <c r="AX205" i="41"/>
  <c r="AW205" i="41"/>
  <c r="AV205" i="41"/>
  <c r="AU205" i="41"/>
  <c r="AT205" i="41"/>
  <c r="AS205" i="41"/>
  <c r="AR205" i="41"/>
  <c r="AQ205" i="41"/>
  <c r="AP205" i="41"/>
  <c r="AO205" i="41"/>
  <c r="AZ204" i="41"/>
  <c r="AX204" i="41"/>
  <c r="AW204" i="41"/>
  <c r="AV204" i="41"/>
  <c r="AU204" i="41"/>
  <c r="AT204" i="41"/>
  <c r="AS204" i="41"/>
  <c r="AR204" i="41"/>
  <c r="AQ204" i="41"/>
  <c r="AP204" i="41"/>
  <c r="AO204" i="41"/>
  <c r="F204" i="41"/>
  <c r="AI204" i="41" s="1"/>
  <c r="AZ203" i="41"/>
  <c r="AX203" i="41"/>
  <c r="AW203" i="41"/>
  <c r="AV203" i="41"/>
  <c r="AU203" i="41"/>
  <c r="AT203" i="41"/>
  <c r="AS203" i="41"/>
  <c r="AR203" i="41"/>
  <c r="AQ203" i="41"/>
  <c r="AP203" i="41"/>
  <c r="AO203" i="41"/>
  <c r="AY204" i="41" s="1"/>
  <c r="AZ202" i="41"/>
  <c r="AX202" i="41"/>
  <c r="AW202" i="41"/>
  <c r="AV202" i="41"/>
  <c r="AU202" i="41"/>
  <c r="AT202" i="41"/>
  <c r="AS202" i="41"/>
  <c r="AR202" i="41"/>
  <c r="AQ202" i="41"/>
  <c r="AP202" i="41"/>
  <c r="AO202" i="41"/>
  <c r="AY202" i="41" s="1"/>
  <c r="F202" i="41"/>
  <c r="AI202" i="41" s="1"/>
  <c r="AY201" i="41"/>
  <c r="AX201" i="41"/>
  <c r="AW201" i="41"/>
  <c r="AV201" i="41"/>
  <c r="AU201" i="41"/>
  <c r="AT201" i="41"/>
  <c r="AS201" i="41"/>
  <c r="AR201" i="41"/>
  <c r="AQ201" i="41"/>
  <c r="AP201" i="41"/>
  <c r="AZ201" i="41" s="1"/>
  <c r="AO201" i="41"/>
  <c r="AX200" i="41"/>
  <c r="AW200" i="41"/>
  <c r="AV200" i="41"/>
  <c r="AU200" i="41"/>
  <c r="AT200" i="41"/>
  <c r="AS200" i="41"/>
  <c r="AR200" i="41"/>
  <c r="AQ200" i="41"/>
  <c r="AP200" i="41"/>
  <c r="AO200" i="41"/>
  <c r="AZ200" i="41" s="1"/>
  <c r="F200" i="41"/>
  <c r="AI200" i="41" s="1"/>
  <c r="AZ199" i="41"/>
  <c r="AX199" i="41"/>
  <c r="AW199" i="41"/>
  <c r="AV199" i="41"/>
  <c r="AU199" i="41"/>
  <c r="AT199" i="41"/>
  <c r="AS199" i="41"/>
  <c r="AR199" i="41"/>
  <c r="AQ199" i="41"/>
  <c r="AP199" i="41"/>
  <c r="AO199" i="41"/>
  <c r="AY199" i="41" s="1"/>
  <c r="AZ198" i="41"/>
  <c r="AX198" i="41"/>
  <c r="AW198" i="41"/>
  <c r="AV198" i="41"/>
  <c r="AU198" i="41"/>
  <c r="AT198" i="41"/>
  <c r="AS198" i="41"/>
  <c r="AR198" i="41"/>
  <c r="AQ198" i="41"/>
  <c r="AP198" i="41"/>
  <c r="AO198" i="41"/>
  <c r="AY198" i="41" s="1"/>
  <c r="F198" i="41"/>
  <c r="AI198" i="41" s="1"/>
  <c r="AX197" i="41"/>
  <c r="AW197" i="41"/>
  <c r="AV197" i="41"/>
  <c r="AU197" i="41"/>
  <c r="AT197" i="41"/>
  <c r="AS197" i="41"/>
  <c r="AR197" i="41"/>
  <c r="AQ197" i="41"/>
  <c r="AP197" i="41"/>
  <c r="AO197" i="41"/>
  <c r="AX196" i="41"/>
  <c r="AW196" i="41"/>
  <c r="AV196" i="41"/>
  <c r="AU196" i="41"/>
  <c r="AT196" i="41"/>
  <c r="AS196" i="41"/>
  <c r="AR196" i="41"/>
  <c r="AQ196" i="41"/>
  <c r="AP196" i="41"/>
  <c r="AO196" i="41"/>
  <c r="F196" i="41"/>
  <c r="AI196" i="41" s="1"/>
  <c r="AX195" i="41"/>
  <c r="AW195" i="41"/>
  <c r="AV195" i="41"/>
  <c r="AU195" i="41"/>
  <c r="AT195" i="41"/>
  <c r="AS195" i="41"/>
  <c r="AR195" i="41"/>
  <c r="AQ195" i="41"/>
  <c r="AP195" i="41"/>
  <c r="AO195" i="41"/>
  <c r="AZ195" i="41" s="1"/>
  <c r="AX194" i="41"/>
  <c r="AW194" i="41"/>
  <c r="AV194" i="41"/>
  <c r="AU194" i="41"/>
  <c r="AT194" i="41"/>
  <c r="AS194" i="41"/>
  <c r="AR194" i="41"/>
  <c r="AQ194" i="41"/>
  <c r="AP194" i="41"/>
  <c r="AO194" i="41"/>
  <c r="AZ194" i="41" s="1"/>
  <c r="F194" i="41"/>
  <c r="AI194" i="41" s="1"/>
  <c r="AY193" i="41"/>
  <c r="AX193" i="41"/>
  <c r="AW193" i="41"/>
  <c r="AV193" i="41"/>
  <c r="AU193" i="41"/>
  <c r="AT193" i="41"/>
  <c r="AS193" i="41"/>
  <c r="AR193" i="41"/>
  <c r="AQ193" i="41"/>
  <c r="AP193" i="41"/>
  <c r="AO193" i="41"/>
  <c r="AZ192" i="41"/>
  <c r="AX192" i="41"/>
  <c r="AW192" i="41"/>
  <c r="AV192" i="41"/>
  <c r="AU192" i="41"/>
  <c r="AT192" i="41"/>
  <c r="AS192" i="41"/>
  <c r="AR192" i="41"/>
  <c r="AQ192" i="41"/>
  <c r="AP192" i="41"/>
  <c r="AO192" i="41"/>
  <c r="F192" i="41"/>
  <c r="AI192" i="41" s="1"/>
  <c r="AZ191" i="41"/>
  <c r="AX191" i="41"/>
  <c r="AW191" i="41"/>
  <c r="AV191" i="41"/>
  <c r="AU191" i="41"/>
  <c r="AT191" i="41"/>
  <c r="AS191" i="41"/>
  <c r="AR191" i="41"/>
  <c r="AQ191" i="41"/>
  <c r="AP191" i="41"/>
  <c r="AO191" i="41"/>
  <c r="AY192" i="41" s="1"/>
  <c r="AZ190" i="41"/>
  <c r="AX190" i="41"/>
  <c r="AW190" i="41"/>
  <c r="AV190" i="41"/>
  <c r="AU190" i="41"/>
  <c r="AT190" i="41"/>
  <c r="AS190" i="41"/>
  <c r="AR190" i="41"/>
  <c r="AQ190" i="41"/>
  <c r="AP190" i="41"/>
  <c r="AO190" i="41"/>
  <c r="AY190" i="41" s="1"/>
  <c r="F190" i="41"/>
  <c r="AI190" i="41" s="1"/>
  <c r="AY189" i="41"/>
  <c r="AX189" i="41"/>
  <c r="AW189" i="41"/>
  <c r="AV189" i="41"/>
  <c r="AU189" i="41"/>
  <c r="AT189" i="41"/>
  <c r="AS189" i="41"/>
  <c r="AR189" i="41"/>
  <c r="AQ189" i="41"/>
  <c r="AP189" i="41"/>
  <c r="AO189" i="41"/>
  <c r="AZ189" i="41" s="1"/>
  <c r="AX188" i="41"/>
  <c r="AW188" i="41"/>
  <c r="AV188" i="41"/>
  <c r="AU188" i="41"/>
  <c r="AT188" i="41"/>
  <c r="AS188" i="41"/>
  <c r="AR188" i="41"/>
  <c r="AQ188" i="41"/>
  <c r="AP188" i="41"/>
  <c r="AO188" i="41"/>
  <c r="AZ188" i="41" s="1"/>
  <c r="F188" i="41"/>
  <c r="AI188" i="41" s="1"/>
  <c r="AZ187" i="41"/>
  <c r="AX187" i="41"/>
  <c r="AW187" i="41"/>
  <c r="AV187" i="41"/>
  <c r="AU187" i="41"/>
  <c r="AT187" i="41"/>
  <c r="AS187" i="41"/>
  <c r="AR187" i="41"/>
  <c r="AQ187" i="41"/>
  <c r="AP187" i="41"/>
  <c r="AO187" i="41"/>
  <c r="AY187" i="41" s="1"/>
  <c r="AZ186" i="41"/>
  <c r="AX186" i="41"/>
  <c r="AW186" i="41"/>
  <c r="AV186" i="41"/>
  <c r="AU186" i="41"/>
  <c r="AT186" i="41"/>
  <c r="AS186" i="41"/>
  <c r="AR186" i="41"/>
  <c r="AQ186" i="41"/>
  <c r="AP186" i="41"/>
  <c r="AO186" i="41"/>
  <c r="AI186" i="41"/>
  <c r="F186" i="41"/>
  <c r="AX185" i="41"/>
  <c r="AW185" i="41"/>
  <c r="AV185" i="41"/>
  <c r="AU185" i="41"/>
  <c r="AT185" i="41"/>
  <c r="AS185" i="41"/>
  <c r="AR185" i="41"/>
  <c r="AQ185" i="41"/>
  <c r="AP185" i="41"/>
  <c r="AO185" i="41"/>
  <c r="AX184" i="41"/>
  <c r="AW184" i="41"/>
  <c r="AV184" i="41"/>
  <c r="AU184" i="41"/>
  <c r="AT184" i="41"/>
  <c r="AS184" i="41"/>
  <c r="AR184" i="41"/>
  <c r="AQ184" i="41"/>
  <c r="AP184" i="41"/>
  <c r="AO184" i="41"/>
  <c r="F184" i="41"/>
  <c r="AI184" i="41" s="1"/>
  <c r="AX183" i="41"/>
  <c r="AW183" i="41"/>
  <c r="AV183" i="41"/>
  <c r="AU183" i="41"/>
  <c r="AT183" i="41"/>
  <c r="AS183" i="41"/>
  <c r="AR183" i="41"/>
  <c r="AQ183" i="41"/>
  <c r="AP183" i="41"/>
  <c r="AO183" i="41"/>
  <c r="AZ183" i="41" s="1"/>
  <c r="AX182" i="41"/>
  <c r="AW182" i="41"/>
  <c r="AV182" i="41"/>
  <c r="AU182" i="41"/>
  <c r="AT182" i="41"/>
  <c r="AS182" i="41"/>
  <c r="AR182" i="41"/>
  <c r="AQ182" i="41"/>
  <c r="AP182" i="41"/>
  <c r="AO182" i="41"/>
  <c r="AZ182" i="41" s="1"/>
  <c r="F182" i="41"/>
  <c r="AI182" i="41" s="1"/>
  <c r="AY181" i="41"/>
  <c r="AX181" i="41"/>
  <c r="AW181" i="41"/>
  <c r="AV181" i="41"/>
  <c r="AU181" i="41"/>
  <c r="AT181" i="41"/>
  <c r="AS181" i="41"/>
  <c r="AR181" i="41"/>
  <c r="AQ181" i="41"/>
  <c r="AP181" i="41"/>
  <c r="AO181" i="41"/>
  <c r="AZ180" i="41"/>
  <c r="AX180" i="41"/>
  <c r="AW180" i="41"/>
  <c r="AV180" i="41"/>
  <c r="AU180" i="41"/>
  <c r="AT180" i="41"/>
  <c r="AS180" i="41"/>
  <c r="AR180" i="41"/>
  <c r="AQ180" i="41"/>
  <c r="AP180" i="41"/>
  <c r="AO180" i="41"/>
  <c r="F180" i="41"/>
  <c r="AI180" i="41" s="1"/>
  <c r="AZ179" i="41"/>
  <c r="AX179" i="41"/>
  <c r="AW179" i="41"/>
  <c r="AV179" i="41"/>
  <c r="AU179" i="41"/>
  <c r="AT179" i="41"/>
  <c r="AS179" i="41"/>
  <c r="AR179" i="41"/>
  <c r="AQ179" i="41"/>
  <c r="AP179" i="41"/>
  <c r="AO179" i="41"/>
  <c r="AY180" i="41" s="1"/>
  <c r="AZ178" i="41"/>
  <c r="AX178" i="41"/>
  <c r="AW178" i="41"/>
  <c r="AV178" i="41"/>
  <c r="AU178" i="41"/>
  <c r="AT178" i="41"/>
  <c r="AS178" i="41"/>
  <c r="AR178" i="41"/>
  <c r="AQ178" i="41"/>
  <c r="AP178" i="41"/>
  <c r="AO178" i="41"/>
  <c r="AY178" i="41" s="1"/>
  <c r="F178" i="41"/>
  <c r="AI178" i="41" s="1"/>
  <c r="AX177" i="41"/>
  <c r="AW177" i="41"/>
  <c r="AV177" i="41"/>
  <c r="AU177" i="41"/>
  <c r="AT177" i="41"/>
  <c r="AS177" i="41"/>
  <c r="AR177" i="41"/>
  <c r="AQ177" i="41"/>
  <c r="AP177" i="41"/>
  <c r="AO177" i="41"/>
  <c r="AZ177" i="41" s="1"/>
  <c r="AX176" i="41"/>
  <c r="AW176" i="41"/>
  <c r="AV176" i="41"/>
  <c r="AU176" i="41"/>
  <c r="AT176" i="41"/>
  <c r="AS176" i="41"/>
  <c r="AR176" i="41"/>
  <c r="AQ176" i="41"/>
  <c r="AP176" i="41"/>
  <c r="AY177" i="41" s="1"/>
  <c r="AO176" i="41"/>
  <c r="AZ176" i="41" s="1"/>
  <c r="F176" i="41"/>
  <c r="AI176" i="41" s="1"/>
  <c r="AZ175" i="41"/>
  <c r="AX175" i="41"/>
  <c r="AW175" i="41"/>
  <c r="AV175" i="41"/>
  <c r="AU175" i="41"/>
  <c r="AT175" i="41"/>
  <c r="AS175" i="41"/>
  <c r="AR175" i="41"/>
  <c r="AQ175" i="41"/>
  <c r="AP175" i="41"/>
  <c r="AO175" i="41"/>
  <c r="AY175" i="41" s="1"/>
  <c r="AZ174" i="41"/>
  <c r="AX174" i="41"/>
  <c r="AW174" i="41"/>
  <c r="AV174" i="41"/>
  <c r="AU174" i="41"/>
  <c r="AT174" i="41"/>
  <c r="AS174" i="41"/>
  <c r="AR174" i="41"/>
  <c r="AQ174" i="41"/>
  <c r="AP174" i="41"/>
  <c r="AO174" i="41"/>
  <c r="F174" i="41"/>
  <c r="AI174" i="41" s="1"/>
  <c r="AX173" i="41"/>
  <c r="AW173" i="41"/>
  <c r="AV173" i="41"/>
  <c r="AU173" i="41"/>
  <c r="AT173" i="41"/>
  <c r="AS173" i="41"/>
  <c r="AR173" i="41"/>
  <c r="AQ173" i="41"/>
  <c r="AP173" i="41"/>
  <c r="AO173" i="41"/>
  <c r="AX172" i="41"/>
  <c r="AW172" i="41"/>
  <c r="AV172" i="41"/>
  <c r="AU172" i="41"/>
  <c r="AT172" i="41"/>
  <c r="AS172" i="41"/>
  <c r="AR172" i="41"/>
  <c r="AQ172" i="41"/>
  <c r="AP172" i="41"/>
  <c r="AO172" i="41"/>
  <c r="F172" i="41"/>
  <c r="AI172" i="41" s="1"/>
  <c r="AX171" i="41"/>
  <c r="AW171" i="41"/>
  <c r="AV171" i="41"/>
  <c r="AU171" i="41"/>
  <c r="AT171" i="41"/>
  <c r="AS171" i="41"/>
  <c r="AR171" i="41"/>
  <c r="AQ171" i="41"/>
  <c r="AP171" i="41"/>
  <c r="AO171" i="41"/>
  <c r="AZ171" i="41" s="1"/>
  <c r="AX170" i="41"/>
  <c r="AW170" i="41"/>
  <c r="AV170" i="41"/>
  <c r="AU170" i="41"/>
  <c r="AT170" i="41"/>
  <c r="AS170" i="41"/>
  <c r="AR170" i="41"/>
  <c r="AQ170" i="41"/>
  <c r="AP170" i="41"/>
  <c r="AO170" i="41"/>
  <c r="AZ170" i="41" s="1"/>
  <c r="F170" i="41"/>
  <c r="AI170" i="41" s="1"/>
  <c r="AY169" i="41"/>
  <c r="AX169" i="41"/>
  <c r="AW169" i="41"/>
  <c r="AV169" i="41"/>
  <c r="AU169" i="41"/>
  <c r="AT169" i="41"/>
  <c r="AS169" i="41"/>
  <c r="AR169" i="41"/>
  <c r="AQ169" i="41"/>
  <c r="AP169" i="41"/>
  <c r="AO169" i="41"/>
  <c r="AZ168" i="41"/>
  <c r="AX168" i="41"/>
  <c r="AW168" i="41"/>
  <c r="AV168" i="41"/>
  <c r="AU168" i="41"/>
  <c r="AT168" i="41"/>
  <c r="AS168" i="41"/>
  <c r="AR168" i="41"/>
  <c r="AQ168" i="41"/>
  <c r="AP168" i="41"/>
  <c r="AO168" i="41"/>
  <c r="F168" i="41"/>
  <c r="AI168" i="41" s="1"/>
  <c r="AZ167" i="41"/>
  <c r="AX167" i="41"/>
  <c r="AW167" i="41"/>
  <c r="AV167" i="41"/>
  <c r="AU167" i="41"/>
  <c r="AT167" i="41"/>
  <c r="AS167" i="41"/>
  <c r="AR167" i="41"/>
  <c r="AQ167" i="41"/>
  <c r="AP167" i="41"/>
  <c r="AO167" i="41"/>
  <c r="AY168" i="41" s="1"/>
  <c r="AZ166" i="41"/>
  <c r="AX166" i="41"/>
  <c r="AW166" i="41"/>
  <c r="AV166" i="41"/>
  <c r="AU166" i="41"/>
  <c r="AT166" i="41"/>
  <c r="AS166" i="41"/>
  <c r="AR166" i="41"/>
  <c r="AQ166" i="41"/>
  <c r="AP166" i="41"/>
  <c r="AO166" i="41"/>
  <c r="AY166" i="41" s="1"/>
  <c r="F166" i="41"/>
  <c r="AI166" i="41" s="1"/>
  <c r="AX165" i="41"/>
  <c r="AW165" i="41"/>
  <c r="AV165" i="41"/>
  <c r="AU165" i="41"/>
  <c r="AT165" i="41"/>
  <c r="AS165" i="41"/>
  <c r="AR165" i="41"/>
  <c r="AQ165" i="41"/>
  <c r="AP165" i="41"/>
  <c r="AZ165" i="41" s="1"/>
  <c r="AO165" i="41"/>
  <c r="AX164" i="41"/>
  <c r="AW164" i="41"/>
  <c r="AV164" i="41"/>
  <c r="AU164" i="41"/>
  <c r="AT164" i="41"/>
  <c r="AS164" i="41"/>
  <c r="AR164" i="41"/>
  <c r="AQ164" i="41"/>
  <c r="AP164" i="41"/>
  <c r="AY164" i="41" s="1"/>
  <c r="AO164" i="41"/>
  <c r="AZ164" i="41" s="1"/>
  <c r="F164" i="41"/>
  <c r="AI164" i="41" s="1"/>
  <c r="AZ163" i="41"/>
  <c r="AX163" i="41"/>
  <c r="AW163" i="41"/>
  <c r="AV163" i="41"/>
  <c r="AU163" i="41"/>
  <c r="AT163" i="41"/>
  <c r="AS163" i="41"/>
  <c r="AR163" i="41"/>
  <c r="AQ163" i="41"/>
  <c r="AP163" i="41"/>
  <c r="AO163" i="41"/>
  <c r="AY163" i="41" s="1"/>
  <c r="AZ162" i="41"/>
  <c r="AX162" i="41"/>
  <c r="AW162" i="41"/>
  <c r="AV162" i="41"/>
  <c r="AU162" i="41"/>
  <c r="AT162" i="41"/>
  <c r="AS162" i="41"/>
  <c r="AR162" i="41"/>
  <c r="AQ162" i="41"/>
  <c r="AP162" i="41"/>
  <c r="AO162" i="41"/>
  <c r="F162" i="41"/>
  <c r="AI162" i="41" s="1"/>
  <c r="AX161" i="41"/>
  <c r="AW161" i="41"/>
  <c r="AV161" i="41"/>
  <c r="AU161" i="41"/>
  <c r="AT161" i="41"/>
  <c r="AS161" i="41"/>
  <c r="AR161" i="41"/>
  <c r="AQ161" i="41"/>
  <c r="AP161" i="41"/>
  <c r="AO161" i="41"/>
  <c r="AX160" i="41"/>
  <c r="AW160" i="41"/>
  <c r="AV160" i="41"/>
  <c r="AU160" i="41"/>
  <c r="AT160" i="41"/>
  <c r="AS160" i="41"/>
  <c r="AR160" i="41"/>
  <c r="AQ160" i="41"/>
  <c r="AP160" i="41"/>
  <c r="AO160" i="41"/>
  <c r="F160" i="41"/>
  <c r="AI160" i="41" s="1"/>
  <c r="AX159" i="41"/>
  <c r="AW159" i="41"/>
  <c r="AV159" i="41"/>
  <c r="AU159" i="41"/>
  <c r="AT159" i="41"/>
  <c r="AS159" i="41"/>
  <c r="AR159" i="41"/>
  <c r="AQ159" i="41"/>
  <c r="AP159" i="41"/>
  <c r="AO159" i="41"/>
  <c r="AZ159" i="41" s="1"/>
  <c r="AX158" i="41"/>
  <c r="AW158" i="41"/>
  <c r="AV158" i="41"/>
  <c r="AU158" i="41"/>
  <c r="AT158" i="41"/>
  <c r="AS158" i="41"/>
  <c r="AR158" i="41"/>
  <c r="AQ158" i="41"/>
  <c r="AP158" i="41"/>
  <c r="AO158" i="41"/>
  <c r="AZ158" i="41" s="1"/>
  <c r="F158" i="41"/>
  <c r="AI158" i="41" s="1"/>
  <c r="AY157" i="41"/>
  <c r="AX157" i="41"/>
  <c r="AW157" i="41"/>
  <c r="AV157" i="41"/>
  <c r="AU157" i="41"/>
  <c r="AT157" i="41"/>
  <c r="AS157" i="41"/>
  <c r="AR157" i="41"/>
  <c r="AQ157" i="41"/>
  <c r="AP157" i="41"/>
  <c r="AO157" i="41"/>
  <c r="AZ156" i="41"/>
  <c r="AX156" i="41"/>
  <c r="AW156" i="41"/>
  <c r="AV156" i="41"/>
  <c r="AU156" i="41"/>
  <c r="AT156" i="41"/>
  <c r="AS156" i="41"/>
  <c r="AR156" i="41"/>
  <c r="AQ156" i="41"/>
  <c r="AP156" i="41"/>
  <c r="AO156" i="41"/>
  <c r="F156" i="41"/>
  <c r="AI156" i="41" s="1"/>
  <c r="AZ155" i="41"/>
  <c r="AX155" i="41"/>
  <c r="AW155" i="41"/>
  <c r="AV155" i="41"/>
  <c r="AU155" i="41"/>
  <c r="AT155" i="41"/>
  <c r="AS155" i="41"/>
  <c r="AR155" i="41"/>
  <c r="AQ155" i="41"/>
  <c r="AP155" i="41"/>
  <c r="AO155" i="41"/>
  <c r="AY156" i="41" s="1"/>
  <c r="AZ154" i="41"/>
  <c r="AX154" i="41"/>
  <c r="AW154" i="41"/>
  <c r="AV154" i="41"/>
  <c r="AU154" i="41"/>
  <c r="AT154" i="41"/>
  <c r="AS154" i="41"/>
  <c r="AR154" i="41"/>
  <c r="AQ154" i="41"/>
  <c r="AP154" i="41"/>
  <c r="AO154" i="41"/>
  <c r="AY154" i="41" s="1"/>
  <c r="F154" i="41"/>
  <c r="AI154" i="41" s="1"/>
  <c r="AX153" i="41"/>
  <c r="AW153" i="41"/>
  <c r="AV153" i="41"/>
  <c r="AU153" i="41"/>
  <c r="AT153" i="41"/>
  <c r="AS153" i="41"/>
  <c r="AR153" i="41"/>
  <c r="AQ153" i="41"/>
  <c r="AP153" i="41"/>
  <c r="AZ153" i="41" s="1"/>
  <c r="AO153" i="41"/>
  <c r="AX152" i="41"/>
  <c r="AW152" i="41"/>
  <c r="AV152" i="41"/>
  <c r="AU152" i="41"/>
  <c r="AT152" i="41"/>
  <c r="AS152" i="41"/>
  <c r="AR152" i="41"/>
  <c r="AQ152" i="41"/>
  <c r="AP152" i="41"/>
  <c r="AY152" i="41" s="1"/>
  <c r="AO152" i="41"/>
  <c r="AZ152" i="41" s="1"/>
  <c r="F152" i="41"/>
  <c r="AI152" i="41" s="1"/>
  <c r="AZ151" i="41"/>
  <c r="AX151" i="41"/>
  <c r="AW151" i="41"/>
  <c r="AV151" i="41"/>
  <c r="AU151" i="41"/>
  <c r="AT151" i="41"/>
  <c r="AS151" i="41"/>
  <c r="AR151" i="41"/>
  <c r="AQ151" i="41"/>
  <c r="AP151" i="41"/>
  <c r="AO151" i="41"/>
  <c r="AY151" i="41" s="1"/>
  <c r="AZ150" i="41"/>
  <c r="AX150" i="41"/>
  <c r="AW150" i="41"/>
  <c r="AV150" i="41"/>
  <c r="AU150" i="41"/>
  <c r="AT150" i="41"/>
  <c r="AS150" i="41"/>
  <c r="AR150" i="41"/>
  <c r="AQ150" i="41"/>
  <c r="AP150" i="41"/>
  <c r="AO150" i="41"/>
  <c r="AI150" i="41"/>
  <c r="F150" i="41"/>
  <c r="AY149" i="41"/>
  <c r="AX149" i="41"/>
  <c r="AW149" i="41"/>
  <c r="AV149" i="41"/>
  <c r="AU149" i="41"/>
  <c r="AT149" i="41"/>
  <c r="AS149" i="41"/>
  <c r="AR149" i="41"/>
  <c r="AQ149" i="41"/>
  <c r="AP149" i="41"/>
  <c r="AZ149" i="41" s="1"/>
  <c r="AO149" i="41"/>
  <c r="AX148" i="41"/>
  <c r="AW148" i="41"/>
  <c r="AV148" i="41"/>
  <c r="AU148" i="41"/>
  <c r="AT148" i="41"/>
  <c r="AS148" i="41"/>
  <c r="AR148" i="41"/>
  <c r="AQ148" i="41"/>
  <c r="AP148" i="41"/>
  <c r="AZ148" i="41" s="1"/>
  <c r="AO148" i="41"/>
  <c r="F148" i="41"/>
  <c r="AI148" i="41" s="1"/>
  <c r="AX147" i="41"/>
  <c r="AW147" i="41"/>
  <c r="AV147" i="41"/>
  <c r="AU147" i="41"/>
  <c r="AT147" i="41"/>
  <c r="AS147" i="41"/>
  <c r="AR147" i="41"/>
  <c r="AQ147" i="41"/>
  <c r="AP147" i="41"/>
  <c r="AO147" i="41"/>
  <c r="AX146" i="41"/>
  <c r="AW146" i="41"/>
  <c r="AV146" i="41"/>
  <c r="AU146" i="41"/>
  <c r="AT146" i="41"/>
  <c r="AS146" i="41"/>
  <c r="AR146" i="41"/>
  <c r="AQ146" i="41"/>
  <c r="AP146" i="41"/>
  <c r="AO146" i="41"/>
  <c r="F146" i="41"/>
  <c r="AI146" i="41" s="1"/>
  <c r="AY145" i="41"/>
  <c r="AX145" i="41"/>
  <c r="AW145" i="41"/>
  <c r="AV145" i="41"/>
  <c r="AU145" i="41"/>
  <c r="AT145" i="41"/>
  <c r="AS145" i="41"/>
  <c r="AR145" i="41"/>
  <c r="AQ145" i="41"/>
  <c r="AP145" i="41"/>
  <c r="AO145" i="41"/>
  <c r="AZ144" i="41"/>
  <c r="AX144" i="41"/>
  <c r="AW144" i="41"/>
  <c r="AV144" i="41"/>
  <c r="AU144" i="41"/>
  <c r="AT144" i="41"/>
  <c r="AS144" i="41"/>
  <c r="AR144" i="41"/>
  <c r="AQ144" i="41"/>
  <c r="AP144" i="41"/>
  <c r="AO144" i="41"/>
  <c r="F144" i="41"/>
  <c r="AI144" i="41" s="1"/>
  <c r="AZ143" i="41"/>
  <c r="AX143" i="41"/>
  <c r="AW143" i="41"/>
  <c r="AV143" i="41"/>
  <c r="AU143" i="41"/>
  <c r="AT143" i="41"/>
  <c r="AS143" i="41"/>
  <c r="AR143" i="41"/>
  <c r="AQ143" i="41"/>
  <c r="AP143" i="41"/>
  <c r="AO143" i="41"/>
  <c r="AY144" i="41" s="1"/>
  <c r="AZ142" i="41"/>
  <c r="AX142" i="41"/>
  <c r="AW142" i="41"/>
  <c r="AV142" i="41"/>
  <c r="AU142" i="41"/>
  <c r="AT142" i="41"/>
  <c r="AS142" i="41"/>
  <c r="AR142" i="41"/>
  <c r="AQ142" i="41"/>
  <c r="AP142" i="41"/>
  <c r="AO142" i="41"/>
  <c r="AY142" i="41" s="1"/>
  <c r="F142" i="41"/>
  <c r="AI142" i="41" s="1"/>
  <c r="AX141" i="41"/>
  <c r="AW141" i="41"/>
  <c r="AV141" i="41"/>
  <c r="AU141" i="41"/>
  <c r="AT141" i="41"/>
  <c r="AS141" i="41"/>
  <c r="AR141" i="41"/>
  <c r="AQ141" i="41"/>
  <c r="AP141" i="41"/>
  <c r="AZ141" i="41" s="1"/>
  <c r="AO141" i="41"/>
  <c r="AX140" i="41"/>
  <c r="AW140" i="41"/>
  <c r="AV140" i="41"/>
  <c r="AU140" i="41"/>
  <c r="AT140" i="41"/>
  <c r="AS140" i="41"/>
  <c r="AR140" i="41"/>
  <c r="AQ140" i="41"/>
  <c r="AP140" i="41"/>
  <c r="AY140" i="41" s="1"/>
  <c r="AO140" i="41"/>
  <c r="F140" i="41"/>
  <c r="AI140" i="41" s="1"/>
  <c r="AX139" i="41"/>
  <c r="AW139" i="41"/>
  <c r="AV139" i="41"/>
  <c r="AU139" i="41"/>
  <c r="AT139" i="41"/>
  <c r="AS139" i="41"/>
  <c r="AR139" i="41"/>
  <c r="AQ139" i="41"/>
  <c r="AP139" i="41"/>
  <c r="AO139" i="41"/>
  <c r="AX138" i="41"/>
  <c r="AW138" i="41"/>
  <c r="AV138" i="41"/>
  <c r="AU138" i="41"/>
  <c r="AT138" i="41"/>
  <c r="AS138" i="41"/>
  <c r="AR138" i="41"/>
  <c r="AQ138" i="41"/>
  <c r="AP138" i="41"/>
  <c r="AO138" i="41"/>
  <c r="F138" i="41"/>
  <c r="AI138" i="41" s="1"/>
  <c r="AX137" i="41"/>
  <c r="AW137" i="41"/>
  <c r="AV137" i="41"/>
  <c r="AU137" i="41"/>
  <c r="AT137" i="41"/>
  <c r="AS137" i="41"/>
  <c r="AR137" i="41"/>
  <c r="AQ137" i="41"/>
  <c r="AP137" i="41"/>
  <c r="AZ137" i="41" s="1"/>
  <c r="AO137" i="41"/>
  <c r="AX136" i="41"/>
  <c r="AW136" i="41"/>
  <c r="AV136" i="41"/>
  <c r="AU136" i="41"/>
  <c r="AT136" i="41"/>
  <c r="AS136" i="41"/>
  <c r="AR136" i="41"/>
  <c r="AQ136" i="41"/>
  <c r="AP136" i="41"/>
  <c r="AZ136" i="41" s="1"/>
  <c r="AO136" i="41"/>
  <c r="F136" i="41"/>
  <c r="AI136" i="41" s="1"/>
  <c r="AX135" i="41"/>
  <c r="AW135" i="41"/>
  <c r="AV135" i="41"/>
  <c r="AU135" i="41"/>
  <c r="AT135" i="41"/>
  <c r="AS135" i="41"/>
  <c r="AR135" i="41"/>
  <c r="AQ135" i="41"/>
  <c r="AP135" i="41"/>
  <c r="AO135" i="41"/>
  <c r="AX134" i="41"/>
  <c r="AW134" i="41"/>
  <c r="AV134" i="41"/>
  <c r="AU134" i="41"/>
  <c r="AT134" i="41"/>
  <c r="AS134" i="41"/>
  <c r="AR134" i="41"/>
  <c r="AQ134" i="41"/>
  <c r="AP134" i="41"/>
  <c r="AO134" i="41"/>
  <c r="F134" i="41"/>
  <c r="AI134" i="41" s="1"/>
  <c r="AY133" i="41"/>
  <c r="AX133" i="41"/>
  <c r="AW133" i="41"/>
  <c r="AV133" i="41"/>
  <c r="AU133" i="41"/>
  <c r="AT133" i="41"/>
  <c r="AS133" i="41"/>
  <c r="AR133" i="41"/>
  <c r="AQ133" i="41"/>
  <c r="AP133" i="41"/>
  <c r="AO133" i="41"/>
  <c r="AZ132" i="41"/>
  <c r="AX132" i="41"/>
  <c r="AW132" i="41"/>
  <c r="AV132" i="41"/>
  <c r="AU132" i="41"/>
  <c r="AT132" i="41"/>
  <c r="AS132" i="41"/>
  <c r="AR132" i="41"/>
  <c r="AQ132" i="41"/>
  <c r="AP132" i="41"/>
  <c r="AO132" i="41"/>
  <c r="F132" i="41"/>
  <c r="AI132" i="41" s="1"/>
  <c r="AZ131" i="41"/>
  <c r="AX131" i="41"/>
  <c r="AW131" i="41"/>
  <c r="AV131" i="41"/>
  <c r="AU131" i="41"/>
  <c r="AT131" i="41"/>
  <c r="AS131" i="41"/>
  <c r="AR131" i="41"/>
  <c r="AQ131" i="41"/>
  <c r="AP131" i="41"/>
  <c r="AO131" i="41"/>
  <c r="AY132" i="41" s="1"/>
  <c r="AZ130" i="41"/>
  <c r="AX130" i="41"/>
  <c r="AW130" i="41"/>
  <c r="AV130" i="41"/>
  <c r="AU130" i="41"/>
  <c r="AT130" i="41"/>
  <c r="AS130" i="41"/>
  <c r="AR130" i="41"/>
  <c r="AQ130" i="41"/>
  <c r="AP130" i="41"/>
  <c r="AO130" i="41"/>
  <c r="F130" i="41"/>
  <c r="AI130" i="41" s="1"/>
  <c r="AX129" i="41"/>
  <c r="AW129" i="41"/>
  <c r="AV129" i="41"/>
  <c r="AU129" i="41"/>
  <c r="AT129" i="41"/>
  <c r="AS129" i="41"/>
  <c r="AR129" i="41"/>
  <c r="AQ129" i="41"/>
  <c r="AP129" i="41"/>
  <c r="AY129" i="41" s="1"/>
  <c r="AO129" i="41"/>
  <c r="AX128" i="41"/>
  <c r="AW128" i="41"/>
  <c r="AV128" i="41"/>
  <c r="AU128" i="41"/>
  <c r="AT128" i="41"/>
  <c r="AS128" i="41"/>
  <c r="AR128" i="41"/>
  <c r="AQ128" i="41"/>
  <c r="AP128" i="41"/>
  <c r="AO128" i="41"/>
  <c r="AZ128" i="41" s="1"/>
  <c r="F128" i="41"/>
  <c r="AI128" i="41" s="1"/>
  <c r="AX127" i="41"/>
  <c r="AW127" i="41"/>
  <c r="AV127" i="41"/>
  <c r="AU127" i="41"/>
  <c r="AT127" i="41"/>
  <c r="AS127" i="41"/>
  <c r="AR127" i="41"/>
  <c r="AQ127" i="41"/>
  <c r="AP127" i="41"/>
  <c r="AO127" i="41"/>
  <c r="AY127" i="41" s="1"/>
  <c r="AX126" i="41"/>
  <c r="AW126" i="41"/>
  <c r="AV126" i="41"/>
  <c r="AU126" i="41"/>
  <c r="AT126" i="41"/>
  <c r="AS126" i="41"/>
  <c r="AR126" i="41"/>
  <c r="AQ126" i="41"/>
  <c r="AP126" i="41"/>
  <c r="AO126" i="41"/>
  <c r="F126" i="41"/>
  <c r="AI126" i="41" s="1"/>
  <c r="AX125" i="41"/>
  <c r="AW125" i="41"/>
  <c r="AV125" i="41"/>
  <c r="AU125" i="41"/>
  <c r="AT125" i="41"/>
  <c r="AS125" i="41"/>
  <c r="AR125" i="41"/>
  <c r="AQ125" i="41"/>
  <c r="AP125" i="41"/>
  <c r="AZ125" i="41" s="1"/>
  <c r="AO125" i="41"/>
  <c r="AX124" i="41"/>
  <c r="AW124" i="41"/>
  <c r="AV124" i="41"/>
  <c r="AU124" i="41"/>
  <c r="AT124" i="41"/>
  <c r="AS124" i="41"/>
  <c r="AR124" i="41"/>
  <c r="AQ124" i="41"/>
  <c r="AP124" i="41"/>
  <c r="AZ124" i="41" s="1"/>
  <c r="AO124" i="41"/>
  <c r="F124" i="41"/>
  <c r="AI124" i="41" s="1"/>
  <c r="AX123" i="41"/>
  <c r="AW123" i="41"/>
  <c r="AV123" i="41"/>
  <c r="AU123" i="41"/>
  <c r="AT123" i="41"/>
  <c r="AS123" i="41"/>
  <c r="AR123" i="41"/>
  <c r="AQ123" i="41"/>
  <c r="AP123" i="41"/>
  <c r="AO123" i="41"/>
  <c r="AX122" i="41"/>
  <c r="AW122" i="41"/>
  <c r="AV122" i="41"/>
  <c r="AU122" i="41"/>
  <c r="AT122" i="41"/>
  <c r="AS122" i="41"/>
  <c r="AR122" i="41"/>
  <c r="AQ122" i="41"/>
  <c r="AP122" i="41"/>
  <c r="AO122" i="41"/>
  <c r="F122" i="41"/>
  <c r="AI122" i="41" s="1"/>
  <c r="AY121" i="41"/>
  <c r="AX121" i="41"/>
  <c r="AW121" i="41"/>
  <c r="AV121" i="41"/>
  <c r="AU121" i="41"/>
  <c r="AT121" i="41"/>
  <c r="AS121" i="41"/>
  <c r="AR121" i="41"/>
  <c r="AQ121" i="41"/>
  <c r="AP121" i="41"/>
  <c r="AO121" i="41"/>
  <c r="AZ120" i="41"/>
  <c r="AY120" i="41"/>
  <c r="AX120" i="41"/>
  <c r="AW120" i="41"/>
  <c r="AV120" i="41"/>
  <c r="AU120" i="41"/>
  <c r="AT120" i="41"/>
  <c r="AS120" i="41"/>
  <c r="AR120" i="41"/>
  <c r="AQ120" i="41"/>
  <c r="AP120" i="41"/>
  <c r="AO120" i="41"/>
  <c r="F120" i="41"/>
  <c r="AI120" i="41" s="1"/>
  <c r="AZ119" i="41"/>
  <c r="AX119" i="41"/>
  <c r="AW119" i="41"/>
  <c r="AV119" i="41"/>
  <c r="AU119" i="41"/>
  <c r="AT119" i="41"/>
  <c r="AS119" i="41"/>
  <c r="AR119" i="41"/>
  <c r="AQ119" i="41"/>
  <c r="AP119" i="41"/>
  <c r="AO119" i="41"/>
  <c r="AZ118" i="41"/>
  <c r="AX118" i="41"/>
  <c r="AW118" i="41"/>
  <c r="AV118" i="41"/>
  <c r="AU118" i="41"/>
  <c r="AT118" i="41"/>
  <c r="AS118" i="41"/>
  <c r="AR118" i="41"/>
  <c r="AQ118" i="41"/>
  <c r="AP118" i="41"/>
  <c r="AO118" i="41"/>
  <c r="F118" i="41"/>
  <c r="AI118" i="41" s="1"/>
  <c r="AY117" i="41"/>
  <c r="AX117" i="41"/>
  <c r="AW117" i="41"/>
  <c r="AV117" i="41"/>
  <c r="AU117" i="41"/>
  <c r="AT117" i="41"/>
  <c r="AS117" i="41"/>
  <c r="AR117" i="41"/>
  <c r="AQ117" i="41"/>
  <c r="AP117" i="41"/>
  <c r="AO117" i="41"/>
  <c r="AY116" i="41"/>
  <c r="AX116" i="41"/>
  <c r="AW116" i="41"/>
  <c r="AV116" i="41"/>
  <c r="AU116" i="41"/>
  <c r="AT116" i="41"/>
  <c r="AS116" i="41"/>
  <c r="AR116" i="41"/>
  <c r="AQ116" i="41"/>
  <c r="AP116" i="41"/>
  <c r="AO116" i="41"/>
  <c r="AZ116" i="41" s="1"/>
  <c r="F116" i="41"/>
  <c r="AI116" i="41" s="1"/>
  <c r="AZ115" i="41"/>
  <c r="AX115" i="41"/>
  <c r="AW115" i="41"/>
  <c r="AV115" i="41"/>
  <c r="AU115" i="41"/>
  <c r="AT115" i="41"/>
  <c r="AS115" i="41"/>
  <c r="AR115" i="41"/>
  <c r="AQ115" i="41"/>
  <c r="AP115" i="41"/>
  <c r="AO115" i="41"/>
  <c r="AZ114" i="41"/>
  <c r="AX114" i="41"/>
  <c r="AW114" i="41"/>
  <c r="AV114" i="41"/>
  <c r="AU114" i="41"/>
  <c r="AT114" i="41"/>
  <c r="AS114" i="41"/>
  <c r="AR114" i="41"/>
  <c r="AQ114" i="41"/>
  <c r="AP114" i="41"/>
  <c r="AY115" i="41" s="1"/>
  <c r="AO114" i="41"/>
  <c r="F114" i="41"/>
  <c r="AI114" i="41" s="1"/>
  <c r="AY113" i="41"/>
  <c r="AX113" i="41"/>
  <c r="AW113" i="41"/>
  <c r="AV113" i="41"/>
  <c r="AU113" i="41"/>
  <c r="AT113" i="41"/>
  <c r="AS113" i="41"/>
  <c r="AR113" i="41"/>
  <c r="AQ113" i="41"/>
  <c r="AP113" i="41"/>
  <c r="AO113" i="41"/>
  <c r="AZ113" i="41" s="1"/>
  <c r="AX112" i="41"/>
  <c r="AW112" i="41"/>
  <c r="AV112" i="41"/>
  <c r="AU112" i="41"/>
  <c r="AT112" i="41"/>
  <c r="AS112" i="41"/>
  <c r="AR112" i="41"/>
  <c r="AQ112" i="41"/>
  <c r="AP112" i="41"/>
  <c r="AO112" i="41"/>
  <c r="AZ112" i="41" s="1"/>
  <c r="F112" i="41"/>
  <c r="AI112" i="41" s="1"/>
  <c r="AZ111" i="41"/>
  <c r="AY111" i="41"/>
  <c r="AX111" i="41"/>
  <c r="AW111" i="41"/>
  <c r="AV111" i="41"/>
  <c r="AU111" i="41"/>
  <c r="AT111" i="41"/>
  <c r="AS111" i="41"/>
  <c r="AR111" i="41"/>
  <c r="AQ111" i="41"/>
  <c r="AP111" i="41"/>
  <c r="AO111" i="41"/>
  <c r="AY112" i="41" s="1"/>
  <c r="AZ110" i="41"/>
  <c r="AX110" i="41"/>
  <c r="AW110" i="41"/>
  <c r="AV110" i="41"/>
  <c r="AU110" i="41"/>
  <c r="AT110" i="41"/>
  <c r="AS110" i="41"/>
  <c r="AR110" i="41"/>
  <c r="AQ110" i="41"/>
  <c r="AP110" i="41"/>
  <c r="AO110" i="41"/>
  <c r="F110" i="41"/>
  <c r="AI110" i="41" s="1"/>
  <c r="AX109" i="41"/>
  <c r="AW109" i="41"/>
  <c r="AV109" i="41"/>
  <c r="AU109" i="41"/>
  <c r="AT109" i="41"/>
  <c r="AS109" i="41"/>
  <c r="AR109" i="41"/>
  <c r="AQ109" i="41"/>
  <c r="AP109" i="41"/>
  <c r="AO109" i="41"/>
  <c r="AY109" i="41" s="1"/>
  <c r="AX108" i="41"/>
  <c r="AW108" i="41"/>
  <c r="AV108" i="41"/>
  <c r="AU108" i="41"/>
  <c r="AT108" i="41"/>
  <c r="AS108" i="41"/>
  <c r="AR108" i="41"/>
  <c r="AQ108" i="41"/>
  <c r="AP108" i="41"/>
  <c r="AO108" i="41"/>
  <c r="AY108" i="41" s="1"/>
  <c r="F108" i="41"/>
  <c r="AI108" i="41" s="1"/>
  <c r="AX107" i="41"/>
  <c r="AW107" i="41"/>
  <c r="AV107" i="41"/>
  <c r="AU107" i="41"/>
  <c r="AT107" i="41"/>
  <c r="AS107" i="41"/>
  <c r="AR107" i="41"/>
  <c r="AQ107" i="41"/>
  <c r="AP107" i="41"/>
  <c r="AZ107" i="41" s="1"/>
  <c r="AO107" i="41"/>
  <c r="AX106" i="41"/>
  <c r="AW106" i="41"/>
  <c r="AV106" i="41"/>
  <c r="AU106" i="41"/>
  <c r="AT106" i="41"/>
  <c r="AS106" i="41"/>
  <c r="AR106" i="41"/>
  <c r="AQ106" i="41"/>
  <c r="AP106" i="41"/>
  <c r="AZ106" i="41" s="1"/>
  <c r="AO106" i="41"/>
  <c r="F106" i="41"/>
  <c r="AI106" i="41" s="1"/>
  <c r="AX105" i="41"/>
  <c r="AW105" i="41"/>
  <c r="AV105" i="41"/>
  <c r="AU105" i="41"/>
  <c r="AT105" i="41"/>
  <c r="AS105" i="41"/>
  <c r="AR105" i="41"/>
  <c r="AQ105" i="41"/>
  <c r="AP105" i="41"/>
  <c r="AO105" i="41"/>
  <c r="AY105" i="41" s="1"/>
  <c r="AZ104" i="41"/>
  <c r="AX104" i="41"/>
  <c r="AW104" i="41"/>
  <c r="AV104" i="41"/>
  <c r="AU104" i="41"/>
  <c r="AT104" i="41"/>
  <c r="AS104" i="41"/>
  <c r="AR104" i="41"/>
  <c r="AQ104" i="41"/>
  <c r="AP104" i="41"/>
  <c r="AO104" i="41"/>
  <c r="AY104" i="41" s="1"/>
  <c r="F104" i="41"/>
  <c r="AI104" i="41" s="1"/>
  <c r="AZ103" i="41"/>
  <c r="AY103" i="41"/>
  <c r="AX103" i="41"/>
  <c r="AW103" i="41"/>
  <c r="AV103" i="41"/>
  <c r="AU103" i="41"/>
  <c r="AT103" i="41"/>
  <c r="AS103" i="41"/>
  <c r="AR103" i="41"/>
  <c r="AQ103" i="41"/>
  <c r="AP103" i="41"/>
  <c r="AO103" i="41"/>
  <c r="AZ102" i="41"/>
  <c r="AX102" i="41"/>
  <c r="AW102" i="41"/>
  <c r="AV102" i="41"/>
  <c r="AU102" i="41"/>
  <c r="AT102" i="41"/>
  <c r="AS102" i="41"/>
  <c r="AR102" i="41"/>
  <c r="AQ102" i="41"/>
  <c r="AP102" i="41"/>
  <c r="AO102" i="41"/>
  <c r="F102" i="41"/>
  <c r="AI102" i="41" s="1"/>
  <c r="AY101" i="41"/>
  <c r="AX101" i="41"/>
  <c r="AW101" i="41"/>
  <c r="AV101" i="41"/>
  <c r="AU101" i="41"/>
  <c r="AT101" i="41"/>
  <c r="AS101" i="41"/>
  <c r="AR101" i="41"/>
  <c r="AQ101" i="41"/>
  <c r="AP101" i="41"/>
  <c r="AO101" i="41"/>
  <c r="AY102" i="41" s="1"/>
  <c r="AX100" i="41"/>
  <c r="AW100" i="41"/>
  <c r="AV100" i="41"/>
  <c r="AU100" i="41"/>
  <c r="AT100" i="41"/>
  <c r="AS100" i="41"/>
  <c r="AR100" i="41"/>
  <c r="AQ100" i="41"/>
  <c r="AP100" i="41"/>
  <c r="AO100" i="41"/>
  <c r="AZ100" i="41" s="1"/>
  <c r="F100" i="41"/>
  <c r="AI100" i="41" s="1"/>
  <c r="AZ99" i="41"/>
  <c r="AY99" i="41"/>
  <c r="AX99" i="41"/>
  <c r="AW99" i="41"/>
  <c r="AV99" i="41"/>
  <c r="AU99" i="41"/>
  <c r="AT99" i="41"/>
  <c r="AS99" i="41"/>
  <c r="AR99" i="41"/>
  <c r="AQ99" i="41"/>
  <c r="AP99" i="41"/>
  <c r="AO99" i="41"/>
  <c r="AY100" i="41" s="1"/>
  <c r="AZ98" i="41"/>
  <c r="AX98" i="41"/>
  <c r="AW98" i="41"/>
  <c r="AV98" i="41"/>
  <c r="AU98" i="41"/>
  <c r="AT98" i="41"/>
  <c r="AS98" i="41"/>
  <c r="AR98" i="41"/>
  <c r="AQ98" i="41"/>
  <c r="AP98" i="41"/>
  <c r="AO98" i="41"/>
  <c r="AI98" i="41"/>
  <c r="F98" i="41"/>
  <c r="AX97" i="41"/>
  <c r="AW97" i="41"/>
  <c r="AV97" i="41"/>
  <c r="AU97" i="41"/>
  <c r="AT97" i="41"/>
  <c r="AS97" i="41"/>
  <c r="AR97" i="41"/>
  <c r="AQ97" i="41"/>
  <c r="AP97" i="41"/>
  <c r="AO97" i="41"/>
  <c r="AY97" i="41" s="1"/>
  <c r="AX96" i="41"/>
  <c r="AW96" i="41"/>
  <c r="AV96" i="41"/>
  <c r="AU96" i="41"/>
  <c r="AT96" i="41"/>
  <c r="AS96" i="41"/>
  <c r="AR96" i="41"/>
  <c r="AQ96" i="41"/>
  <c r="AP96" i="41"/>
  <c r="AO96" i="41"/>
  <c r="AY96" i="41" s="1"/>
  <c r="F96" i="41"/>
  <c r="AI96" i="41" s="1"/>
  <c r="AX95" i="41"/>
  <c r="AW95" i="41"/>
  <c r="AV95" i="41"/>
  <c r="AU95" i="41"/>
  <c r="AT95" i="41"/>
  <c r="AS95" i="41"/>
  <c r="AR95" i="41"/>
  <c r="AQ95" i="41"/>
  <c r="AP95" i="41"/>
  <c r="AZ95" i="41" s="1"/>
  <c r="AO95" i="41"/>
  <c r="AX94" i="41"/>
  <c r="AW94" i="41"/>
  <c r="AV94" i="41"/>
  <c r="AU94" i="41"/>
  <c r="AT94" i="41"/>
  <c r="AS94" i="41"/>
  <c r="AR94" i="41"/>
  <c r="AQ94" i="41"/>
  <c r="AP94" i="41"/>
  <c r="AZ94" i="41" s="1"/>
  <c r="AO94" i="41"/>
  <c r="F94" i="41"/>
  <c r="AI94" i="41" s="1"/>
  <c r="AX93" i="41"/>
  <c r="AW93" i="41"/>
  <c r="AV93" i="41"/>
  <c r="AU93" i="41"/>
  <c r="AT93" i="41"/>
  <c r="AS93" i="41"/>
  <c r="AR93" i="41"/>
  <c r="AQ93" i="41"/>
  <c r="AP93" i="41"/>
  <c r="AO93" i="41"/>
  <c r="AY93" i="41" s="1"/>
  <c r="AZ92" i="41"/>
  <c r="AX92" i="41"/>
  <c r="AW92" i="41"/>
  <c r="AV92" i="41"/>
  <c r="AU92" i="41"/>
  <c r="AT92" i="41"/>
  <c r="AS92" i="41"/>
  <c r="AR92" i="41"/>
  <c r="AQ92" i="41"/>
  <c r="AP92" i="41"/>
  <c r="AO92" i="41"/>
  <c r="AY92" i="41" s="1"/>
  <c r="F92" i="41"/>
  <c r="AI92" i="41" s="1"/>
  <c r="AZ91" i="41"/>
  <c r="AX91" i="41"/>
  <c r="AW91" i="41"/>
  <c r="AV91" i="41"/>
  <c r="AU91" i="41"/>
  <c r="AT91" i="41"/>
  <c r="AS91" i="41"/>
  <c r="AR91" i="41"/>
  <c r="AQ91" i="41"/>
  <c r="AP91" i="41"/>
  <c r="AY91" i="41" s="1"/>
  <c r="AO91" i="41"/>
  <c r="AZ90" i="41"/>
  <c r="AX90" i="41"/>
  <c r="AW90" i="41"/>
  <c r="AV90" i="41"/>
  <c r="AU90" i="41"/>
  <c r="AT90" i="41"/>
  <c r="AS90" i="41"/>
  <c r="AR90" i="41"/>
  <c r="AQ90" i="41"/>
  <c r="AP90" i="41"/>
  <c r="AY90" i="41" s="1"/>
  <c r="AO90" i="41"/>
  <c r="F90" i="41"/>
  <c r="AI90" i="41" s="1"/>
  <c r="AX89" i="41"/>
  <c r="AW89" i="41"/>
  <c r="AV89" i="41"/>
  <c r="AU89" i="41"/>
  <c r="AT89" i="41"/>
  <c r="AS89" i="41"/>
  <c r="AR89" i="41"/>
  <c r="AQ89" i="41"/>
  <c r="AP89" i="41"/>
  <c r="AY89" i="41" s="1"/>
  <c r="AO89" i="41"/>
  <c r="AZ89" i="41" s="1"/>
  <c r="AX88" i="41"/>
  <c r="AW88" i="41"/>
  <c r="AV88" i="41"/>
  <c r="AU88" i="41"/>
  <c r="AT88" i="41"/>
  <c r="AS88" i="41"/>
  <c r="AR88" i="41"/>
  <c r="AQ88" i="41"/>
  <c r="AP88" i="41"/>
  <c r="AY88" i="41" s="1"/>
  <c r="AO88" i="41"/>
  <c r="AZ88" i="41" s="1"/>
  <c r="F88" i="41"/>
  <c r="AI88" i="41" s="1"/>
  <c r="AZ87" i="41"/>
  <c r="AY87" i="41"/>
  <c r="AX87" i="41"/>
  <c r="AW87" i="41"/>
  <c r="AV87" i="41"/>
  <c r="AU87" i="41"/>
  <c r="AT87" i="41"/>
  <c r="AS87" i="41"/>
  <c r="AR87" i="41"/>
  <c r="AQ87" i="41"/>
  <c r="AP87" i="41"/>
  <c r="AO87" i="41"/>
  <c r="AZ86" i="41"/>
  <c r="AX86" i="41"/>
  <c r="AW86" i="41"/>
  <c r="AV86" i="41"/>
  <c r="AU86" i="41"/>
  <c r="AT86" i="41"/>
  <c r="AS86" i="41"/>
  <c r="AR86" i="41"/>
  <c r="AQ86" i="41"/>
  <c r="AP86" i="41"/>
  <c r="AO86" i="41"/>
  <c r="F86" i="41"/>
  <c r="AI86" i="41" s="1"/>
  <c r="AX85" i="41"/>
  <c r="AW85" i="41"/>
  <c r="AV85" i="41"/>
  <c r="AU85" i="41"/>
  <c r="AT85" i="41"/>
  <c r="AS85" i="41"/>
  <c r="AR85" i="41"/>
  <c r="AQ85" i="41"/>
  <c r="AP85" i="41"/>
  <c r="AO85" i="41"/>
  <c r="AY85" i="41" s="1"/>
  <c r="AX84" i="41"/>
  <c r="AW84" i="41"/>
  <c r="AV84" i="41"/>
  <c r="AU84" i="41"/>
  <c r="AT84" i="41"/>
  <c r="AS84" i="41"/>
  <c r="AR84" i="41"/>
  <c r="AQ84" i="41"/>
  <c r="AP84" i="41"/>
  <c r="AO84" i="41"/>
  <c r="AY84" i="41" s="1"/>
  <c r="F84" i="41"/>
  <c r="AI84" i="41" s="1"/>
  <c r="AX83" i="41"/>
  <c r="AW83" i="41"/>
  <c r="AV83" i="41"/>
  <c r="AU83" i="41"/>
  <c r="AT83" i="41"/>
  <c r="AS83" i="41"/>
  <c r="AR83" i="41"/>
  <c r="AQ83" i="41"/>
  <c r="AP83" i="41"/>
  <c r="AZ83" i="41" s="1"/>
  <c r="AO83" i="41"/>
  <c r="AX82" i="41"/>
  <c r="AW82" i="41"/>
  <c r="AV82" i="41"/>
  <c r="AU82" i="41"/>
  <c r="AT82" i="41"/>
  <c r="AS82" i="41"/>
  <c r="AR82" i="41"/>
  <c r="AQ82" i="41"/>
  <c r="AP82" i="41"/>
  <c r="AZ82" i="41" s="1"/>
  <c r="AO82" i="41"/>
  <c r="AY82" i="41" s="1"/>
  <c r="F82" i="41"/>
  <c r="AI82" i="41" s="1"/>
  <c r="AX81" i="41"/>
  <c r="AW81" i="41"/>
  <c r="AV81" i="41"/>
  <c r="AU81" i="41"/>
  <c r="AT81" i="41"/>
  <c r="AS81" i="41"/>
  <c r="AR81" i="41"/>
  <c r="AQ81" i="41"/>
  <c r="AP81" i="41"/>
  <c r="AO81" i="41"/>
  <c r="AY81" i="41" s="1"/>
  <c r="AZ80" i="41"/>
  <c r="AX80" i="41"/>
  <c r="AW80" i="41"/>
  <c r="AV80" i="41"/>
  <c r="AU80" i="41"/>
  <c r="AT80" i="41"/>
  <c r="AS80" i="41"/>
  <c r="AR80" i="41"/>
  <c r="AQ80" i="41"/>
  <c r="AP80" i="41"/>
  <c r="AO80" i="41"/>
  <c r="AY80" i="41" s="1"/>
  <c r="F80" i="41"/>
  <c r="AI80" i="41" s="1"/>
  <c r="AZ79" i="41"/>
  <c r="AX79" i="41"/>
  <c r="AW79" i="41"/>
  <c r="AV79" i="41"/>
  <c r="AU79" i="41"/>
  <c r="AT79" i="41"/>
  <c r="AS79" i="41"/>
  <c r="AR79" i="41"/>
  <c r="AQ79" i="41"/>
  <c r="AP79" i="41"/>
  <c r="AY79" i="41" s="1"/>
  <c r="AO79" i="41"/>
  <c r="AZ78" i="41"/>
  <c r="AX78" i="41"/>
  <c r="AW78" i="41"/>
  <c r="AV78" i="41"/>
  <c r="AU78" i="41"/>
  <c r="AT78" i="41"/>
  <c r="AS78" i="41"/>
  <c r="AR78" i="41"/>
  <c r="AQ78" i="41"/>
  <c r="AP78" i="41"/>
  <c r="AY78" i="41" s="1"/>
  <c r="AO78" i="41"/>
  <c r="F78" i="41"/>
  <c r="AI78" i="41" s="1"/>
  <c r="AX77" i="41"/>
  <c r="AW77" i="41"/>
  <c r="AV77" i="41"/>
  <c r="AU77" i="41"/>
  <c r="AT77" i="41"/>
  <c r="AS77" i="41"/>
  <c r="AR77" i="41"/>
  <c r="AQ77" i="41"/>
  <c r="AP77" i="41"/>
  <c r="AY77" i="41" s="1"/>
  <c r="AO77" i="41"/>
  <c r="AZ77" i="41" s="1"/>
  <c r="AX76" i="41"/>
  <c r="AW76" i="41"/>
  <c r="AV76" i="41"/>
  <c r="AU76" i="41"/>
  <c r="AT76" i="41"/>
  <c r="AS76" i="41"/>
  <c r="AR76" i="41"/>
  <c r="AQ76" i="41"/>
  <c r="AP76" i="41"/>
  <c r="AY76" i="41" s="1"/>
  <c r="AO76" i="41"/>
  <c r="AZ76" i="41" s="1"/>
  <c r="F76" i="41"/>
  <c r="AI76" i="41" s="1"/>
  <c r="AZ75" i="41"/>
  <c r="AY75" i="41"/>
  <c r="AX75" i="41"/>
  <c r="AW75" i="41"/>
  <c r="AV75" i="41"/>
  <c r="AU75" i="41"/>
  <c r="AT75" i="41"/>
  <c r="AS75" i="41"/>
  <c r="AR75" i="41"/>
  <c r="AQ75" i="41"/>
  <c r="AP75" i="41"/>
  <c r="AO75" i="41"/>
  <c r="AZ74" i="41"/>
  <c r="AX74" i="41"/>
  <c r="AW74" i="41"/>
  <c r="AV74" i="41"/>
  <c r="AU74" i="41"/>
  <c r="AT74" i="41"/>
  <c r="AS74" i="41"/>
  <c r="AR74" i="41"/>
  <c r="AQ74" i="41"/>
  <c r="AP74" i="41"/>
  <c r="AO74" i="41"/>
  <c r="F74" i="41"/>
  <c r="AI74" i="41" s="1"/>
  <c r="AX73" i="41"/>
  <c r="AW73" i="41"/>
  <c r="AV73" i="41"/>
  <c r="AU73" i="41"/>
  <c r="AT73" i="41"/>
  <c r="AS73" i="41"/>
  <c r="AR73" i="41"/>
  <c r="AQ73" i="41"/>
  <c r="AP73" i="41"/>
  <c r="AO73" i="41"/>
  <c r="AY73" i="41" s="1"/>
  <c r="AX72" i="41"/>
  <c r="AW72" i="41"/>
  <c r="AV72" i="41"/>
  <c r="AU72" i="41"/>
  <c r="AT72" i="41"/>
  <c r="AS72" i="41"/>
  <c r="AR72" i="41"/>
  <c r="AQ72" i="41"/>
  <c r="AP72" i="41"/>
  <c r="AO72" i="41"/>
  <c r="AY72" i="41" s="1"/>
  <c r="F72" i="41"/>
  <c r="AI72" i="41" s="1"/>
  <c r="AX71" i="41"/>
  <c r="AW71" i="41"/>
  <c r="AV71" i="41"/>
  <c r="AU71" i="41"/>
  <c r="AT71" i="41"/>
  <c r="AS71" i="41"/>
  <c r="AR71" i="41"/>
  <c r="AQ71" i="41"/>
  <c r="AP71" i="41"/>
  <c r="AZ71" i="41" s="1"/>
  <c r="AO71" i="41"/>
  <c r="AX70" i="41"/>
  <c r="AW70" i="41"/>
  <c r="AV70" i="41"/>
  <c r="AU70" i="41"/>
  <c r="AT70" i="41"/>
  <c r="AS70" i="41"/>
  <c r="AR70" i="41"/>
  <c r="AQ70" i="41"/>
  <c r="AP70" i="41"/>
  <c r="AZ70" i="41" s="1"/>
  <c r="AO70" i="41"/>
  <c r="AY70" i="41" s="1"/>
  <c r="F70" i="41"/>
  <c r="AI70" i="41" s="1"/>
  <c r="AX69" i="41"/>
  <c r="AW69" i="41"/>
  <c r="AV69" i="41"/>
  <c r="AU69" i="41"/>
  <c r="AT69" i="41"/>
  <c r="AS69" i="41"/>
  <c r="AR69" i="41"/>
  <c r="AQ69" i="41"/>
  <c r="AP69" i="41"/>
  <c r="AO69" i="41"/>
  <c r="AY69" i="41" s="1"/>
  <c r="AZ68" i="41"/>
  <c r="AX68" i="41"/>
  <c r="AW68" i="41"/>
  <c r="AV68" i="41"/>
  <c r="AU68" i="41"/>
  <c r="AT68" i="41"/>
  <c r="AS68" i="41"/>
  <c r="AR68" i="41"/>
  <c r="AQ68" i="41"/>
  <c r="AP68" i="41"/>
  <c r="AO68" i="41"/>
  <c r="AY68" i="41" s="1"/>
  <c r="F68" i="41"/>
  <c r="AI68" i="41" s="1"/>
  <c r="AZ67" i="41"/>
  <c r="AX67" i="41"/>
  <c r="AW67" i="41"/>
  <c r="AV67" i="41"/>
  <c r="AU67" i="41"/>
  <c r="AT67" i="41"/>
  <c r="AS67" i="41"/>
  <c r="AR67" i="41"/>
  <c r="AQ67" i="41"/>
  <c r="AP67" i="41"/>
  <c r="AY67" i="41" s="1"/>
  <c r="AO67" i="41"/>
  <c r="AZ66" i="41"/>
  <c r="AX66" i="41"/>
  <c r="AW66" i="41"/>
  <c r="AV66" i="41"/>
  <c r="AU66" i="41"/>
  <c r="AT66" i="41"/>
  <c r="AS66" i="41"/>
  <c r="AR66" i="41"/>
  <c r="AQ66" i="41"/>
  <c r="AP66" i="41"/>
  <c r="AY66" i="41" s="1"/>
  <c r="AO66" i="41"/>
  <c r="F66" i="41"/>
  <c r="AI66" i="41" s="1"/>
  <c r="AX65" i="41"/>
  <c r="AW65" i="41"/>
  <c r="AV65" i="41"/>
  <c r="AU65" i="41"/>
  <c r="AT65" i="41"/>
  <c r="AS65" i="41"/>
  <c r="AR65" i="41"/>
  <c r="AQ65" i="41"/>
  <c r="AP65" i="41"/>
  <c r="AY65" i="41" s="1"/>
  <c r="AO65" i="41"/>
  <c r="AZ65" i="41" s="1"/>
  <c r="AX64" i="41"/>
  <c r="AW64" i="41"/>
  <c r="AV64" i="41"/>
  <c r="AU64" i="41"/>
  <c r="AT64" i="41"/>
  <c r="AS64" i="41"/>
  <c r="AR64" i="41"/>
  <c r="AQ64" i="41"/>
  <c r="AP64" i="41"/>
  <c r="AY64" i="41" s="1"/>
  <c r="AO64" i="41"/>
  <c r="AZ64" i="41" s="1"/>
  <c r="F64" i="41"/>
  <c r="AI64" i="41" s="1"/>
  <c r="AZ63" i="41"/>
  <c r="AY63" i="41"/>
  <c r="AX63" i="41"/>
  <c r="AW63" i="41"/>
  <c r="AV63" i="41"/>
  <c r="AU63" i="41"/>
  <c r="AT63" i="41"/>
  <c r="AS63" i="41"/>
  <c r="AR63" i="41"/>
  <c r="AQ63" i="41"/>
  <c r="AP63" i="41"/>
  <c r="AO63" i="41"/>
  <c r="AZ62" i="41"/>
  <c r="AX62" i="41"/>
  <c r="AW62" i="41"/>
  <c r="AV62" i="41"/>
  <c r="AU62" i="41"/>
  <c r="AT62" i="41"/>
  <c r="AS62" i="41"/>
  <c r="AR62" i="41"/>
  <c r="AQ62" i="41"/>
  <c r="AP62" i="41"/>
  <c r="AO62" i="41"/>
  <c r="F62" i="41"/>
  <c r="AI62" i="41" s="1"/>
  <c r="AX61" i="41"/>
  <c r="AW61" i="41"/>
  <c r="AV61" i="41"/>
  <c r="AU61" i="41"/>
  <c r="AT61" i="41"/>
  <c r="AS61" i="41"/>
  <c r="AR61" i="41"/>
  <c r="AQ61" i="41"/>
  <c r="AP61" i="41"/>
  <c r="AO61" i="41"/>
  <c r="AY61" i="41" s="1"/>
  <c r="AX60" i="41"/>
  <c r="AW60" i="41"/>
  <c r="AV60" i="41"/>
  <c r="AU60" i="41"/>
  <c r="AT60" i="41"/>
  <c r="AS60" i="41"/>
  <c r="AR60" i="41"/>
  <c r="AQ60" i="41"/>
  <c r="AP60" i="41"/>
  <c r="AO60" i="41"/>
  <c r="AY60" i="41" s="1"/>
  <c r="F60" i="41"/>
  <c r="AI60" i="41" s="1"/>
  <c r="AX59" i="41"/>
  <c r="AW59" i="41"/>
  <c r="AV59" i="41"/>
  <c r="AU59" i="41"/>
  <c r="AT59" i="41"/>
  <c r="AS59" i="41"/>
  <c r="AR59" i="41"/>
  <c r="AQ59" i="41"/>
  <c r="AP59" i="41"/>
  <c r="AZ59" i="41" s="1"/>
  <c r="AO59" i="41"/>
  <c r="AX58" i="41"/>
  <c r="AW58" i="41"/>
  <c r="AV58" i="41"/>
  <c r="AU58" i="41"/>
  <c r="AT58" i="41"/>
  <c r="AS58" i="41"/>
  <c r="AR58" i="41"/>
  <c r="AQ58" i="41"/>
  <c r="AP58" i="41"/>
  <c r="AZ57" i="41" s="1"/>
  <c r="AO58" i="41"/>
  <c r="AZ58" i="41" s="1"/>
  <c r="F58" i="41"/>
  <c r="AI58" i="41" s="1"/>
  <c r="AX57" i="41"/>
  <c r="AW57" i="41"/>
  <c r="AV57" i="41"/>
  <c r="AU57" i="41"/>
  <c r="AT57" i="41"/>
  <c r="AS57" i="41"/>
  <c r="AR57" i="41"/>
  <c r="AQ57" i="41"/>
  <c r="AP57" i="41"/>
  <c r="AO57" i="41"/>
  <c r="AY57" i="41" s="1"/>
  <c r="AZ56" i="41"/>
  <c r="AX56" i="41"/>
  <c r="AW56" i="41"/>
  <c r="AV56" i="41"/>
  <c r="AU56" i="41"/>
  <c r="AT56" i="41"/>
  <c r="AS56" i="41"/>
  <c r="AR56" i="41"/>
  <c r="AQ56" i="41"/>
  <c r="AP56" i="41"/>
  <c r="AO56" i="41"/>
  <c r="AY56" i="41" s="1"/>
  <c r="F56" i="41"/>
  <c r="AI56" i="41" s="1"/>
  <c r="AZ55" i="41"/>
  <c r="AX55" i="41"/>
  <c r="AW55" i="41"/>
  <c r="AV55" i="41"/>
  <c r="AU55" i="41"/>
  <c r="AT55" i="41"/>
  <c r="AS55" i="41"/>
  <c r="AR55" i="41"/>
  <c r="AQ55" i="41"/>
  <c r="AP55" i="41"/>
  <c r="AY55" i="41" s="1"/>
  <c r="AO55" i="41"/>
  <c r="AZ54" i="41"/>
  <c r="AX54" i="41"/>
  <c r="AW54" i="41"/>
  <c r="AV54" i="41"/>
  <c r="AU54" i="41"/>
  <c r="AT54" i="41"/>
  <c r="AS54" i="41"/>
  <c r="AR54" i="41"/>
  <c r="AQ54" i="41"/>
  <c r="AP54" i="41"/>
  <c r="AY54" i="41" s="1"/>
  <c r="AO54" i="41"/>
  <c r="F54" i="41"/>
  <c r="AI54" i="41" s="1"/>
  <c r="AX53" i="41"/>
  <c r="AW53" i="41"/>
  <c r="AV53" i="41"/>
  <c r="AU53" i="41"/>
  <c r="AT53" i="41"/>
  <c r="AS53" i="41"/>
  <c r="AR53" i="41"/>
  <c r="AQ53" i="41"/>
  <c r="AP53" i="41"/>
  <c r="AY53" i="41" s="1"/>
  <c r="AO53" i="41"/>
  <c r="AZ53" i="41" s="1"/>
  <c r="AX52" i="41"/>
  <c r="AW52" i="41"/>
  <c r="AV52" i="41"/>
  <c r="AU52" i="41"/>
  <c r="AT52" i="41"/>
  <c r="AS52" i="41"/>
  <c r="AR52" i="41"/>
  <c r="AQ52" i="41"/>
  <c r="AP52" i="41"/>
  <c r="AY52" i="41" s="1"/>
  <c r="AO52" i="41"/>
  <c r="AZ52" i="41" s="1"/>
  <c r="F52" i="41"/>
  <c r="AI52" i="41" s="1"/>
  <c r="AZ51" i="41"/>
  <c r="AY51" i="41"/>
  <c r="AX51" i="41"/>
  <c r="AW51" i="41"/>
  <c r="AV51" i="41"/>
  <c r="AU51" i="41"/>
  <c r="AT51" i="41"/>
  <c r="AS51" i="41"/>
  <c r="AR51" i="41"/>
  <c r="AQ51" i="41"/>
  <c r="AP51" i="41"/>
  <c r="AO51" i="41"/>
  <c r="AZ50" i="41"/>
  <c r="AY50" i="41"/>
  <c r="AX50" i="41"/>
  <c r="AW50" i="41"/>
  <c r="AV50" i="41"/>
  <c r="AU50" i="41"/>
  <c r="AT50" i="41"/>
  <c r="AS50" i="41"/>
  <c r="AR50" i="41"/>
  <c r="AQ50" i="41"/>
  <c r="AP50" i="41"/>
  <c r="AO50" i="41"/>
  <c r="AZ49" i="41"/>
  <c r="AX49" i="41"/>
  <c r="AW49" i="41"/>
  <c r="AV49" i="41"/>
  <c r="AU49" i="41"/>
  <c r="AT49" i="41"/>
  <c r="AS49" i="41"/>
  <c r="AR49" i="41"/>
  <c r="AQ49" i="41"/>
  <c r="AP49" i="41"/>
  <c r="AO49" i="41"/>
  <c r="AI49" i="41"/>
  <c r="F49" i="41"/>
  <c r="AX48" i="41"/>
  <c r="AW48" i="41"/>
  <c r="AV48" i="41"/>
  <c r="AU48" i="41"/>
  <c r="AT48" i="41"/>
  <c r="AS48" i="41"/>
  <c r="AR48" i="41"/>
  <c r="AQ48" i="41"/>
  <c r="AP48" i="41"/>
  <c r="AO48" i="41"/>
  <c r="AY48" i="41" s="1"/>
  <c r="AX47" i="41"/>
  <c r="AW47" i="41"/>
  <c r="AV47" i="41"/>
  <c r="AU47" i="41"/>
  <c r="AT47" i="41"/>
  <c r="AS47" i="41"/>
  <c r="AR47" i="41"/>
  <c r="AQ47" i="41"/>
  <c r="AP47" i="41"/>
  <c r="AO47" i="41"/>
  <c r="AY47" i="41" s="1"/>
  <c r="AI47" i="41"/>
  <c r="F47" i="41"/>
  <c r="AX46" i="41"/>
  <c r="AW46" i="41"/>
  <c r="AV46" i="41"/>
  <c r="AU46" i="41"/>
  <c r="AT46" i="41"/>
  <c r="AS46" i="41"/>
  <c r="AR46" i="41"/>
  <c r="AQ46" i="41"/>
  <c r="AP46" i="41"/>
  <c r="AO46" i="41"/>
  <c r="AZ46" i="41" s="1"/>
  <c r="AX45" i="41"/>
  <c r="AW45" i="41"/>
  <c r="AV45" i="41"/>
  <c r="AU45" i="41"/>
  <c r="AT45" i="41"/>
  <c r="AS45" i="41"/>
  <c r="AR45" i="41"/>
  <c r="AQ45" i="41"/>
  <c r="AP45" i="41"/>
  <c r="AO45" i="41"/>
  <c r="AZ45" i="41" s="1"/>
  <c r="F45" i="41"/>
  <c r="AI45" i="41" s="1"/>
  <c r="AZ44" i="41"/>
  <c r="AX44" i="41"/>
  <c r="AW44" i="41"/>
  <c r="AV44" i="41"/>
  <c r="AU44" i="41"/>
  <c r="AT44" i="41"/>
  <c r="AS44" i="41"/>
  <c r="AR44" i="41"/>
  <c r="AQ44" i="41"/>
  <c r="AP44" i="41"/>
  <c r="AO44" i="41"/>
  <c r="AY44" i="41" s="1"/>
  <c r="AZ43" i="41"/>
  <c r="AX43" i="41"/>
  <c r="AW43" i="41"/>
  <c r="AV43" i="41"/>
  <c r="AU43" i="41"/>
  <c r="AT43" i="41"/>
  <c r="AS43" i="41"/>
  <c r="AR43" i="41"/>
  <c r="AQ43" i="41"/>
  <c r="AP43" i="41"/>
  <c r="AO43" i="41"/>
  <c r="AY43" i="41" s="1"/>
  <c r="F43" i="41"/>
  <c r="AI43" i="41" s="1"/>
  <c r="AZ42" i="41"/>
  <c r="AX42" i="41"/>
  <c r="AW42" i="41"/>
  <c r="AV42" i="41"/>
  <c r="AU42" i="41"/>
  <c r="AT42" i="41"/>
  <c r="AS42" i="41"/>
  <c r="AR42" i="41"/>
  <c r="AQ42" i="41"/>
  <c r="AP42" i="41"/>
  <c r="AY42" i="41" s="1"/>
  <c r="AO42" i="41"/>
  <c r="AZ41" i="41"/>
  <c r="AX41" i="41"/>
  <c r="AW41" i="41"/>
  <c r="AV41" i="41"/>
  <c r="AU41" i="41"/>
  <c r="AT41" i="41"/>
  <c r="AS41" i="41"/>
  <c r="AR41" i="41"/>
  <c r="AQ41" i="41"/>
  <c r="AP41" i="41"/>
  <c r="AY41" i="41" s="1"/>
  <c r="AO41" i="41"/>
  <c r="F41" i="41"/>
  <c r="AI41" i="41" s="1"/>
  <c r="AX40" i="41"/>
  <c r="AW40" i="41"/>
  <c r="AV40" i="41"/>
  <c r="AU40" i="41"/>
  <c r="AT40" i="41"/>
  <c r="AS40" i="41"/>
  <c r="AR40" i="41"/>
  <c r="AQ40" i="41"/>
  <c r="AP40" i="41"/>
  <c r="AY40" i="41" s="1"/>
  <c r="AO40" i="41"/>
  <c r="AZ40" i="41" s="1"/>
  <c r="AX39" i="41"/>
  <c r="AW39" i="41"/>
  <c r="AV39" i="41"/>
  <c r="AU39" i="41"/>
  <c r="AT39" i="41"/>
  <c r="AS39" i="41"/>
  <c r="AR39" i="41"/>
  <c r="AQ39" i="41"/>
  <c r="AP39" i="41"/>
  <c r="AY39" i="41" s="1"/>
  <c r="AO39" i="41"/>
  <c r="AZ39" i="41" s="1"/>
  <c r="F39" i="41"/>
  <c r="AI39" i="41" s="1"/>
  <c r="AZ38" i="41"/>
  <c r="AY38" i="41"/>
  <c r="AX38" i="41"/>
  <c r="AW38" i="41"/>
  <c r="AV38" i="41"/>
  <c r="AU38" i="41"/>
  <c r="AT38" i="41"/>
  <c r="AS38" i="41"/>
  <c r="AR38" i="41"/>
  <c r="AQ38" i="41"/>
  <c r="AP38" i="41"/>
  <c r="AO38" i="41"/>
  <c r="AZ37" i="41"/>
  <c r="AX37" i="41"/>
  <c r="AW37" i="41"/>
  <c r="AV37" i="41"/>
  <c r="AU37" i="41"/>
  <c r="AT37" i="41"/>
  <c r="AS37" i="41"/>
  <c r="AR37" i="41"/>
  <c r="AQ37" i="41"/>
  <c r="AP37" i="41"/>
  <c r="AO37" i="41"/>
  <c r="F37" i="41"/>
  <c r="AI37" i="41" s="1"/>
  <c r="AX36" i="41"/>
  <c r="AW36" i="41"/>
  <c r="AV36" i="41"/>
  <c r="AU36" i="41"/>
  <c r="AT36" i="41"/>
  <c r="AS36" i="41"/>
  <c r="AR36" i="41"/>
  <c r="AQ36" i="41"/>
  <c r="AP36" i="41"/>
  <c r="AO36" i="41"/>
  <c r="AY36" i="41" s="1"/>
  <c r="AX35" i="41"/>
  <c r="AW35" i="41"/>
  <c r="AV35" i="41"/>
  <c r="AU35" i="41"/>
  <c r="AT35" i="41"/>
  <c r="AS35" i="41"/>
  <c r="AR35" i="41"/>
  <c r="AQ35" i="41"/>
  <c r="AP35" i="41"/>
  <c r="AO35" i="41"/>
  <c r="AY35" i="41" s="1"/>
  <c r="F35" i="41"/>
  <c r="AI35" i="41" s="1"/>
  <c r="AX34" i="41"/>
  <c r="AW34" i="41"/>
  <c r="AV34" i="41"/>
  <c r="AU34" i="41"/>
  <c r="AT34" i="41"/>
  <c r="AS34" i="41"/>
  <c r="AR34" i="41"/>
  <c r="AQ34" i="41"/>
  <c r="AP34" i="41"/>
  <c r="AO34" i="41"/>
  <c r="AZ34" i="41" s="1"/>
  <c r="AX33" i="41"/>
  <c r="AW33" i="41"/>
  <c r="AV33" i="41"/>
  <c r="AU33" i="41"/>
  <c r="AT33" i="41"/>
  <c r="AS33" i="41"/>
  <c r="AR33" i="41"/>
  <c r="AQ33" i="41"/>
  <c r="AP33" i="41"/>
  <c r="AO33" i="41"/>
  <c r="AZ33" i="41" s="1"/>
  <c r="F33" i="41"/>
  <c r="AI33" i="41" s="1"/>
  <c r="AZ32" i="41"/>
  <c r="AX32" i="41"/>
  <c r="AW32" i="41"/>
  <c r="AV32" i="41"/>
  <c r="AU32" i="41"/>
  <c r="AT32" i="41"/>
  <c r="AS32" i="41"/>
  <c r="AR32" i="41"/>
  <c r="AQ32" i="41"/>
  <c r="AP32" i="41"/>
  <c r="AO32" i="41"/>
  <c r="AY32" i="41" s="1"/>
  <c r="AZ31" i="41"/>
  <c r="AX31" i="41"/>
  <c r="AW31" i="41"/>
  <c r="AV31" i="41"/>
  <c r="AU31" i="41"/>
  <c r="AT31" i="41"/>
  <c r="AS31" i="41"/>
  <c r="AR31" i="41"/>
  <c r="AQ31" i="41"/>
  <c r="AP31" i="41"/>
  <c r="AO31" i="41"/>
  <c r="AY31" i="41" s="1"/>
  <c r="F31" i="41"/>
  <c r="AI31" i="41" s="1"/>
  <c r="AZ30" i="41"/>
  <c r="AX30" i="41"/>
  <c r="AW30" i="41"/>
  <c r="AV30" i="41"/>
  <c r="AU30" i="41"/>
  <c r="AT30" i="41"/>
  <c r="AS30" i="41"/>
  <c r="AR30" i="41"/>
  <c r="AQ30" i="41"/>
  <c r="AP30" i="41"/>
  <c r="AY30" i="41" s="1"/>
  <c r="AO30" i="41"/>
  <c r="AZ29" i="41"/>
  <c r="AX29" i="41"/>
  <c r="AW29" i="41"/>
  <c r="AV29" i="41"/>
  <c r="AU29" i="41"/>
  <c r="AT29" i="41"/>
  <c r="AS29" i="41"/>
  <c r="AR29" i="41"/>
  <c r="AQ29" i="41"/>
  <c r="AP29" i="41"/>
  <c r="AY29" i="41" s="1"/>
  <c r="AO29" i="41"/>
  <c r="F29" i="41"/>
  <c r="AI29" i="41" s="1"/>
  <c r="AX28" i="41"/>
  <c r="AW28" i="41"/>
  <c r="AV28" i="41"/>
  <c r="AU28" i="41"/>
  <c r="AT28" i="41"/>
  <c r="AS28" i="41"/>
  <c r="AR28" i="41"/>
  <c r="AQ28" i="41"/>
  <c r="AP28" i="41"/>
  <c r="AY28" i="41" s="1"/>
  <c r="AO28" i="41"/>
  <c r="AZ28" i="41" s="1"/>
  <c r="AX27" i="41"/>
  <c r="AW27" i="41"/>
  <c r="AV27" i="41"/>
  <c r="AU27" i="41"/>
  <c r="AT27" i="41"/>
  <c r="AS27" i="41"/>
  <c r="AR27" i="41"/>
  <c r="AQ27" i="41"/>
  <c r="AP27" i="41"/>
  <c r="AY27" i="41" s="1"/>
  <c r="AO27" i="41"/>
  <c r="AZ27" i="41" s="1"/>
  <c r="F27" i="41"/>
  <c r="AI27" i="41" s="1"/>
  <c r="AZ26" i="41"/>
  <c r="AY26" i="41"/>
  <c r="AX26" i="41"/>
  <c r="AW26" i="41"/>
  <c r="AV26" i="41"/>
  <c r="AU26" i="41"/>
  <c r="AT26" i="41"/>
  <c r="AS26" i="41"/>
  <c r="AR26" i="41"/>
  <c r="AQ26" i="41"/>
  <c r="AP26" i="41"/>
  <c r="AO26" i="41"/>
  <c r="AZ25" i="41"/>
  <c r="AX25" i="41"/>
  <c r="AW25" i="41"/>
  <c r="AV25" i="41"/>
  <c r="AU25" i="41"/>
  <c r="AT25" i="41"/>
  <c r="AS25" i="41"/>
  <c r="AR25" i="41"/>
  <c r="AQ25" i="41"/>
  <c r="AP25" i="41"/>
  <c r="AO25" i="41"/>
  <c r="F25" i="41"/>
  <c r="AI25" i="41" s="1"/>
  <c r="AX24" i="41"/>
  <c r="AW24" i="41"/>
  <c r="AV24" i="41"/>
  <c r="AU24" i="41"/>
  <c r="AT24" i="41"/>
  <c r="AS24" i="41"/>
  <c r="AR24" i="41"/>
  <c r="AQ24" i="41"/>
  <c r="AP24" i="41"/>
  <c r="AO24" i="41"/>
  <c r="AY24" i="41" s="1"/>
  <c r="AX23" i="41"/>
  <c r="AW23" i="41"/>
  <c r="AV23" i="41"/>
  <c r="AU23" i="41"/>
  <c r="AT23" i="41"/>
  <c r="AS23" i="41"/>
  <c r="AR23" i="41"/>
  <c r="AQ23" i="41"/>
  <c r="AP23" i="41"/>
  <c r="AO23" i="41"/>
  <c r="AY23" i="41" s="1"/>
  <c r="F23" i="41"/>
  <c r="AI23" i="41" s="1"/>
  <c r="AX22" i="41"/>
  <c r="AW22" i="41"/>
  <c r="AV22" i="41"/>
  <c r="AU22" i="41"/>
  <c r="AT22" i="41"/>
  <c r="AS22" i="41"/>
  <c r="AR22" i="41"/>
  <c r="AQ22" i="41"/>
  <c r="AP22" i="41"/>
  <c r="AO22" i="41"/>
  <c r="AZ22" i="41" s="1"/>
  <c r="AX21" i="41"/>
  <c r="AW21" i="41"/>
  <c r="AV21" i="41"/>
  <c r="AU21" i="41"/>
  <c r="AT21" i="41"/>
  <c r="AS21" i="41"/>
  <c r="AR21" i="41"/>
  <c r="AQ21" i="41"/>
  <c r="AP21" i="41"/>
  <c r="AO21" i="41"/>
  <c r="AZ21" i="41" s="1"/>
  <c r="F21" i="41"/>
  <c r="AI21" i="41" s="1"/>
  <c r="AZ20" i="41"/>
  <c r="AX20" i="41"/>
  <c r="AW20" i="41"/>
  <c r="AV20" i="41"/>
  <c r="AU20" i="41"/>
  <c r="AT20" i="41"/>
  <c r="AS20" i="41"/>
  <c r="AR20" i="41"/>
  <c r="AQ20" i="41"/>
  <c r="AP20" i="41"/>
  <c r="AO20" i="41"/>
  <c r="AY20" i="41" s="1"/>
  <c r="AZ19" i="41"/>
  <c r="AX19" i="41"/>
  <c r="AW19" i="41"/>
  <c r="AV19" i="41"/>
  <c r="AU19" i="41"/>
  <c r="AT19" i="41"/>
  <c r="AS19" i="41"/>
  <c r="AR19" i="41"/>
  <c r="AQ19" i="41"/>
  <c r="AP19" i="41"/>
  <c r="AO19" i="41"/>
  <c r="AY19" i="41" s="1"/>
  <c r="F19" i="41"/>
  <c r="AI19" i="41" s="1"/>
  <c r="AZ18" i="41"/>
  <c r="AX18" i="41"/>
  <c r="AW18" i="41"/>
  <c r="AV18" i="41"/>
  <c r="AU18" i="41"/>
  <c r="AT18" i="41"/>
  <c r="AS18" i="41"/>
  <c r="AR18" i="41"/>
  <c r="AQ18" i="41"/>
  <c r="AP18" i="41"/>
  <c r="AY18" i="41" s="1"/>
  <c r="AO18" i="41"/>
  <c r="AZ17" i="41"/>
  <c r="AX17" i="41"/>
  <c r="AW17" i="41"/>
  <c r="AV17" i="41"/>
  <c r="AU17" i="41"/>
  <c r="AT17" i="41"/>
  <c r="AS17" i="41"/>
  <c r="AR17" i="41"/>
  <c r="AQ17" i="41"/>
  <c r="AP17" i="41"/>
  <c r="AY17" i="41" s="1"/>
  <c r="AO17" i="41"/>
  <c r="F17" i="41"/>
  <c r="AI17" i="41" s="1"/>
  <c r="AX16" i="41"/>
  <c r="AW16" i="41"/>
  <c r="AV16" i="41"/>
  <c r="AU16" i="41"/>
  <c r="AT16" i="41"/>
  <c r="AS16" i="41"/>
  <c r="AR16" i="41"/>
  <c r="AQ16" i="41"/>
  <c r="AP16" i="41"/>
  <c r="AY16" i="41" s="1"/>
  <c r="AO16" i="41"/>
  <c r="AZ16" i="41" s="1"/>
  <c r="AX15" i="41"/>
  <c r="AW15" i="41"/>
  <c r="AV15" i="41"/>
  <c r="AU15" i="41"/>
  <c r="AT15" i="41"/>
  <c r="AS15" i="41"/>
  <c r="AR15" i="41"/>
  <c r="AQ15" i="41"/>
  <c r="AP15" i="41"/>
  <c r="AY15" i="41" s="1"/>
  <c r="AO15" i="41"/>
  <c r="AZ15" i="41" s="1"/>
  <c r="F15" i="41"/>
  <c r="AI15" i="41" s="1"/>
  <c r="AZ14" i="41"/>
  <c r="AY14" i="41"/>
  <c r="AX14" i="41"/>
  <c r="AW14" i="41"/>
  <c r="AV14" i="41"/>
  <c r="AU14" i="41"/>
  <c r="AT14" i="41"/>
  <c r="AS14" i="41"/>
  <c r="AR14" i="41"/>
  <c r="AQ14" i="41"/>
  <c r="AP14" i="41"/>
  <c r="AO14" i="41"/>
  <c r="AZ13" i="41"/>
  <c r="AX13" i="41"/>
  <c r="AW13" i="41"/>
  <c r="AV13" i="41"/>
  <c r="AU13" i="41"/>
  <c r="AT13" i="41"/>
  <c r="AS13" i="41"/>
  <c r="AR13" i="41"/>
  <c r="AQ13" i="41"/>
  <c r="AP13" i="41"/>
  <c r="AO13" i="41"/>
  <c r="F13" i="41"/>
  <c r="AI13" i="41" s="1"/>
  <c r="AX12" i="41"/>
  <c r="AW12" i="41"/>
  <c r="AV12" i="41"/>
  <c r="AU12" i="41"/>
  <c r="AT12" i="41"/>
  <c r="AS12" i="41"/>
  <c r="AR12" i="41"/>
  <c r="AQ12" i="41"/>
  <c r="AP12" i="41"/>
  <c r="AO12" i="41"/>
  <c r="AY12" i="41" s="1"/>
  <c r="AX11" i="41"/>
  <c r="AW11" i="41"/>
  <c r="AV11" i="41"/>
  <c r="AU11" i="41"/>
  <c r="AT11" i="41"/>
  <c r="AS11" i="41"/>
  <c r="AR11" i="41"/>
  <c r="AQ11" i="41"/>
  <c r="AP11" i="41"/>
  <c r="AO11" i="41"/>
  <c r="AY11" i="41" s="1"/>
  <c r="F11" i="41"/>
  <c r="AI11" i="41" s="1"/>
  <c r="AX10" i="41"/>
  <c r="AW10" i="41"/>
  <c r="AV10" i="41"/>
  <c r="AU10" i="41"/>
  <c r="AT10" i="41"/>
  <c r="AS10" i="41"/>
  <c r="AR10" i="41"/>
  <c r="AQ10" i="41"/>
  <c r="AP10" i="41"/>
  <c r="AO10" i="41"/>
  <c r="AZ10" i="41" s="1"/>
  <c r="AX9" i="41"/>
  <c r="AW9" i="41"/>
  <c r="AV9" i="41"/>
  <c r="AU9" i="41"/>
  <c r="AT9" i="41"/>
  <c r="AS9" i="41"/>
  <c r="AR9" i="41"/>
  <c r="AQ9" i="41"/>
  <c r="AP9" i="41"/>
  <c r="AO9" i="41"/>
  <c r="AZ9" i="41" s="1"/>
  <c r="F9" i="41"/>
  <c r="AI9" i="41" s="1"/>
  <c r="AX8" i="41"/>
  <c r="AW8" i="41"/>
  <c r="AV8" i="41"/>
  <c r="AU8" i="41"/>
  <c r="AT8" i="41"/>
  <c r="AS8" i="41"/>
  <c r="AR8" i="41"/>
  <c r="AQ8" i="41"/>
  <c r="AP8" i="41"/>
  <c r="AO8" i="41"/>
  <c r="AY8" i="41" s="1"/>
  <c r="AZ7" i="41"/>
  <c r="AX7" i="41"/>
  <c r="AW7" i="41"/>
  <c r="AV7" i="41"/>
  <c r="AU7" i="41"/>
  <c r="AT7" i="41"/>
  <c r="AS7" i="41"/>
  <c r="AR7" i="41"/>
  <c r="AQ7" i="41"/>
  <c r="AP7" i="41"/>
  <c r="AO7" i="41"/>
  <c r="AY7" i="41" s="1"/>
  <c r="F7" i="41"/>
  <c r="AI7" i="41" s="1"/>
  <c r="AZ6" i="41"/>
  <c r="AX6" i="41"/>
  <c r="AW6" i="41"/>
  <c r="AV6" i="41"/>
  <c r="AU6" i="41"/>
  <c r="AT6" i="41"/>
  <c r="AS6" i="41"/>
  <c r="AR6" i="41"/>
  <c r="AQ6" i="41"/>
  <c r="AP6" i="41"/>
  <c r="AY6" i="41" s="1"/>
  <c r="AO6" i="41"/>
  <c r="AZ5" i="41"/>
  <c r="AX5" i="41"/>
  <c r="AW5" i="41"/>
  <c r="AV5" i="41"/>
  <c r="AU5" i="41"/>
  <c r="AT5" i="41"/>
  <c r="AS5" i="41"/>
  <c r="AR5" i="41"/>
  <c r="AQ5" i="41"/>
  <c r="AP5" i="41"/>
  <c r="AY5" i="41" s="1"/>
  <c r="AO5" i="41"/>
  <c r="F5" i="41"/>
  <c r="AI5" i="41" s="1"/>
  <c r="AR3" i="41"/>
  <c r="AQ3" i="41"/>
  <c r="AP3" i="41"/>
  <c r="AO3" i="41" l="1"/>
  <c r="AZ11" i="41"/>
  <c r="AZ12" i="41"/>
  <c r="AZ23" i="41"/>
  <c r="AZ24" i="41"/>
  <c r="AZ35" i="41"/>
  <c r="AZ36" i="41"/>
  <c r="AZ47" i="41"/>
  <c r="AZ48" i="41"/>
  <c r="AZ60" i="41"/>
  <c r="AZ61" i="41"/>
  <c r="AZ72" i="41"/>
  <c r="AZ73" i="41"/>
  <c r="AZ84" i="41"/>
  <c r="AZ85" i="41"/>
  <c r="AZ96" i="41"/>
  <c r="AZ97" i="41"/>
  <c r="AZ108" i="41"/>
  <c r="AZ109" i="41"/>
  <c r="AY139" i="41"/>
  <c r="AZ140" i="41"/>
  <c r="AZ172" i="41"/>
  <c r="AY172" i="41"/>
  <c r="AY186" i="41"/>
  <c r="AZ244" i="41"/>
  <c r="AY244" i="41"/>
  <c r="AZ280" i="41"/>
  <c r="AY280" i="41"/>
  <c r="AY316" i="41"/>
  <c r="AY13" i="41"/>
  <c r="AY25" i="41"/>
  <c r="AY37" i="41"/>
  <c r="AY49" i="41"/>
  <c r="AY62" i="41"/>
  <c r="AY74" i="41"/>
  <c r="AY86" i="41"/>
  <c r="AY98" i="41"/>
  <c r="AY110" i="41"/>
  <c r="AY138" i="41"/>
  <c r="AZ185" i="41"/>
  <c r="AY185" i="41"/>
  <c r="AZ135" i="41"/>
  <c r="AY135" i="41"/>
  <c r="AZ221" i="41"/>
  <c r="AY221" i="41"/>
  <c r="AZ257" i="41"/>
  <c r="AY257" i="41"/>
  <c r="AZ293" i="41"/>
  <c r="AY293" i="41"/>
  <c r="AY124" i="41"/>
  <c r="AY125" i="41"/>
  <c r="AY148" i="41"/>
  <c r="AZ184" i="41"/>
  <c r="AY184" i="41"/>
  <c r="AZ101" i="41"/>
  <c r="AZ127" i="41"/>
  <c r="AY128" i="41"/>
  <c r="AZ134" i="41"/>
  <c r="AY134" i="41"/>
  <c r="AZ133" i="41"/>
  <c r="AZ220" i="41"/>
  <c r="AY220" i="41"/>
  <c r="AZ256" i="41"/>
  <c r="AY256" i="41"/>
  <c r="AZ292" i="41"/>
  <c r="AY292" i="41"/>
  <c r="AY114" i="41"/>
  <c r="AZ123" i="41"/>
  <c r="AY123" i="41"/>
  <c r="AZ126" i="41"/>
  <c r="AZ129" i="41"/>
  <c r="AY150" i="41"/>
  <c r="AZ197" i="41"/>
  <c r="AY197" i="41"/>
  <c r="AY234" i="41"/>
  <c r="AY130" i="41"/>
  <c r="AZ147" i="41"/>
  <c r="AY147" i="41"/>
  <c r="AZ233" i="41"/>
  <c r="AY233" i="41"/>
  <c r="AZ269" i="41"/>
  <c r="AY269" i="41"/>
  <c r="AZ305" i="41"/>
  <c r="AY305" i="41"/>
  <c r="AZ328" i="41"/>
  <c r="AZ117" i="41"/>
  <c r="AY119" i="41"/>
  <c r="AZ122" i="41"/>
  <c r="AY122" i="41"/>
  <c r="AZ121" i="41"/>
  <c r="AY126" i="41"/>
  <c r="AY162" i="41"/>
  <c r="AZ196" i="41"/>
  <c r="AY196" i="41"/>
  <c r="AZ69" i="41"/>
  <c r="AZ81" i="41"/>
  <c r="AZ93" i="41"/>
  <c r="AZ105" i="41"/>
  <c r="AY118" i="41"/>
  <c r="AZ146" i="41"/>
  <c r="AY146" i="41"/>
  <c r="AZ145" i="41"/>
  <c r="AZ161" i="41"/>
  <c r="AY161" i="41"/>
  <c r="AZ232" i="41"/>
  <c r="AY232" i="41"/>
  <c r="AZ268" i="41"/>
  <c r="AY268" i="41"/>
  <c r="AZ304" i="41"/>
  <c r="AY304" i="41"/>
  <c r="AY9" i="41"/>
  <c r="AY10" i="41"/>
  <c r="AY21" i="41"/>
  <c r="AY22" i="41"/>
  <c r="AY33" i="41"/>
  <c r="AY34" i="41"/>
  <c r="AY45" i="41"/>
  <c r="AY46" i="41"/>
  <c r="AY58" i="41"/>
  <c r="AY59" i="41"/>
  <c r="AY71" i="41"/>
  <c r="AY83" i="41"/>
  <c r="AY94" i="41"/>
  <c r="AY95" i="41"/>
  <c r="AY106" i="41"/>
  <c r="AY107" i="41"/>
  <c r="AY174" i="41"/>
  <c r="AZ209" i="41"/>
  <c r="AY209" i="41"/>
  <c r="AY246" i="41"/>
  <c r="AY282" i="41"/>
  <c r="AZ8" i="41"/>
  <c r="AY137" i="41"/>
  <c r="AZ139" i="41"/>
  <c r="AZ160" i="41"/>
  <c r="AY160" i="41"/>
  <c r="AZ173" i="41"/>
  <c r="AY173" i="41"/>
  <c r="AZ245" i="41"/>
  <c r="AY245" i="41"/>
  <c r="AZ281" i="41"/>
  <c r="AY281" i="41"/>
  <c r="AY317" i="41"/>
  <c r="AY136" i="41"/>
  <c r="AZ138" i="41"/>
  <c r="AZ208" i="41"/>
  <c r="AY208" i="41"/>
  <c r="AZ474" i="41"/>
  <c r="AY474" i="41"/>
  <c r="AZ473" i="41"/>
  <c r="AY141" i="41"/>
  <c r="AY153" i="41"/>
  <c r="AY165" i="41"/>
  <c r="AY176" i="41"/>
  <c r="AY188" i="41"/>
  <c r="AY200" i="41"/>
  <c r="AY212" i="41"/>
  <c r="AY224" i="41"/>
  <c r="AY236" i="41"/>
  <c r="AY248" i="41"/>
  <c r="AY260" i="41"/>
  <c r="AY272" i="41"/>
  <c r="AY284" i="41"/>
  <c r="AY296" i="41"/>
  <c r="AY308" i="41"/>
  <c r="AY320" i="41"/>
  <c r="AY332" i="41"/>
  <c r="AY344" i="41"/>
  <c r="AY356" i="41"/>
  <c r="AY368" i="41"/>
  <c r="AY380" i="41"/>
  <c r="AZ390" i="41"/>
  <c r="AZ450" i="41"/>
  <c r="AY450" i="41"/>
  <c r="AZ449" i="41"/>
  <c r="AZ454" i="41"/>
  <c r="AY454" i="41"/>
  <c r="AZ511" i="41"/>
  <c r="AY511" i="41"/>
  <c r="AZ618" i="41"/>
  <c r="AZ691" i="41"/>
  <c r="AY691" i="41"/>
  <c r="AY395" i="41"/>
  <c r="AZ401" i="41"/>
  <c r="AY402" i="41"/>
  <c r="AY415" i="41"/>
  <c r="AZ443" i="41"/>
  <c r="AY444" i="41"/>
  <c r="AZ583" i="41"/>
  <c r="AZ1001" i="41"/>
  <c r="AY1001" i="41"/>
  <c r="AY1002" i="41"/>
  <c r="AY131" i="41"/>
  <c r="AY143" i="41"/>
  <c r="AY155" i="41"/>
  <c r="AY167" i="41"/>
  <c r="AY179" i="41"/>
  <c r="AY191" i="41"/>
  <c r="AY203" i="41"/>
  <c r="AY394" i="41"/>
  <c r="AZ400" i="41"/>
  <c r="AZ403" i="41"/>
  <c r="AZ413" i="41"/>
  <c r="AZ439" i="41"/>
  <c r="AY439" i="41"/>
  <c r="AZ442" i="41"/>
  <c r="AY448" i="41"/>
  <c r="AZ487" i="41"/>
  <c r="AY487" i="41"/>
  <c r="AZ510" i="41"/>
  <c r="AY510" i="41"/>
  <c r="AZ509" i="41"/>
  <c r="AZ690" i="41"/>
  <c r="AY690" i="41"/>
  <c r="AZ689" i="41"/>
  <c r="AZ427" i="41"/>
  <c r="AY427" i="41"/>
  <c r="AZ447" i="41"/>
  <c r="AY447" i="41"/>
  <c r="AZ582" i="41"/>
  <c r="AZ607" i="41"/>
  <c r="AZ953" i="41"/>
  <c r="AY953" i="41"/>
  <c r="AY954" i="41"/>
  <c r="AY240" i="41"/>
  <c r="AY399" i="41"/>
  <c r="AY400" i="41"/>
  <c r="AY407" i="41"/>
  <c r="AY413" i="41"/>
  <c r="AZ414" i="41"/>
  <c r="AY420" i="41"/>
  <c r="AY431" i="41"/>
  <c r="AZ438" i="41"/>
  <c r="AY438" i="41"/>
  <c r="AY442" i="41"/>
  <c r="AZ463" i="41"/>
  <c r="AY463" i="41"/>
  <c r="AZ486" i="41"/>
  <c r="AY486" i="41"/>
  <c r="AZ485" i="41"/>
  <c r="AY697" i="41"/>
  <c r="AZ697" i="41"/>
  <c r="AZ157" i="41"/>
  <c r="AZ169" i="41"/>
  <c r="AZ181" i="41"/>
  <c r="AZ193" i="41"/>
  <c r="AZ205" i="41"/>
  <c r="AZ217" i="41"/>
  <c r="AZ229" i="41"/>
  <c r="AZ241" i="41"/>
  <c r="AZ253" i="41"/>
  <c r="AZ265" i="41"/>
  <c r="AZ277" i="41"/>
  <c r="AZ289" i="41"/>
  <c r="AZ301" i="41"/>
  <c r="AZ313" i="41"/>
  <c r="AZ325" i="41"/>
  <c r="AZ337" i="41"/>
  <c r="AZ349" i="41"/>
  <c r="AZ361" i="41"/>
  <c r="AZ373" i="41"/>
  <c r="AZ385" i="41"/>
  <c r="AY398" i="41"/>
  <c r="AZ426" i="41"/>
  <c r="AY426" i="41"/>
  <c r="AZ446" i="41"/>
  <c r="AY446" i="41"/>
  <c r="AZ445" i="41"/>
  <c r="AZ523" i="41"/>
  <c r="AY523" i="41"/>
  <c r="AY158" i="41"/>
  <c r="AY159" i="41"/>
  <c r="AY170" i="41"/>
  <c r="AY171" i="41"/>
  <c r="AY182" i="41"/>
  <c r="AY183" i="41"/>
  <c r="AY194" i="41"/>
  <c r="AY195" i="41"/>
  <c r="AY206" i="41"/>
  <c r="AY207" i="41"/>
  <c r="AY218" i="41"/>
  <c r="AY219" i="41"/>
  <c r="AY230" i="41"/>
  <c r="AY231" i="41"/>
  <c r="AY242" i="41"/>
  <c r="AY243" i="41"/>
  <c r="AY254" i="41"/>
  <c r="AY255" i="41"/>
  <c r="AY266" i="41"/>
  <c r="AY267" i="41"/>
  <c r="AY278" i="41"/>
  <c r="AY279" i="41"/>
  <c r="AY290" i="41"/>
  <c r="AY291" i="41"/>
  <c r="AY302" i="41"/>
  <c r="AY303" i="41"/>
  <c r="AY314" i="41"/>
  <c r="AY315" i="41"/>
  <c r="AY326" i="41"/>
  <c r="AY327" i="41"/>
  <c r="AY338" i="41"/>
  <c r="AY339" i="41"/>
  <c r="AY350" i="41"/>
  <c r="AY351" i="41"/>
  <c r="AY362" i="41"/>
  <c r="AY363" i="41"/>
  <c r="AY374" i="41"/>
  <c r="AY375" i="41"/>
  <c r="AY386" i="41"/>
  <c r="AY387" i="41"/>
  <c r="AZ411" i="41"/>
  <c r="AY411" i="41"/>
  <c r="AY418" i="41"/>
  <c r="AY424" i="41"/>
  <c r="AZ435" i="41"/>
  <c r="AY435" i="41"/>
  <c r="AZ462" i="41"/>
  <c r="AY462" i="41"/>
  <c r="AZ461" i="41"/>
  <c r="AZ547" i="41"/>
  <c r="AZ571" i="41"/>
  <c r="AY675" i="41"/>
  <c r="AZ675" i="41"/>
  <c r="AY696" i="41"/>
  <c r="AZ696" i="41"/>
  <c r="AZ423" i="41"/>
  <c r="AY423" i="41"/>
  <c r="AZ499" i="41"/>
  <c r="AY499" i="41"/>
  <c r="AZ522" i="41"/>
  <c r="AY522" i="41"/>
  <c r="AZ521" i="41"/>
  <c r="AZ630" i="41"/>
  <c r="AZ410" i="41"/>
  <c r="AY410" i="41"/>
  <c r="AZ434" i="41"/>
  <c r="AY434" i="41"/>
  <c r="AZ546" i="41"/>
  <c r="AZ570" i="41"/>
  <c r="AZ595" i="41"/>
  <c r="AY674" i="41"/>
  <c r="AZ674" i="41"/>
  <c r="AZ694" i="41"/>
  <c r="AY694" i="41"/>
  <c r="AY391" i="41"/>
  <c r="AZ422" i="41"/>
  <c r="AY422" i="41"/>
  <c r="AZ453" i="41"/>
  <c r="AZ475" i="41"/>
  <c r="AY475" i="41"/>
  <c r="AZ498" i="41"/>
  <c r="AY498" i="41"/>
  <c r="AZ497" i="41"/>
  <c r="AY693" i="41"/>
  <c r="AZ693" i="41"/>
  <c r="AZ692" i="41"/>
  <c r="AY390" i="41"/>
  <c r="AY392" i="41"/>
  <c r="AZ451" i="41"/>
  <c r="AY451" i="41"/>
  <c r="AZ455" i="41"/>
  <c r="AY455" i="41"/>
  <c r="AY512" i="41"/>
  <c r="AZ594" i="41"/>
  <c r="AZ619" i="41"/>
  <c r="AY536" i="41"/>
  <c r="AY548" i="41"/>
  <c r="AY560" i="41"/>
  <c r="AY572" i="41"/>
  <c r="AY584" i="41"/>
  <c r="AY596" i="41"/>
  <c r="AY608" i="41"/>
  <c r="AY620" i="41"/>
  <c r="AY632" i="41"/>
  <c r="AY644" i="41"/>
  <c r="AY656" i="41"/>
  <c r="AZ695" i="41"/>
  <c r="AY714" i="41"/>
  <c r="AZ720" i="41"/>
  <c r="AY720" i="41"/>
  <c r="AZ737" i="41"/>
  <c r="AY737" i="41"/>
  <c r="AZ784" i="41"/>
  <c r="AY784" i="41"/>
  <c r="AZ797" i="41"/>
  <c r="AY797" i="41"/>
  <c r="AZ856" i="41"/>
  <c r="AY856" i="41"/>
  <c r="AZ869" i="41"/>
  <c r="AY869" i="41"/>
  <c r="AZ940" i="41"/>
  <c r="AY940" i="41"/>
  <c r="AZ988" i="41"/>
  <c r="AY988" i="41"/>
  <c r="AY466" i="41"/>
  <c r="AY467" i="41"/>
  <c r="AY478" i="41"/>
  <c r="AY479" i="41"/>
  <c r="AY490" i="41"/>
  <c r="AY491" i="41"/>
  <c r="AY502" i="41"/>
  <c r="AY503" i="41"/>
  <c r="AY514" i="41"/>
  <c r="AY515" i="41"/>
  <c r="AY527" i="41"/>
  <c r="AY539" i="41"/>
  <c r="AY551" i="41"/>
  <c r="AY563" i="41"/>
  <c r="AY575" i="41"/>
  <c r="AY587" i="41"/>
  <c r="AY599" i="41"/>
  <c r="AY611" i="41"/>
  <c r="AY623" i="41"/>
  <c r="AY635" i="41"/>
  <c r="AY647" i="41"/>
  <c r="AY661" i="41"/>
  <c r="AZ677" i="41"/>
  <c r="AY692" i="41"/>
  <c r="AZ699" i="41"/>
  <c r="AZ735" i="41"/>
  <c r="AZ736" i="41"/>
  <c r="AY736" i="41"/>
  <c r="AZ796" i="41"/>
  <c r="AY796" i="41"/>
  <c r="AZ809" i="41"/>
  <c r="AY809" i="41"/>
  <c r="AZ868" i="41"/>
  <c r="AY868" i="41"/>
  <c r="AZ881" i="41"/>
  <c r="AY881" i="41"/>
  <c r="AZ467" i="41"/>
  <c r="AZ479" i="41"/>
  <c r="AZ491" i="41"/>
  <c r="AZ503" i="41"/>
  <c r="AZ515" i="41"/>
  <c r="AY683" i="41"/>
  <c r="AZ749" i="41"/>
  <c r="AY749" i="41"/>
  <c r="AZ893" i="41"/>
  <c r="AY893" i="41"/>
  <c r="AZ952" i="41"/>
  <c r="AY952" i="41"/>
  <c r="AZ1000" i="41"/>
  <c r="AY1000" i="41"/>
  <c r="AZ658" i="41"/>
  <c r="AY684" i="41"/>
  <c r="AY716" i="41"/>
  <c r="AZ733" i="41"/>
  <c r="AY733" i="41"/>
  <c r="AZ808" i="41"/>
  <c r="AY808" i="41"/>
  <c r="AZ821" i="41"/>
  <c r="AY821" i="41"/>
  <c r="AZ880" i="41"/>
  <c r="AY880" i="41"/>
  <c r="AZ905" i="41"/>
  <c r="AY905" i="41"/>
  <c r="AZ965" i="41"/>
  <c r="AY965" i="41"/>
  <c r="AZ999" i="41"/>
  <c r="AZ457" i="41"/>
  <c r="AZ469" i="41"/>
  <c r="AZ481" i="41"/>
  <c r="AZ493" i="41"/>
  <c r="AZ505" i="41"/>
  <c r="AZ517" i="41"/>
  <c r="AZ529" i="41"/>
  <c r="AZ541" i="41"/>
  <c r="AZ553" i="41"/>
  <c r="AZ565" i="41"/>
  <c r="AY707" i="41"/>
  <c r="AZ748" i="41"/>
  <c r="AY748" i="41"/>
  <c r="AZ892" i="41"/>
  <c r="AY892" i="41"/>
  <c r="AZ917" i="41"/>
  <c r="AY917" i="41"/>
  <c r="AY458" i="41"/>
  <c r="AY459" i="41"/>
  <c r="AY470" i="41"/>
  <c r="AY471" i="41"/>
  <c r="AY482" i="41"/>
  <c r="AY483" i="41"/>
  <c r="AY494" i="41"/>
  <c r="AY495" i="41"/>
  <c r="AY506" i="41"/>
  <c r="AY507" i="41"/>
  <c r="AY518" i="41"/>
  <c r="AY519" i="41"/>
  <c r="AY530" i="41"/>
  <c r="AY531" i="41"/>
  <c r="AY542" i="41"/>
  <c r="AY543" i="41"/>
  <c r="AY554" i="41"/>
  <c r="AY555" i="41"/>
  <c r="AY566" i="41"/>
  <c r="AY567" i="41"/>
  <c r="AY578" i="41"/>
  <c r="AY579" i="41"/>
  <c r="AY590" i="41"/>
  <c r="AY591" i="41"/>
  <c r="AY602" i="41"/>
  <c r="AY603" i="41"/>
  <c r="AY614" i="41"/>
  <c r="AY615" i="41"/>
  <c r="AY626" i="41"/>
  <c r="AY627" i="41"/>
  <c r="AY638" i="41"/>
  <c r="AY639" i="41"/>
  <c r="AY650" i="41"/>
  <c r="AY651" i="41"/>
  <c r="AY664" i="41"/>
  <c r="AY665" i="41"/>
  <c r="AY681" i="41"/>
  <c r="AZ682" i="41"/>
  <c r="AY687" i="41"/>
  <c r="AY723" i="41"/>
  <c r="AY726" i="41"/>
  <c r="AZ732" i="41"/>
  <c r="AY732" i="41"/>
  <c r="AZ761" i="41"/>
  <c r="AY761" i="41"/>
  <c r="AZ820" i="41"/>
  <c r="AY820" i="41"/>
  <c r="AZ833" i="41"/>
  <c r="AY833" i="41"/>
  <c r="AZ904" i="41"/>
  <c r="AY904" i="41"/>
  <c r="AZ964" i="41"/>
  <c r="AY964" i="41"/>
  <c r="AZ916" i="41"/>
  <c r="AY916" i="41"/>
  <c r="AZ929" i="41"/>
  <c r="AY929" i="41"/>
  <c r="AZ977" i="41"/>
  <c r="AY977" i="41"/>
  <c r="AY705" i="41"/>
  <c r="AZ706" i="41"/>
  <c r="AZ723" i="41"/>
  <c r="AZ724" i="41"/>
  <c r="AZ760" i="41"/>
  <c r="AY760" i="41"/>
  <c r="AZ773" i="41"/>
  <c r="AY773" i="41"/>
  <c r="AZ832" i="41"/>
  <c r="AY832" i="41"/>
  <c r="AZ845" i="41"/>
  <c r="AY845" i="41"/>
  <c r="AZ915" i="41"/>
  <c r="AZ533" i="41"/>
  <c r="AZ545" i="41"/>
  <c r="AZ557" i="41"/>
  <c r="AZ569" i="41"/>
  <c r="AZ581" i="41"/>
  <c r="AZ593" i="41"/>
  <c r="AZ605" i="41"/>
  <c r="AZ617" i="41"/>
  <c r="AZ629" i="41"/>
  <c r="AZ641" i="41"/>
  <c r="AZ653" i="41"/>
  <c r="AZ667" i="41"/>
  <c r="AZ669" i="41"/>
  <c r="AY672" i="41"/>
  <c r="AY673" i="41"/>
  <c r="AZ711" i="41"/>
  <c r="AY798" i="41"/>
  <c r="AY870" i="41"/>
  <c r="AZ928" i="41"/>
  <c r="AY928" i="41"/>
  <c r="AZ976" i="41"/>
  <c r="AY976" i="41"/>
  <c r="AY534" i="41"/>
  <c r="AY535" i="41"/>
  <c r="AY546" i="41"/>
  <c r="AY547" i="41"/>
  <c r="AY558" i="41"/>
  <c r="AY559" i="41"/>
  <c r="AY570" i="41"/>
  <c r="AY571" i="41"/>
  <c r="AY582" i="41"/>
  <c r="AY583" i="41"/>
  <c r="AY594" i="41"/>
  <c r="AY595" i="41"/>
  <c r="AY606" i="41"/>
  <c r="AY607" i="41"/>
  <c r="AY618" i="41"/>
  <c r="AY619" i="41"/>
  <c r="AY630" i="41"/>
  <c r="AY631" i="41"/>
  <c r="AY642" i="41"/>
  <c r="AY643" i="41"/>
  <c r="AY654" i="41"/>
  <c r="AY655" i="41"/>
  <c r="AZ668" i="41"/>
  <c r="AZ671" i="41"/>
  <c r="AY695" i="41"/>
  <c r="AY712" i="41"/>
  <c r="AY713" i="41"/>
  <c r="AZ721" i="41"/>
  <c r="AY721" i="41"/>
  <c r="AY738" i="41"/>
  <c r="AZ772" i="41"/>
  <c r="AY772" i="41"/>
  <c r="AZ785" i="41"/>
  <c r="AY785" i="41"/>
  <c r="AZ844" i="41"/>
  <c r="AY844" i="41"/>
  <c r="AZ857" i="41"/>
  <c r="AY857" i="41"/>
  <c r="AZ941" i="41"/>
  <c r="AY941" i="41"/>
  <c r="AZ989" i="41"/>
  <c r="AY989" i="41"/>
  <c r="AY669" i="41"/>
  <c r="AZ670" i="41"/>
  <c r="AY810" i="41"/>
  <c r="AY882" i="41"/>
  <c r="AY992" i="41"/>
  <c r="AY993" i="41"/>
  <c r="AZ885" i="41"/>
  <c r="AZ897" i="41"/>
  <c r="AZ909" i="41"/>
  <c r="AZ921" i="41"/>
  <c r="AZ933" i="41"/>
  <c r="AZ945" i="41"/>
  <c r="AZ957" i="41"/>
  <c r="AZ969" i="41"/>
  <c r="AZ981" i="41"/>
  <c r="AY718" i="41"/>
  <c r="AY719" i="41"/>
  <c r="AY730" i="41"/>
  <c r="AY731" i="41"/>
  <c r="AY742" i="41"/>
  <c r="AY743" i="41"/>
  <c r="AY754" i="41"/>
  <c r="AY755" i="41"/>
  <c r="AY766" i="41"/>
  <c r="AY767" i="41"/>
  <c r="AY778" i="41"/>
  <c r="AY779" i="41"/>
  <c r="AY790" i="41"/>
  <c r="AY791" i="41"/>
  <c r="AY802" i="41"/>
  <c r="AY803" i="41"/>
  <c r="AY814" i="41"/>
  <c r="AY815" i="41"/>
  <c r="AY826" i="41"/>
  <c r="AY827" i="41"/>
  <c r="AY838" i="41"/>
  <c r="AY839" i="41"/>
  <c r="AY850" i="41"/>
  <c r="AY851" i="41"/>
  <c r="AY862" i="41"/>
  <c r="AY863" i="41"/>
  <c r="AY874" i="41"/>
  <c r="AY875" i="41"/>
  <c r="AY886" i="41"/>
  <c r="AY887" i="41"/>
  <c r="AY898" i="41"/>
  <c r="AY899" i="41"/>
  <c r="AY910" i="41"/>
  <c r="AY911" i="41"/>
  <c r="AY922" i="41"/>
  <c r="AY923" i="41"/>
  <c r="AY934" i="41"/>
  <c r="AY935" i="41"/>
  <c r="AY946" i="41"/>
  <c r="AY947" i="41"/>
  <c r="AY958" i="41"/>
  <c r="AY959" i="41"/>
  <c r="AY970" i="41"/>
  <c r="AY971" i="41"/>
  <c r="AY982" i="41"/>
  <c r="AY983" i="41"/>
  <c r="AY994" i="41"/>
  <c r="AY995" i="41"/>
  <c r="AZ911" i="41"/>
  <c r="AZ923" i="41"/>
  <c r="AZ935" i="41"/>
  <c r="AZ947" i="41"/>
  <c r="AZ959" i="41"/>
  <c r="AZ971" i="41"/>
  <c r="AZ983" i="41"/>
  <c r="AZ995" i="41"/>
  <c r="AY744" i="41"/>
  <c r="AY745" i="41"/>
  <c r="AY756" i="41"/>
  <c r="AY757" i="41"/>
  <c r="AY768" i="41"/>
  <c r="AY769" i="41"/>
  <c r="AY780" i="41"/>
  <c r="AY781" i="41"/>
  <c r="AY792" i="41"/>
  <c r="AY793" i="41"/>
  <c r="AY804" i="41"/>
  <c r="AY805" i="41"/>
  <c r="AY816" i="41"/>
  <c r="AY817" i="41"/>
  <c r="AY828" i="41"/>
  <c r="AY829" i="41"/>
  <c r="AY840" i="41"/>
  <c r="AY841" i="41"/>
  <c r="AY852" i="41"/>
  <c r="AY853" i="41"/>
  <c r="AY864" i="41"/>
  <c r="AY865" i="41"/>
  <c r="AY876" i="41"/>
  <c r="AY877" i="41"/>
  <c r="AY888" i="41"/>
  <c r="AY889" i="41"/>
  <c r="AY900" i="41"/>
  <c r="AY901" i="41"/>
  <c r="AZ745" i="41"/>
  <c r="AZ757" i="41"/>
  <c r="AZ769" i="41"/>
  <c r="AZ781" i="41"/>
  <c r="AZ793" i="41"/>
  <c r="AZ805" i="41"/>
  <c r="AZ817" i="41"/>
  <c r="AZ829" i="41"/>
  <c r="AZ841" i="41"/>
  <c r="AZ853" i="41"/>
  <c r="AZ865" i="41"/>
  <c r="AZ877" i="41"/>
  <c r="AZ889" i="41"/>
  <c r="AZ901" i="41"/>
  <c r="AZ925" i="41"/>
  <c r="AY914" i="41"/>
  <c r="AY915" i="41"/>
  <c r="AY926" i="41"/>
  <c r="AY927" i="41"/>
  <c r="AY938" i="41"/>
  <c r="AY939" i="41"/>
  <c r="AY950" i="41"/>
  <c r="AY951" i="41"/>
  <c r="AY962" i="41"/>
  <c r="AY963" i="41"/>
  <c r="AY974" i="41"/>
  <c r="AY975" i="41"/>
  <c r="AY986" i="41"/>
  <c r="AY987" i="41"/>
  <c r="AY998" i="41"/>
  <c r="AY999" i="41"/>
  <c r="W30" i="38" l="1"/>
  <c r="W32" i="38"/>
  <c r="W20" i="38" l="1"/>
  <c r="W9" i="27" l="1"/>
  <c r="AJ7" i="36" l="1"/>
  <c r="AZ2" i="35" l="1"/>
  <c r="AY2" i="35"/>
  <c r="AY7" i="35" s="1"/>
  <c r="AX2" i="35"/>
  <c r="AX4" i="35" s="1"/>
  <c r="AW2" i="35"/>
  <c r="AW8" i="35" s="1"/>
  <c r="AV2" i="35"/>
  <c r="AV7" i="35" s="1"/>
  <c r="AU2" i="35"/>
  <c r="AU9" i="35" s="1"/>
  <c r="AT2" i="35"/>
  <c r="AT10" i="35" s="1"/>
  <c r="AS2" i="35"/>
  <c r="AR2" i="35"/>
  <c r="AQ2" i="35"/>
  <c r="AQ7" i="35" s="1"/>
  <c r="AP2" i="35"/>
  <c r="AP4" i="35" s="1"/>
  <c r="AO2" i="35"/>
  <c r="AO16" i="35" s="1"/>
  <c r="AN2" i="35"/>
  <c r="AN7" i="35" s="1"/>
  <c r="AM2" i="35"/>
  <c r="AM5" i="35" s="1"/>
  <c r="AL2" i="35"/>
  <c r="AL4" i="35" s="1"/>
  <c r="AK2" i="35"/>
  <c r="AJ2" i="35"/>
  <c r="AJ5" i="35" s="1"/>
  <c r="AI2" i="35"/>
  <c r="AI5" i="35" s="1"/>
  <c r="AH2" i="35"/>
  <c r="AH11" i="35" s="1"/>
  <c r="AG2" i="35"/>
  <c r="AG4" i="35" s="1"/>
  <c r="AF2" i="35"/>
  <c r="AF8" i="35" s="1"/>
  <c r="AE2" i="35"/>
  <c r="AE7" i="35" s="1"/>
  <c r="AD2" i="35"/>
  <c r="AD9" i="35" s="1"/>
  <c r="AC2" i="35"/>
  <c r="AC4" i="35" s="1"/>
  <c r="Y2" i="35"/>
  <c r="Y11" i="35" s="1"/>
  <c r="X2" i="35"/>
  <c r="X5" i="35" s="1"/>
  <c r="AB2" i="35"/>
  <c r="AB10" i="35" s="1"/>
  <c r="AA2" i="35"/>
  <c r="Z2" i="35"/>
  <c r="Z5" i="35" s="1"/>
  <c r="AX16" i="35" l="1"/>
  <c r="AT14" i="35"/>
  <c r="AX8" i="35"/>
  <c r="AT6" i="35"/>
  <c r="AY11" i="35"/>
  <c r="AX17" i="35"/>
  <c r="AP16" i="35"/>
  <c r="AU13" i="35"/>
  <c r="AQ11" i="35"/>
  <c r="AP8" i="35"/>
  <c r="AU5" i="35"/>
  <c r="AY18" i="35"/>
  <c r="AT17" i="35"/>
  <c r="AY15" i="35"/>
  <c r="AX12" i="35"/>
  <c r="AQ18" i="35"/>
  <c r="AU18" i="35"/>
  <c r="AP17" i="35"/>
  <c r="AQ15" i="35"/>
  <c r="AP12" i="35"/>
  <c r="X15" i="35"/>
  <c r="X7" i="35"/>
  <c r="AM18" i="35"/>
  <c r="AD18" i="35"/>
  <c r="AL17" i="35"/>
  <c r="AI15" i="35"/>
  <c r="AB14" i="35"/>
  <c r="AD13" i="35"/>
  <c r="AM9" i="35"/>
  <c r="AI7" i="35"/>
  <c r="AB6" i="35"/>
  <c r="AD5" i="35"/>
  <c r="X12" i="35"/>
  <c r="AI18" i="35"/>
  <c r="AG17" i="35"/>
  <c r="AG16" i="35"/>
  <c r="AH15" i="35"/>
  <c r="AL10" i="35"/>
  <c r="AE9" i="35"/>
  <c r="AG8" i="35"/>
  <c r="AH7" i="35"/>
  <c r="X4" i="35"/>
  <c r="X11" i="35"/>
  <c r="AH18" i="35"/>
  <c r="AB17" i="35"/>
  <c r="AM13" i="35"/>
  <c r="AI11" i="35"/>
  <c r="X16" i="35"/>
  <c r="X8" i="35"/>
  <c r="AE18" i="35"/>
  <c r="AL14" i="35"/>
  <c r="AE13" i="35"/>
  <c r="AG12" i="35"/>
  <c r="AL6" i="35"/>
  <c r="AE5" i="35"/>
  <c r="AR4" i="35"/>
  <c r="AR6" i="35"/>
  <c r="AR8" i="35"/>
  <c r="AR10" i="35"/>
  <c r="AR12" i="35"/>
  <c r="AR14" i="35"/>
  <c r="AR16" i="35"/>
  <c r="AZ4" i="35"/>
  <c r="AZ6" i="35"/>
  <c r="AZ8" i="35"/>
  <c r="AZ10" i="35"/>
  <c r="AZ12" i="35"/>
  <c r="AZ14" i="35"/>
  <c r="AZ16" i="35"/>
  <c r="AZ18" i="35"/>
  <c r="AR18" i="35"/>
  <c r="Z18" i="35"/>
  <c r="Z15" i="35"/>
  <c r="AV13" i="35"/>
  <c r="AZ11" i="35"/>
  <c r="AR11" i="35"/>
  <c r="Z11" i="35"/>
  <c r="AZ7" i="35"/>
  <c r="AR7" i="35"/>
  <c r="AN5" i="35"/>
  <c r="AA5" i="35"/>
  <c r="AA7" i="35"/>
  <c r="AA9" i="35"/>
  <c r="AA11" i="35"/>
  <c r="AA13" i="35"/>
  <c r="AA15" i="35"/>
  <c r="AA4" i="35"/>
  <c r="AK5" i="35"/>
  <c r="AK7" i="35"/>
  <c r="AK9" i="35"/>
  <c r="AK11" i="35"/>
  <c r="AK13" i="35"/>
  <c r="AK15" i="35"/>
  <c r="AK4" i="35"/>
  <c r="AS5" i="35"/>
  <c r="AS7" i="35"/>
  <c r="AS9" i="35"/>
  <c r="AS11" i="35"/>
  <c r="AS13" i="35"/>
  <c r="AS15" i="35"/>
  <c r="Y18" i="35"/>
  <c r="AS17" i="35"/>
  <c r="AK17" i="35"/>
  <c r="AA17" i="35"/>
  <c r="AF16" i="35"/>
  <c r="AS14" i="35"/>
  <c r="AA14" i="35"/>
  <c r="AW12" i="35"/>
  <c r="AK10" i="35"/>
  <c r="AA10" i="35"/>
  <c r="AB5" i="35"/>
  <c r="AB7" i="35"/>
  <c r="AB9" i="35"/>
  <c r="AB11" i="35"/>
  <c r="AB13" i="35"/>
  <c r="AB15" i="35"/>
  <c r="AD4" i="35"/>
  <c r="AD6" i="35"/>
  <c r="AD8" i="35"/>
  <c r="AD10" i="35"/>
  <c r="AD12" i="35"/>
  <c r="AD14" i="35"/>
  <c r="AD16" i="35"/>
  <c r="AH4" i="35"/>
  <c r="AH6" i="35"/>
  <c r="AH8" i="35"/>
  <c r="AH10" i="35"/>
  <c r="AH12" i="35"/>
  <c r="AH14" i="35"/>
  <c r="AH16" i="35"/>
  <c r="AL5" i="35"/>
  <c r="AL7" i="35"/>
  <c r="AL9" i="35"/>
  <c r="AL11" i="35"/>
  <c r="AL13" i="35"/>
  <c r="AL15" i="35"/>
  <c r="AP5" i="35"/>
  <c r="AP7" i="35"/>
  <c r="AP9" i="35"/>
  <c r="AP11" i="35"/>
  <c r="AP13" i="35"/>
  <c r="AP15" i="35"/>
  <c r="AT5" i="35"/>
  <c r="AT7" i="35"/>
  <c r="AT9" i="35"/>
  <c r="AT11" i="35"/>
  <c r="AT13" i="35"/>
  <c r="AT15" i="35"/>
  <c r="AX5" i="35"/>
  <c r="AX7" i="35"/>
  <c r="AX9" i="35"/>
  <c r="AX11" i="35"/>
  <c r="AX13" i="35"/>
  <c r="AX15" i="35"/>
  <c r="X18" i="35"/>
  <c r="X14" i="35"/>
  <c r="X10" i="35"/>
  <c r="X6" i="35"/>
  <c r="AX18" i="35"/>
  <c r="AT18" i="35"/>
  <c r="AP18" i="35"/>
  <c r="AL18" i="35"/>
  <c r="AG18" i="35"/>
  <c r="AB18" i="35"/>
  <c r="AZ17" i="35"/>
  <c r="AV17" i="35"/>
  <c r="AR17" i="35"/>
  <c r="AN17" i="35"/>
  <c r="AI17" i="35"/>
  <c r="AE17" i="35"/>
  <c r="Z17" i="35"/>
  <c r="AT16" i="35"/>
  <c r="AL16" i="35"/>
  <c r="AB16" i="35"/>
  <c r="AV15" i="35"/>
  <c r="AN15" i="35"/>
  <c r="AE15" i="35"/>
  <c r="AX14" i="35"/>
  <c r="AP14" i="35"/>
  <c r="AG14" i="35"/>
  <c r="AZ13" i="35"/>
  <c r="AR13" i="35"/>
  <c r="AI13" i="35"/>
  <c r="Z13" i="35"/>
  <c r="AT12" i="35"/>
  <c r="AL12" i="35"/>
  <c r="AB12" i="35"/>
  <c r="AV11" i="35"/>
  <c r="AN11" i="35"/>
  <c r="AE11" i="35"/>
  <c r="AX10" i="35"/>
  <c r="AP10" i="35"/>
  <c r="AG10" i="35"/>
  <c r="AZ9" i="35"/>
  <c r="AR9" i="35"/>
  <c r="AI9" i="35"/>
  <c r="Z9" i="35"/>
  <c r="AT8" i="35"/>
  <c r="AL8" i="35"/>
  <c r="AB8" i="35"/>
  <c r="AX6" i="35"/>
  <c r="AP6" i="35"/>
  <c r="AG6" i="35"/>
  <c r="AZ5" i="35"/>
  <c r="AR5" i="35"/>
  <c r="AT4" i="35"/>
  <c r="Z4" i="35"/>
  <c r="Z6" i="35"/>
  <c r="Z8" i="35"/>
  <c r="Z10" i="35"/>
  <c r="Z12" i="35"/>
  <c r="Z14" i="35"/>
  <c r="Z16" i="35"/>
  <c r="Y4" i="35"/>
  <c r="Y6" i="35"/>
  <c r="Y8" i="35"/>
  <c r="Y10" i="35"/>
  <c r="Y12" i="35"/>
  <c r="Y14" i="35"/>
  <c r="Y16" i="35"/>
  <c r="AF5" i="35"/>
  <c r="AF7" i="35"/>
  <c r="AF9" i="35"/>
  <c r="AF11" i="35"/>
  <c r="AF13" i="35"/>
  <c r="AF15" i="35"/>
  <c r="AF4" i="35"/>
  <c r="AN4" i="35"/>
  <c r="AN6" i="35"/>
  <c r="AN8" i="35"/>
  <c r="AN10" i="35"/>
  <c r="AN12" i="35"/>
  <c r="AN14" i="35"/>
  <c r="AN16" i="35"/>
  <c r="AV4" i="35"/>
  <c r="AV6" i="35"/>
  <c r="AV8" i="35"/>
  <c r="AV10" i="35"/>
  <c r="AV12" i="35"/>
  <c r="AV14" i="35"/>
  <c r="AV16" i="35"/>
  <c r="AV18" i="35"/>
  <c r="AN18" i="35"/>
  <c r="AZ15" i="35"/>
  <c r="AR15" i="35"/>
  <c r="AN13" i="35"/>
  <c r="AV9" i="35"/>
  <c r="AN9" i="35"/>
  <c r="Z7" i="35"/>
  <c r="AV5" i="35"/>
  <c r="AG5" i="35"/>
  <c r="AG7" i="35"/>
  <c r="AG9" i="35"/>
  <c r="AG11" i="35"/>
  <c r="AG13" i="35"/>
  <c r="AG15" i="35"/>
  <c r="AO5" i="35"/>
  <c r="AO7" i="35"/>
  <c r="AO9" i="35"/>
  <c r="AO11" i="35"/>
  <c r="AO13" i="35"/>
  <c r="AO15" i="35"/>
  <c r="AO4" i="35"/>
  <c r="AW5" i="35"/>
  <c r="AW7" i="35"/>
  <c r="AW9" i="35"/>
  <c r="AW11" i="35"/>
  <c r="AW13" i="35"/>
  <c r="AW15" i="35"/>
  <c r="AW17" i="35"/>
  <c r="AO17" i="35"/>
  <c r="AF17" i="35"/>
  <c r="AW16" i="35"/>
  <c r="Y15" i="35"/>
  <c r="AK14" i="35"/>
  <c r="AO12" i="35"/>
  <c r="AF12" i="35"/>
  <c r="AS10" i="35"/>
  <c r="AO8" i="35"/>
  <c r="Y7" i="35"/>
  <c r="AS6" i="35"/>
  <c r="AK6" i="35"/>
  <c r="AA6" i="35"/>
  <c r="AW4" i="35"/>
  <c r="AE4" i="35"/>
  <c r="AE6" i="35"/>
  <c r="AE8" i="35"/>
  <c r="AE10" i="35"/>
  <c r="AE12" i="35"/>
  <c r="AE14" i="35"/>
  <c r="AE16" i="35"/>
  <c r="AI4" i="35"/>
  <c r="AI6" i="35"/>
  <c r="AI8" i="35"/>
  <c r="AI10" i="35"/>
  <c r="AI12" i="35"/>
  <c r="AI14" i="35"/>
  <c r="AI16" i="35"/>
  <c r="AM4" i="35"/>
  <c r="AM6" i="35"/>
  <c r="AM8" i="35"/>
  <c r="AM10" i="35"/>
  <c r="AM12" i="35"/>
  <c r="AM14" i="35"/>
  <c r="AM16" i="35"/>
  <c r="AQ4" i="35"/>
  <c r="AQ6" i="35"/>
  <c r="AQ8" i="35"/>
  <c r="AQ10" i="35"/>
  <c r="AQ12" i="35"/>
  <c r="AQ14" i="35"/>
  <c r="AQ16" i="35"/>
  <c r="AU4" i="35"/>
  <c r="AU6" i="35"/>
  <c r="AU8" i="35"/>
  <c r="AU10" i="35"/>
  <c r="AU12" i="35"/>
  <c r="AU14" i="35"/>
  <c r="AU16" i="35"/>
  <c r="AY4" i="35"/>
  <c r="AY6" i="35"/>
  <c r="AY8" i="35"/>
  <c r="AY10" i="35"/>
  <c r="AY12" i="35"/>
  <c r="AY14" i="35"/>
  <c r="AY16" i="35"/>
  <c r="X17" i="35"/>
  <c r="X13" i="35"/>
  <c r="X9" i="35"/>
  <c r="AW18" i="35"/>
  <c r="AS18" i="35"/>
  <c r="AO18" i="35"/>
  <c r="AK18" i="35"/>
  <c r="AF18" i="35"/>
  <c r="AA18" i="35"/>
  <c r="AY17" i="35"/>
  <c r="AU17" i="35"/>
  <c r="AQ17" i="35"/>
  <c r="AM17" i="35"/>
  <c r="AH17" i="35"/>
  <c r="AD17" i="35"/>
  <c r="Y17" i="35"/>
  <c r="AS16" i="35"/>
  <c r="AK16" i="35"/>
  <c r="AA16" i="35"/>
  <c r="AU15" i="35"/>
  <c r="AM15" i="35"/>
  <c r="AD15" i="35"/>
  <c r="AW14" i="35"/>
  <c r="AO14" i="35"/>
  <c r="AF14" i="35"/>
  <c r="AY13" i="35"/>
  <c r="AQ13" i="35"/>
  <c r="AH13" i="35"/>
  <c r="Y13" i="35"/>
  <c r="AS12" i="35"/>
  <c r="AK12" i="35"/>
  <c r="AA12" i="35"/>
  <c r="AU11" i="35"/>
  <c r="AM11" i="35"/>
  <c r="AD11" i="35"/>
  <c r="AW10" i="35"/>
  <c r="AO10" i="35"/>
  <c r="AF10" i="35"/>
  <c r="AY9" i="35"/>
  <c r="AQ9" i="35"/>
  <c r="AH9" i="35"/>
  <c r="Y9" i="35"/>
  <c r="AS8" i="35"/>
  <c r="AK8" i="35"/>
  <c r="AA8" i="35"/>
  <c r="AU7" i="35"/>
  <c r="AM7" i="35"/>
  <c r="AD7" i="35"/>
  <c r="AW6" i="35"/>
  <c r="AO6" i="35"/>
  <c r="AF6" i="35"/>
  <c r="AY5" i="35"/>
  <c r="AQ5" i="35"/>
  <c r="AH5" i="35"/>
  <c r="Y5" i="35"/>
  <c r="AS4" i="35"/>
  <c r="AB4" i="35"/>
  <c r="AC18" i="35"/>
  <c r="AC14" i="35"/>
  <c r="AC10" i="35"/>
  <c r="AC6" i="35"/>
  <c r="AC17" i="35"/>
  <c r="AC15" i="35"/>
  <c r="AC11" i="35"/>
  <c r="AC7" i="35"/>
  <c r="AC13" i="35"/>
  <c r="AC9" i="35"/>
  <c r="AC5" i="35"/>
  <c r="AC16" i="35"/>
  <c r="AC12" i="35"/>
  <c r="AC8" i="35"/>
  <c r="AJ17" i="35"/>
  <c r="AJ15" i="35"/>
  <c r="AJ13" i="35"/>
  <c r="AJ12" i="35"/>
  <c r="AJ10" i="35"/>
  <c r="AJ8" i="35"/>
  <c r="AJ6" i="35"/>
  <c r="AJ4" i="35"/>
  <c r="AJ18" i="35"/>
  <c r="AJ16" i="35"/>
  <c r="AJ14" i="35"/>
  <c r="AJ11" i="35"/>
  <c r="AJ9" i="35"/>
  <c r="AJ7" i="35"/>
  <c r="AR3" i="35" l="1"/>
  <c r="AT3" i="35"/>
  <c r="AB3" i="35"/>
  <c r="AS3" i="35"/>
  <c r="AQ3" i="35"/>
  <c r="AF3" i="35"/>
  <c r="AE3" i="35"/>
  <c r="AW3" i="35"/>
  <c r="AL3" i="35"/>
  <c r="AO3" i="35"/>
  <c r="AZ3" i="35"/>
  <c r="AM3" i="35"/>
  <c r="Z3" i="35"/>
  <c r="X3" i="35"/>
  <c r="AY3" i="35"/>
  <c r="AI3" i="35"/>
  <c r="AN3" i="35"/>
  <c r="AH3" i="35"/>
  <c r="AG3" i="35"/>
  <c r="AV3" i="35"/>
  <c r="Y3" i="35"/>
  <c r="AP3" i="35"/>
  <c r="AK3" i="35"/>
  <c r="AA3" i="35"/>
  <c r="AU3" i="35"/>
  <c r="AX3" i="35"/>
  <c r="AD3" i="35"/>
  <c r="AJ3" i="35"/>
  <c r="AC3" i="35"/>
  <c r="W5" i="35"/>
  <c r="W6" i="35"/>
  <c r="W7" i="35"/>
  <c r="W8" i="35"/>
  <c r="W9" i="35"/>
  <c r="W10" i="35"/>
  <c r="W11" i="35"/>
  <c r="W12" i="35"/>
  <c r="W13" i="35"/>
  <c r="W14" i="35"/>
  <c r="W15" i="35"/>
  <c r="W16" i="35"/>
  <c r="W17" i="35"/>
  <c r="W18" i="35"/>
  <c r="W4" i="35"/>
  <c r="Y20" i="38" l="1"/>
  <c r="W23" i="38"/>
  <c r="V23" i="38" s="1"/>
  <c r="W8" i="38"/>
  <c r="V8" i="38" s="1"/>
  <c r="AK35" i="39" l="1"/>
  <c r="AJ35" i="39" s="1"/>
  <c r="AK22" i="39"/>
  <c r="AJ22" i="39" s="1"/>
  <c r="AK15" i="39"/>
  <c r="AJ15" i="39" s="1"/>
  <c r="AK3" i="39"/>
  <c r="AJ3" i="39" l="1"/>
  <c r="D5" i="35"/>
  <c r="D6" i="35"/>
  <c r="D7" i="35"/>
  <c r="D8" i="35"/>
  <c r="D9" i="35"/>
  <c r="D10" i="35"/>
  <c r="D11" i="35"/>
  <c r="D12" i="35"/>
  <c r="D13" i="35"/>
  <c r="D14" i="35"/>
  <c r="D15" i="35"/>
  <c r="D16" i="35"/>
  <c r="D17" i="35"/>
  <c r="D18" i="35"/>
  <c r="D4" i="35"/>
  <c r="W28" i="35" l="1"/>
  <c r="W27" i="35"/>
  <c r="W26" i="35"/>
  <c r="W25" i="35"/>
  <c r="AK3" i="36" l="1"/>
  <c r="W28" i="38" l="1"/>
  <c r="W5" i="27" l="1"/>
  <c r="W3" i="27"/>
  <c r="W27" i="27" l="1"/>
  <c r="Z22" i="27"/>
  <c r="W22" i="27"/>
  <c r="W42" i="38"/>
  <c r="W40" i="38"/>
  <c r="Z28" i="38"/>
  <c r="AC28"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A28" authorId="0" shapeId="0" xr:uid="{E2F94FAF-1463-4AA1-9C6A-C3E43D374557}">
      <text>
        <r>
          <rPr>
            <b/>
            <sz val="9"/>
            <color indexed="81"/>
            <rFont val="MS P ゴシック"/>
            <family val="3"/>
            <charset val="128"/>
          </rPr>
          <t>User:</t>
        </r>
        <r>
          <rPr>
            <sz val="9"/>
            <color indexed="81"/>
            <rFont val="MS P ゴシック"/>
            <family val="3"/>
            <charset val="128"/>
          </rPr>
          <t xml:space="preserve">
土木部案
行ごと削除
（代表メールアドレスの欄を上に追加したため、不要）</t>
        </r>
      </text>
    </comment>
  </commentList>
</comments>
</file>

<file path=xl/sharedStrings.xml><?xml version="1.0" encoding="utf-8"?>
<sst xmlns="http://schemas.openxmlformats.org/spreadsheetml/2006/main" count="5051" uniqueCount="414">
  <si>
    <t>商号又は名称</t>
    <rPh sb="0" eb="2">
      <t>ショウゴウ</t>
    </rPh>
    <rPh sb="2" eb="3">
      <t>マタ</t>
    </rPh>
    <rPh sb="4" eb="6">
      <t>メイショウ</t>
    </rPh>
    <phoneticPr fontId="1"/>
  </si>
  <si>
    <t>計</t>
    <rPh sb="0" eb="1">
      <t>ケイ</t>
    </rPh>
    <phoneticPr fontId="1"/>
  </si>
  <si>
    <t>最終学校・学科名</t>
    <rPh sb="0" eb="2">
      <t>サイシュウ</t>
    </rPh>
    <rPh sb="2" eb="4">
      <t>ガッコウ</t>
    </rPh>
    <rPh sb="5" eb="7">
      <t>ガッカ</t>
    </rPh>
    <rPh sb="7" eb="8">
      <t>メイ</t>
    </rPh>
    <phoneticPr fontId="1"/>
  </si>
  <si>
    <t>造園</t>
    <rPh sb="0" eb="2">
      <t>ゾウエン</t>
    </rPh>
    <phoneticPr fontId="1"/>
  </si>
  <si>
    <t>左官</t>
    <rPh sb="0" eb="2">
      <t>サカン</t>
    </rPh>
    <phoneticPr fontId="1"/>
  </si>
  <si>
    <t>さく井</t>
    <rPh sb="2" eb="3">
      <t>イ</t>
    </rPh>
    <phoneticPr fontId="1"/>
  </si>
  <si>
    <t>塗装</t>
    <rPh sb="0" eb="2">
      <t>トソウ</t>
    </rPh>
    <phoneticPr fontId="1"/>
  </si>
  <si>
    <t>監理技術者資格者証番号</t>
    <rPh sb="0" eb="2">
      <t>カンリ</t>
    </rPh>
    <rPh sb="2" eb="5">
      <t>ギジュツシャ</t>
    </rPh>
    <rPh sb="5" eb="8">
      <t>シカクシャ</t>
    </rPh>
    <rPh sb="8" eb="9">
      <t>ショウ</t>
    </rPh>
    <rPh sb="9" eb="11">
      <t>バンゴウ</t>
    </rPh>
    <phoneticPr fontId="1"/>
  </si>
  <si>
    <t>年齢</t>
    <rPh sb="0" eb="2">
      <t>ネンレイ</t>
    </rPh>
    <phoneticPr fontId="1"/>
  </si>
  <si>
    <t>法人</t>
    <rPh sb="0" eb="2">
      <t>ホウジン</t>
    </rPh>
    <phoneticPr fontId="1"/>
  </si>
  <si>
    <t>自己資本</t>
    <rPh sb="0" eb="2">
      <t>ジコ</t>
    </rPh>
    <rPh sb="2" eb="4">
      <t>シホン</t>
    </rPh>
    <phoneticPr fontId="1"/>
  </si>
  <si>
    <t>個人</t>
    <rPh sb="0" eb="2">
      <t>コジン</t>
    </rPh>
    <phoneticPr fontId="1"/>
  </si>
  <si>
    <t>個別状況</t>
    <rPh sb="0" eb="2">
      <t>コベツ</t>
    </rPh>
    <rPh sb="2" eb="4">
      <t>ジョウキョウ</t>
    </rPh>
    <phoneticPr fontId="1"/>
  </si>
  <si>
    <t>身体障害者手帳等の番号</t>
    <rPh sb="0" eb="2">
      <t>シンタイ</t>
    </rPh>
    <rPh sb="2" eb="5">
      <t>ショウガイシャ</t>
    </rPh>
    <rPh sb="5" eb="7">
      <t>テチョウ</t>
    </rPh>
    <rPh sb="7" eb="8">
      <t>トウ</t>
    </rPh>
    <rPh sb="9" eb="11">
      <t>バンゴウ</t>
    </rPh>
    <phoneticPr fontId="1"/>
  </si>
  <si>
    <t>活動人数</t>
    <rPh sb="0" eb="2">
      <t>カツドウ</t>
    </rPh>
    <rPh sb="2" eb="4">
      <t>ニンズ</t>
    </rPh>
    <phoneticPr fontId="1"/>
  </si>
  <si>
    <t>許可番号</t>
    <rPh sb="0" eb="2">
      <t>キョカ</t>
    </rPh>
    <rPh sb="2" eb="4">
      <t>バンゴウ</t>
    </rPh>
    <phoneticPr fontId="1"/>
  </si>
  <si>
    <t>知事
大臣</t>
    <rPh sb="0" eb="2">
      <t>チジ</t>
    </rPh>
    <rPh sb="3" eb="5">
      <t>ダイジン</t>
    </rPh>
    <phoneticPr fontId="1"/>
  </si>
  <si>
    <t>マスター該当</t>
    <rPh sb="4" eb="6">
      <t>ガイトウ</t>
    </rPh>
    <phoneticPr fontId="1"/>
  </si>
  <si>
    <t>大工</t>
    <rPh sb="0" eb="2">
      <t>ダイク</t>
    </rPh>
    <phoneticPr fontId="1"/>
  </si>
  <si>
    <t>電気</t>
    <rPh sb="0" eb="2">
      <t>デンキ</t>
    </rPh>
    <phoneticPr fontId="1"/>
  </si>
  <si>
    <t>管</t>
    <rPh sb="0" eb="1">
      <t>カン</t>
    </rPh>
    <phoneticPr fontId="1"/>
  </si>
  <si>
    <t>とび・土工</t>
    <rPh sb="3" eb="4">
      <t>ツチ</t>
    </rPh>
    <rPh sb="4" eb="5">
      <t>コウ</t>
    </rPh>
    <phoneticPr fontId="1"/>
  </si>
  <si>
    <t>石</t>
    <rPh sb="0" eb="1">
      <t>イシ</t>
    </rPh>
    <phoneticPr fontId="1"/>
  </si>
  <si>
    <t>屋根</t>
    <rPh sb="0" eb="2">
      <t>ヤネ</t>
    </rPh>
    <phoneticPr fontId="1"/>
  </si>
  <si>
    <t>鋼構造物</t>
    <rPh sb="0" eb="1">
      <t>コウ</t>
    </rPh>
    <rPh sb="1" eb="3">
      <t>コウゾウ</t>
    </rPh>
    <rPh sb="3" eb="4">
      <t>ブツ</t>
    </rPh>
    <phoneticPr fontId="1"/>
  </si>
  <si>
    <t>鉄筋</t>
    <rPh sb="0" eb="2">
      <t>テッキン</t>
    </rPh>
    <phoneticPr fontId="1"/>
  </si>
  <si>
    <t>板金</t>
    <rPh sb="0" eb="2">
      <t>バンキン</t>
    </rPh>
    <phoneticPr fontId="1"/>
  </si>
  <si>
    <t>防水</t>
    <rPh sb="0" eb="2">
      <t>ボウスイ</t>
    </rPh>
    <phoneticPr fontId="1"/>
  </si>
  <si>
    <t>内装仕上</t>
    <rPh sb="0" eb="2">
      <t>ナイソウ</t>
    </rPh>
    <rPh sb="2" eb="4">
      <t>シアゲ</t>
    </rPh>
    <phoneticPr fontId="1"/>
  </si>
  <si>
    <t>機械器具設置</t>
    <rPh sb="0" eb="2">
      <t>キカイ</t>
    </rPh>
    <rPh sb="2" eb="4">
      <t>キグ</t>
    </rPh>
    <rPh sb="4" eb="6">
      <t>セッチ</t>
    </rPh>
    <phoneticPr fontId="1"/>
  </si>
  <si>
    <t>熱絶縁</t>
    <rPh sb="0" eb="1">
      <t>ネツ</t>
    </rPh>
    <rPh sb="1" eb="3">
      <t>ゼツエン</t>
    </rPh>
    <phoneticPr fontId="1"/>
  </si>
  <si>
    <t>電気通信</t>
    <rPh sb="0" eb="2">
      <t>デンキ</t>
    </rPh>
    <rPh sb="2" eb="4">
      <t>ツウシン</t>
    </rPh>
    <phoneticPr fontId="1"/>
  </si>
  <si>
    <t>建具</t>
    <rPh sb="0" eb="2">
      <t>タテグ</t>
    </rPh>
    <phoneticPr fontId="1"/>
  </si>
  <si>
    <t>水道施設</t>
    <rPh sb="0" eb="2">
      <t>スイドウ</t>
    </rPh>
    <rPh sb="2" eb="4">
      <t>シセツ</t>
    </rPh>
    <phoneticPr fontId="1"/>
  </si>
  <si>
    <t>消防施設</t>
    <rPh sb="0" eb="2">
      <t>ショウボウ</t>
    </rPh>
    <rPh sb="2" eb="4">
      <t>シセツ</t>
    </rPh>
    <phoneticPr fontId="1"/>
  </si>
  <si>
    <t>清掃施設</t>
    <rPh sb="0" eb="2">
      <t>セイソウ</t>
    </rPh>
    <rPh sb="2" eb="4">
      <t>シセツ</t>
    </rPh>
    <phoneticPr fontId="1"/>
  </si>
  <si>
    <t>鋼構造物</t>
    <rPh sb="0" eb="1">
      <t>コウ</t>
    </rPh>
    <rPh sb="1" eb="4">
      <t>コウゾウブツ</t>
    </rPh>
    <phoneticPr fontId="1"/>
  </si>
  <si>
    <t>しゆんせつ</t>
  </si>
  <si>
    <t>住　　所</t>
    <rPh sb="0" eb="1">
      <t>ジュウ</t>
    </rPh>
    <rPh sb="3" eb="4">
      <t>トコロ</t>
    </rPh>
    <phoneticPr fontId="1"/>
  </si>
  <si>
    <t>氏　　　名</t>
    <rPh sb="0" eb="1">
      <t>ウジ</t>
    </rPh>
    <rPh sb="4" eb="5">
      <t>ナ</t>
    </rPh>
    <phoneticPr fontId="1"/>
  </si>
  <si>
    <t>兼任先の商号又は名称</t>
    <rPh sb="0" eb="2">
      <t>ケンニン</t>
    </rPh>
    <rPh sb="2" eb="3">
      <t>サキ</t>
    </rPh>
    <rPh sb="4" eb="6">
      <t>ショウゴウ</t>
    </rPh>
    <rPh sb="6" eb="7">
      <t>マタ</t>
    </rPh>
    <rPh sb="8" eb="10">
      <t>メイショウ</t>
    </rPh>
    <phoneticPr fontId="1"/>
  </si>
  <si>
    <t>兼任先役職</t>
    <rPh sb="0" eb="2">
      <t>ケンニン</t>
    </rPh>
    <rPh sb="2" eb="3">
      <t>サキ</t>
    </rPh>
    <rPh sb="3" eb="5">
      <t>ヤクショク</t>
    </rPh>
    <phoneticPr fontId="1"/>
  </si>
  <si>
    <t>加入の有無</t>
    <rPh sb="0" eb="2">
      <t>カニュウ</t>
    </rPh>
    <rPh sb="3" eb="5">
      <t>ウム</t>
    </rPh>
    <phoneticPr fontId="1"/>
  </si>
  <si>
    <t>加入年月</t>
    <rPh sb="0" eb="2">
      <t>カニュウ</t>
    </rPh>
    <rPh sb="2" eb="4">
      <t>ネンゲツ</t>
    </rPh>
    <phoneticPr fontId="1"/>
  </si>
  <si>
    <t>実施行政庁</t>
    <rPh sb="0" eb="2">
      <t>ジッシ</t>
    </rPh>
    <rPh sb="2" eb="5">
      <t>ギョウセイチョウ</t>
    </rPh>
    <phoneticPr fontId="1"/>
  </si>
  <si>
    <t>代表者の役職及び氏名</t>
    <rPh sb="0" eb="1">
      <t>ダイ</t>
    </rPh>
    <rPh sb="1" eb="2">
      <t>ヒョウ</t>
    </rPh>
    <rPh sb="2" eb="3">
      <t>モノ</t>
    </rPh>
    <rPh sb="4" eb="5">
      <t>ヤク</t>
    </rPh>
    <rPh sb="5" eb="6">
      <t>ショク</t>
    </rPh>
    <rPh sb="6" eb="7">
      <t>オヨ</t>
    </rPh>
    <rPh sb="8" eb="10">
      <t>シメイ</t>
    </rPh>
    <phoneticPr fontId="1"/>
  </si>
  <si>
    <t>千円</t>
    <rPh sb="0" eb="2">
      <t>センエン</t>
    </rPh>
    <phoneticPr fontId="1"/>
  </si>
  <si>
    <t>住所</t>
    <rPh sb="0" eb="1">
      <t>ジュウ</t>
    </rPh>
    <rPh sb="1" eb="2">
      <t>トコロ</t>
    </rPh>
    <phoneticPr fontId="1"/>
  </si>
  <si>
    <t>講習受講</t>
    <rPh sb="0" eb="2">
      <t>コウシュウ</t>
    </rPh>
    <rPh sb="2" eb="4">
      <t>ジュコウ</t>
    </rPh>
    <phoneticPr fontId="1"/>
  </si>
  <si>
    <t>有資格
区分
コード</t>
    <rPh sb="0" eb="1">
      <t>ユウ</t>
    </rPh>
    <rPh sb="1" eb="3">
      <t>シカク</t>
    </rPh>
    <rPh sb="4" eb="6">
      <t>クブン</t>
    </rPh>
    <phoneticPr fontId="1"/>
  </si>
  <si>
    <t>業種
コード</t>
    <rPh sb="0" eb="2">
      <t>ギョウシュ</t>
    </rPh>
    <phoneticPr fontId="1"/>
  </si>
  <si>
    <t>保険期間
（補償期間）</t>
    <rPh sb="0" eb="2">
      <t>ホケン</t>
    </rPh>
    <rPh sb="2" eb="4">
      <t>キカン</t>
    </rPh>
    <rPh sb="6" eb="8">
      <t>ホショウ</t>
    </rPh>
    <rPh sb="8" eb="10">
      <t>キカン</t>
    </rPh>
    <phoneticPr fontId="1"/>
  </si>
  <si>
    <t>身体賠償</t>
    <rPh sb="0" eb="2">
      <t>シンタイ</t>
    </rPh>
    <rPh sb="2" eb="4">
      <t>バイショウ</t>
    </rPh>
    <phoneticPr fontId="1"/>
  </si>
  <si>
    <t>財物賠償</t>
    <rPh sb="0" eb="2">
      <t>ザイブツ</t>
    </rPh>
    <rPh sb="2" eb="4">
      <t>バイショウ</t>
    </rPh>
    <phoneticPr fontId="1"/>
  </si>
  <si>
    <t>万円</t>
    <rPh sb="0" eb="1">
      <t>マン</t>
    </rPh>
    <rPh sb="1" eb="2">
      <t>エン</t>
    </rPh>
    <phoneticPr fontId="1"/>
  </si>
  <si>
    <t>事務職員</t>
    <rPh sb="0" eb="2">
      <t>ジム</t>
    </rPh>
    <rPh sb="2" eb="4">
      <t>ショクイン</t>
    </rPh>
    <phoneticPr fontId="1"/>
  </si>
  <si>
    <t>常勤の役員</t>
    <rPh sb="0" eb="2">
      <t>ジョウキン</t>
    </rPh>
    <rPh sb="3" eb="5">
      <t>ヤクイン</t>
    </rPh>
    <phoneticPr fontId="1"/>
  </si>
  <si>
    <t>処分等の年月日</t>
    <rPh sb="0" eb="2">
      <t>ショブン</t>
    </rPh>
    <rPh sb="2" eb="3">
      <t>トウ</t>
    </rPh>
    <rPh sb="4" eb="7">
      <t>ネンガッピ</t>
    </rPh>
    <phoneticPr fontId="1"/>
  </si>
  <si>
    <t>処分等の内容・期間</t>
    <phoneticPr fontId="1"/>
  </si>
  <si>
    <t>処分等の理由</t>
    <phoneticPr fontId="1"/>
  </si>
  <si>
    <t>経験年月数</t>
    <phoneticPr fontId="1"/>
  </si>
  <si>
    <t>役職</t>
    <rPh sb="0" eb="2">
      <t>ヤクショク</t>
    </rPh>
    <phoneticPr fontId="1"/>
  </si>
  <si>
    <t>技術関係職員</t>
    <rPh sb="0" eb="2">
      <t>ギジュツ</t>
    </rPh>
    <rPh sb="2" eb="4">
      <t>カンケイ</t>
    </rPh>
    <rPh sb="4" eb="6">
      <t>ショクイン</t>
    </rPh>
    <phoneticPr fontId="1"/>
  </si>
  <si>
    <t>有資格者</t>
    <rPh sb="0" eb="1">
      <t>ユウ</t>
    </rPh>
    <rPh sb="1" eb="3">
      <t>シカク</t>
    </rPh>
    <rPh sb="3" eb="4">
      <t>シャ</t>
    </rPh>
    <phoneticPr fontId="1"/>
  </si>
  <si>
    <t>その他職員</t>
    <rPh sb="2" eb="3">
      <t>タ</t>
    </rPh>
    <rPh sb="3" eb="5">
      <t>ショクイン</t>
    </rPh>
    <phoneticPr fontId="1"/>
  </si>
  <si>
    <t>舗装</t>
    <rPh sb="0" eb="2">
      <t>ホソウ</t>
    </rPh>
    <phoneticPr fontId="1"/>
  </si>
  <si>
    <t>第号</t>
    <rPh sb="0" eb="1">
      <t>ダイ</t>
    </rPh>
    <rPh sb="1" eb="2">
      <t>ゴウ</t>
    </rPh>
    <phoneticPr fontId="1"/>
  </si>
  <si>
    <t>電話</t>
    <rPh sb="0" eb="2">
      <t>デンワ</t>
    </rPh>
    <phoneticPr fontId="1"/>
  </si>
  <si>
    <t>障害等級又は程度</t>
    <rPh sb="0" eb="2">
      <t>ショウガイ</t>
    </rPh>
    <rPh sb="2" eb="4">
      <t>トウキュウ</t>
    </rPh>
    <rPh sb="4" eb="5">
      <t>マタ</t>
    </rPh>
    <rPh sb="6" eb="8">
      <t>テイド</t>
    </rPh>
    <phoneticPr fontId="1"/>
  </si>
  <si>
    <t>受講者氏名</t>
    <rPh sb="0" eb="3">
      <t>ジュコウシャ</t>
    </rPh>
    <rPh sb="3" eb="5">
      <t>シメイ</t>
    </rPh>
    <phoneticPr fontId="1"/>
  </si>
  <si>
    <t>受講年月日</t>
    <rPh sb="0" eb="2">
      <t>ジュコウ</t>
    </rPh>
    <rPh sb="2" eb="5">
      <t>ネンガッピ</t>
    </rPh>
    <phoneticPr fontId="1"/>
  </si>
  <si>
    <t>(4)　雇用障害者情報</t>
    <rPh sb="4" eb="6">
      <t>コヨウ</t>
    </rPh>
    <rPh sb="6" eb="9">
      <t>ショウガイシャ</t>
    </rPh>
    <rPh sb="9" eb="11">
      <t>ジョウホウ</t>
    </rPh>
    <phoneticPr fontId="1"/>
  </si>
  <si>
    <t>義務の有無</t>
    <rPh sb="0" eb="2">
      <t>ギム</t>
    </rPh>
    <rPh sb="3" eb="5">
      <t>ウム</t>
    </rPh>
    <phoneticPr fontId="1"/>
  </si>
  <si>
    <t>雇用の有無</t>
    <rPh sb="0" eb="2">
      <t>コヨウ</t>
    </rPh>
    <rPh sb="3" eb="5">
      <t>ウム</t>
    </rPh>
    <phoneticPr fontId="1"/>
  </si>
  <si>
    <t>土木</t>
    <rPh sb="0" eb="1">
      <t>ツチ</t>
    </rPh>
    <rPh sb="1" eb="2">
      <t>キ</t>
    </rPh>
    <phoneticPr fontId="1"/>
  </si>
  <si>
    <t>建築</t>
    <rPh sb="0" eb="1">
      <t>ダテ</t>
    </rPh>
    <rPh sb="1" eb="2">
      <t>チク</t>
    </rPh>
    <phoneticPr fontId="1"/>
  </si>
  <si>
    <t>達成の状況</t>
    <rPh sb="0" eb="2">
      <t>タッセイ</t>
    </rPh>
    <rPh sb="3" eb="5">
      <t>ジョウキョウ</t>
    </rPh>
    <phoneticPr fontId="1"/>
  </si>
  <si>
    <t>(1)　障害者の雇用義務</t>
    <rPh sb="4" eb="7">
      <t>ショウガイシャ</t>
    </rPh>
    <rPh sb="8" eb="10">
      <t>コヨウ</t>
    </rPh>
    <rPh sb="10" eb="12">
      <t>ギム</t>
    </rPh>
    <phoneticPr fontId="1"/>
  </si>
  <si>
    <t>塡補限度額</t>
    <rPh sb="0" eb="1">
      <t>テン</t>
    </rPh>
    <rPh sb="1" eb="2">
      <t>ホ</t>
    </rPh>
    <rPh sb="2" eb="4">
      <t>ゲンド</t>
    </rPh>
    <rPh sb="4" eb="5">
      <t>ガク</t>
    </rPh>
    <phoneticPr fontId="1"/>
  </si>
  <si>
    <t>（行政書士）</t>
    <rPh sb="1" eb="3">
      <t>ギョウセイ</t>
    </rPh>
    <rPh sb="3" eb="5">
      <t>ショシ</t>
    </rPh>
    <phoneticPr fontId="1"/>
  </si>
  <si>
    <t>電話番号</t>
    <rPh sb="0" eb="2">
      <t>デンワ</t>
    </rPh>
    <rPh sb="2" eb="4">
      <t>バンゴウ</t>
    </rPh>
    <phoneticPr fontId="1"/>
  </si>
  <si>
    <t>女性</t>
    <rPh sb="0" eb="2">
      <t>ジョセイ</t>
    </rPh>
    <phoneticPr fontId="1"/>
  </si>
  <si>
    <t>氏名</t>
    <rPh sb="0" eb="2">
      <t>シメイ</t>
    </rPh>
    <phoneticPr fontId="1"/>
  </si>
  <si>
    <t>生年月日</t>
    <rPh sb="0" eb="2">
      <t>セイネン</t>
    </rPh>
    <rPh sb="2" eb="4">
      <t>ガッピ</t>
    </rPh>
    <phoneticPr fontId="1"/>
  </si>
  <si>
    <t>職種</t>
    <rPh sb="0" eb="2">
      <t>ショクシュ</t>
    </rPh>
    <phoneticPr fontId="1"/>
  </si>
  <si>
    <t>若年</t>
    <rPh sb="0" eb="2">
      <t>ジャクネン</t>
    </rPh>
    <phoneticPr fontId="1"/>
  </si>
  <si>
    <t>主  催  者</t>
    <rPh sb="0" eb="1">
      <t>シュ</t>
    </rPh>
    <rPh sb="3" eb="4">
      <t>サイ</t>
    </rPh>
    <rPh sb="6" eb="7">
      <t>シャ</t>
    </rPh>
    <phoneticPr fontId="1"/>
  </si>
  <si>
    <t>活 動 期 間</t>
    <rPh sb="0" eb="1">
      <t>カツ</t>
    </rPh>
    <rPh sb="2" eb="3">
      <t>ドウ</t>
    </rPh>
    <rPh sb="4" eb="5">
      <t>キ</t>
    </rPh>
    <rPh sb="6" eb="7">
      <t>アイダ</t>
    </rPh>
    <phoneticPr fontId="1"/>
  </si>
  <si>
    <t>活　動　の　概　要</t>
    <rPh sb="0" eb="1">
      <t>カツ</t>
    </rPh>
    <rPh sb="2" eb="3">
      <t>ドウ</t>
    </rPh>
    <rPh sb="6" eb="7">
      <t>オオムネ</t>
    </rPh>
    <rPh sb="8" eb="9">
      <t>ヨウ</t>
    </rPh>
    <phoneticPr fontId="1"/>
  </si>
  <si>
    <t>資 本 金</t>
    <rPh sb="0" eb="1">
      <t>シ</t>
    </rPh>
    <rPh sb="2" eb="3">
      <t>ホン</t>
    </rPh>
    <rPh sb="4" eb="5">
      <t>キン</t>
    </rPh>
    <phoneticPr fontId="1"/>
  </si>
  <si>
    <t>受 賞 年 月 日</t>
    <rPh sb="0" eb="1">
      <t>ウケ</t>
    </rPh>
    <rPh sb="2" eb="3">
      <t>ショウ</t>
    </rPh>
    <rPh sb="4" eb="5">
      <t>ネン</t>
    </rPh>
    <rPh sb="6" eb="7">
      <t>ガツ</t>
    </rPh>
    <rPh sb="8" eb="9">
      <t>ニチ</t>
    </rPh>
    <phoneticPr fontId="1"/>
  </si>
  <si>
    <t>地方自治法施行令（昭和22年政令第16号）第167条の４（同令第167条の11第１項において準用する場合を含む。）の規定に該当しない者であること。</t>
    <rPh sb="29" eb="30">
      <t>ドウ</t>
    </rPh>
    <rPh sb="30" eb="31">
      <t>レイ</t>
    </rPh>
    <rPh sb="31" eb="32">
      <t>ダイ</t>
    </rPh>
    <rPh sb="35" eb="36">
      <t>ジョウ</t>
    </rPh>
    <rPh sb="39" eb="40">
      <t>ダイ</t>
    </rPh>
    <rPh sb="41" eb="42">
      <t>コウ</t>
    </rPh>
    <rPh sb="46" eb="48">
      <t>ジュンヨウ</t>
    </rPh>
    <rPh sb="50" eb="52">
      <t>バアイ</t>
    </rPh>
    <rPh sb="53" eb="54">
      <t>フク</t>
    </rPh>
    <phoneticPr fontId="1"/>
  </si>
  <si>
    <t>事務所の名称及び所在地</t>
    <rPh sb="0" eb="2">
      <t>ジム</t>
    </rPh>
    <rPh sb="2" eb="3">
      <t>ショ</t>
    </rPh>
    <rPh sb="4" eb="6">
      <t>メイショウ</t>
    </rPh>
    <rPh sb="6" eb="7">
      <t>オヨ</t>
    </rPh>
    <rPh sb="8" eb="11">
      <t>ショザイチ</t>
    </rPh>
    <phoneticPr fontId="1"/>
  </si>
  <si>
    <t>解体</t>
    <rPh sb="0" eb="2">
      <t>カイタイ</t>
    </rPh>
    <phoneticPr fontId="1"/>
  </si>
  <si>
    <t>法人番号（法人の場合）</t>
    <rPh sb="0" eb="2">
      <t>ホウジン</t>
    </rPh>
    <rPh sb="2" eb="4">
      <t>バンゴウ</t>
    </rPh>
    <rPh sb="5" eb="7">
      <t>ホウジン</t>
    </rPh>
    <rPh sb="8" eb="10">
      <t>バアイ</t>
    </rPh>
    <phoneticPr fontId="1"/>
  </si>
  <si>
    <t>（ふりがな）</t>
    <phoneticPr fontId="1"/>
  </si>
  <si>
    <t>ＦＡＸ</t>
    <phoneticPr fontId="1"/>
  </si>
  <si>
    <t>ガラス</t>
    <phoneticPr fontId="1"/>
  </si>
  <si>
    <t>しゆんせつ</t>
    <phoneticPr fontId="1"/>
  </si>
  <si>
    <t>愛媛県建設工事請負業者選定要領（昭和39年７月愛媛県告示第607号）第３条第１項に掲げる要件を全て満たしている者であること。</t>
    <phoneticPr fontId="1"/>
  </si>
  <si>
    <t>建設機械資格</t>
    <rPh sb="0" eb="2">
      <t>ケンセツ</t>
    </rPh>
    <rPh sb="2" eb="4">
      <t>キカイ</t>
    </rPh>
    <rPh sb="4" eb="6">
      <t>シカク</t>
    </rPh>
    <phoneticPr fontId="1"/>
  </si>
  <si>
    <t>資格の種類</t>
    <rPh sb="0" eb="2">
      <t>シカク</t>
    </rPh>
    <rPh sb="3" eb="5">
      <t>シュルイ</t>
    </rPh>
    <phoneticPr fontId="1"/>
  </si>
  <si>
    <t>(     )-(     )-(      )</t>
  </si>
  <si>
    <t>(     )-(     )-(      )</t>
    <phoneticPr fontId="1"/>
  </si>
  <si>
    <t>　 有</t>
    <rPh sb="2" eb="3">
      <t>ア</t>
    </rPh>
    <phoneticPr fontId="1"/>
  </si>
  <si>
    <t>　 無</t>
    <rPh sb="2" eb="3">
      <t>ム</t>
    </rPh>
    <phoneticPr fontId="1"/>
  </si>
  <si>
    <t>（該当するものを☑すること。)</t>
    <phoneticPr fontId="1"/>
  </si>
  <si>
    <t>～</t>
    <phoneticPr fontId="1"/>
  </si>
  <si>
    <t>台</t>
    <phoneticPr fontId="1"/>
  </si>
  <si>
    <t>　 達成している</t>
    <rPh sb="2" eb="4">
      <t>タッセイ</t>
    </rPh>
    <phoneticPr fontId="1"/>
  </si>
  <si>
    <t>　 達成していない</t>
    <rPh sb="2" eb="4">
      <t>タッセイ</t>
    </rPh>
    <phoneticPr fontId="1"/>
  </si>
  <si>
    <t>(2)　障害者の雇用義務がある者の雇用義務の達成状況　（上記(1)で「有」を選んだ場合に限り記入すること。）</t>
    <rPh sb="4" eb="7">
      <t>ショウガイシャ</t>
    </rPh>
    <rPh sb="8" eb="10">
      <t>コヨウ</t>
    </rPh>
    <rPh sb="10" eb="12">
      <t>ギム</t>
    </rPh>
    <rPh sb="15" eb="16">
      <t>シャ</t>
    </rPh>
    <rPh sb="17" eb="19">
      <t>コヨウ</t>
    </rPh>
    <rPh sb="19" eb="21">
      <t>ギム</t>
    </rPh>
    <rPh sb="22" eb="24">
      <t>タッセイ</t>
    </rPh>
    <rPh sb="24" eb="26">
      <t>ジョウキョウ</t>
    </rPh>
    <rPh sb="28" eb="30">
      <t>ジョウキ</t>
    </rPh>
    <rPh sb="38" eb="39">
      <t>エラ</t>
    </rPh>
    <rPh sb="41" eb="43">
      <t>バアイ</t>
    </rPh>
    <phoneticPr fontId="1"/>
  </si>
  <si>
    <t>(3)　障害者の雇用の有無　（上記(1)で「無」を選んだ場合に限り記入すること。）</t>
    <rPh sb="4" eb="7">
      <t>ショウガイシャ</t>
    </rPh>
    <rPh sb="8" eb="10">
      <t>コヨウ</t>
    </rPh>
    <rPh sb="11" eb="13">
      <t>ウム</t>
    </rPh>
    <rPh sb="22" eb="23">
      <t>ナ</t>
    </rPh>
    <rPh sb="25" eb="26">
      <t>エラ</t>
    </rPh>
    <phoneticPr fontId="1"/>
  </si>
  <si>
    <t>(2)　子会社</t>
    <rPh sb="4" eb="5">
      <t>コ</t>
    </rPh>
    <rPh sb="5" eb="7">
      <t>カイシャ</t>
    </rPh>
    <phoneticPr fontId="1"/>
  </si>
  <si>
    <t>（該当するものを☑すること。)</t>
    <phoneticPr fontId="1"/>
  </si>
  <si>
    <t>　 有</t>
    <rPh sb="2" eb="3">
      <t>ユウ</t>
    </rPh>
    <phoneticPr fontId="1"/>
  </si>
  <si>
    <t>(1)　親会社</t>
    <rPh sb="4" eb="7">
      <t>オヤガイシャ</t>
    </rPh>
    <phoneticPr fontId="1"/>
  </si>
  <si>
    <t>(3)　役員の兼任</t>
    <rPh sb="4" eb="6">
      <t>ヤクイン</t>
    </rPh>
    <rPh sb="7" eb="9">
      <t>ケンニン</t>
    </rPh>
    <phoneticPr fontId="1"/>
  </si>
  <si>
    <t>　 普　通</t>
    <phoneticPr fontId="1"/>
  </si>
  <si>
    <t>　 普　通</t>
    <phoneticPr fontId="1"/>
  </si>
  <si>
    <t>　 当　座</t>
    <rPh sb="2" eb="3">
      <t>トウ</t>
    </rPh>
    <rPh sb="4" eb="5">
      <t>ザ</t>
    </rPh>
    <phoneticPr fontId="1"/>
  </si>
  <si>
    <t>代表者役職名１</t>
    <rPh sb="3" eb="6">
      <t>ヤクショクメイ</t>
    </rPh>
    <phoneticPr fontId="1"/>
  </si>
  <si>
    <t>代表取締役</t>
    <phoneticPr fontId="1"/>
  </si>
  <si>
    <t>代表取締役社長</t>
    <phoneticPr fontId="1"/>
  </si>
  <si>
    <t>営業所長</t>
    <phoneticPr fontId="1"/>
  </si>
  <si>
    <t>支店長</t>
    <phoneticPr fontId="1"/>
  </si>
  <si>
    <t>取締役</t>
    <phoneticPr fontId="1"/>
  </si>
  <si>
    <t>取締役社長</t>
    <phoneticPr fontId="1"/>
  </si>
  <si>
    <t>代表取締役副社長</t>
    <phoneticPr fontId="1"/>
  </si>
  <si>
    <t>代表社員</t>
    <phoneticPr fontId="1"/>
  </si>
  <si>
    <t>代表者</t>
    <phoneticPr fontId="1"/>
  </si>
  <si>
    <t>代表理事</t>
    <phoneticPr fontId="1"/>
  </si>
  <si>
    <t>理事長</t>
    <phoneticPr fontId="1"/>
  </si>
  <si>
    <t>所長</t>
    <phoneticPr fontId="1"/>
  </si>
  <si>
    <t>代表者役職名２</t>
    <rPh sb="3" eb="6">
      <t>ヤクショクメイ</t>
    </rPh>
    <phoneticPr fontId="1"/>
  </si>
  <si>
    <t>取締役社長</t>
    <phoneticPr fontId="1"/>
  </si>
  <si>
    <t>代表取締役</t>
    <phoneticPr fontId="1"/>
  </si>
  <si>
    <t>代表取締役副社長</t>
    <phoneticPr fontId="1"/>
  </si>
  <si>
    <t>代表社員</t>
    <phoneticPr fontId="1"/>
  </si>
  <si>
    <t>理事長</t>
    <phoneticPr fontId="1"/>
  </si>
  <si>
    <t>社長</t>
    <rPh sb="0" eb="2">
      <t>シャチョウ</t>
    </rPh>
    <phoneticPr fontId="1"/>
  </si>
  <si>
    <t>副社長</t>
    <rPh sb="0" eb="3">
      <t>フクシャチョウ</t>
    </rPh>
    <phoneticPr fontId="1"/>
  </si>
  <si>
    <t>無限責任社員</t>
    <rPh sb="0" eb="2">
      <t>ムゲン</t>
    </rPh>
    <rPh sb="2" eb="4">
      <t>セキニン</t>
    </rPh>
    <rPh sb="4" eb="6">
      <t>シャイン</t>
    </rPh>
    <phoneticPr fontId="1"/>
  </si>
  <si>
    <t>管財人</t>
    <rPh sb="0" eb="3">
      <t>カンザイニン</t>
    </rPh>
    <phoneticPr fontId="1"/>
  </si>
  <si>
    <t>会長</t>
    <rPh sb="0" eb="2">
      <t>カイチョウ</t>
    </rPh>
    <phoneticPr fontId="1"/>
  </si>
  <si>
    <t>所長</t>
    <rPh sb="0" eb="2">
      <t>ショチョウ</t>
    </rPh>
    <phoneticPr fontId="1"/>
  </si>
  <si>
    <t>法人コード</t>
    <rPh sb="0" eb="2">
      <t>ホウジン</t>
    </rPh>
    <phoneticPr fontId="1"/>
  </si>
  <si>
    <t>個人</t>
    <rPh sb="0" eb="2">
      <t>コジン</t>
    </rPh>
    <phoneticPr fontId="1"/>
  </si>
  <si>
    <t>株式会社</t>
    <rPh sb="0" eb="2">
      <t>カブシキ</t>
    </rPh>
    <rPh sb="2" eb="4">
      <t>カイシャ</t>
    </rPh>
    <phoneticPr fontId="1"/>
  </si>
  <si>
    <t>有限会社</t>
    <rPh sb="0" eb="2">
      <t>ユウゲン</t>
    </rPh>
    <rPh sb="2" eb="4">
      <t>カイシャ</t>
    </rPh>
    <phoneticPr fontId="1"/>
  </si>
  <si>
    <t>合名会社</t>
    <rPh sb="0" eb="2">
      <t>ゴウメイ</t>
    </rPh>
    <rPh sb="2" eb="4">
      <t>カイシャ</t>
    </rPh>
    <phoneticPr fontId="1"/>
  </si>
  <si>
    <t>合資会社</t>
    <rPh sb="0" eb="2">
      <t>ゴウシ</t>
    </rPh>
    <rPh sb="2" eb="4">
      <t>カイシャ</t>
    </rPh>
    <phoneticPr fontId="1"/>
  </si>
  <si>
    <t>社団法人</t>
    <rPh sb="0" eb="2">
      <t>シャダン</t>
    </rPh>
    <rPh sb="2" eb="4">
      <t>ホウジン</t>
    </rPh>
    <phoneticPr fontId="1"/>
  </si>
  <si>
    <t>財団法人</t>
    <rPh sb="0" eb="2">
      <t>ザイダン</t>
    </rPh>
    <rPh sb="2" eb="4">
      <t>ホウジン</t>
    </rPh>
    <phoneticPr fontId="1"/>
  </si>
  <si>
    <t>社会福祉法人</t>
    <rPh sb="0" eb="2">
      <t>シャカイ</t>
    </rPh>
    <rPh sb="2" eb="4">
      <t>フクシ</t>
    </rPh>
    <rPh sb="4" eb="6">
      <t>ホウジン</t>
    </rPh>
    <phoneticPr fontId="1"/>
  </si>
  <si>
    <t>協同組合</t>
    <rPh sb="0" eb="2">
      <t>キョウドウ</t>
    </rPh>
    <rPh sb="2" eb="4">
      <t>クミアイ</t>
    </rPh>
    <phoneticPr fontId="1"/>
  </si>
  <si>
    <t>商業組合</t>
    <rPh sb="0" eb="2">
      <t>ショウギョウ</t>
    </rPh>
    <rPh sb="2" eb="4">
      <t>クミアイ</t>
    </rPh>
    <phoneticPr fontId="1"/>
  </si>
  <si>
    <t>工業組合</t>
    <rPh sb="0" eb="2">
      <t>コウギョウ</t>
    </rPh>
    <rPh sb="2" eb="4">
      <t>クミアイ</t>
    </rPh>
    <phoneticPr fontId="1"/>
  </si>
  <si>
    <t>企業組合</t>
    <rPh sb="0" eb="2">
      <t>キギョウ</t>
    </rPh>
    <rPh sb="2" eb="4">
      <t>クミアイ</t>
    </rPh>
    <phoneticPr fontId="1"/>
  </si>
  <si>
    <t>協業組合</t>
    <rPh sb="0" eb="2">
      <t>キョウギョウ</t>
    </rPh>
    <rPh sb="2" eb="4">
      <t>クミアイ</t>
    </rPh>
    <phoneticPr fontId="1"/>
  </si>
  <si>
    <t>農業協同組合</t>
    <rPh sb="0" eb="2">
      <t>ノウギョウ</t>
    </rPh>
    <rPh sb="2" eb="4">
      <t>キョウドウ</t>
    </rPh>
    <rPh sb="4" eb="6">
      <t>クミアイ</t>
    </rPh>
    <phoneticPr fontId="1"/>
  </si>
  <si>
    <t>漁業協同組合</t>
    <rPh sb="0" eb="2">
      <t>ギョギョウ</t>
    </rPh>
    <rPh sb="2" eb="4">
      <t>キョウドウ</t>
    </rPh>
    <rPh sb="4" eb="6">
      <t>クミアイ</t>
    </rPh>
    <phoneticPr fontId="1"/>
  </si>
  <si>
    <t>生活協同組合</t>
    <rPh sb="0" eb="2">
      <t>セイカツ</t>
    </rPh>
    <rPh sb="2" eb="4">
      <t>キョウドウ</t>
    </rPh>
    <rPh sb="4" eb="6">
      <t>クミアイ</t>
    </rPh>
    <phoneticPr fontId="1"/>
  </si>
  <si>
    <t>一般社団法人</t>
    <rPh sb="0" eb="2">
      <t>イッパン</t>
    </rPh>
    <rPh sb="2" eb="4">
      <t>シャダン</t>
    </rPh>
    <rPh sb="4" eb="6">
      <t>ホウジン</t>
    </rPh>
    <phoneticPr fontId="1"/>
  </si>
  <si>
    <t>一般財団法人</t>
    <rPh sb="0" eb="2">
      <t>イッパン</t>
    </rPh>
    <rPh sb="2" eb="4">
      <t>ザイダン</t>
    </rPh>
    <rPh sb="4" eb="6">
      <t>ホウジン</t>
    </rPh>
    <phoneticPr fontId="1"/>
  </si>
  <si>
    <t>公益社団法人</t>
    <rPh sb="0" eb="2">
      <t>コウエキ</t>
    </rPh>
    <rPh sb="2" eb="4">
      <t>シャダン</t>
    </rPh>
    <rPh sb="4" eb="6">
      <t>ホウジン</t>
    </rPh>
    <phoneticPr fontId="1"/>
  </si>
  <si>
    <t>公益財団法人</t>
    <rPh sb="0" eb="2">
      <t>コウエキ</t>
    </rPh>
    <rPh sb="2" eb="4">
      <t>ザイダン</t>
    </rPh>
    <rPh sb="4" eb="6">
      <t>ホウジン</t>
    </rPh>
    <phoneticPr fontId="1"/>
  </si>
  <si>
    <t>業種</t>
    <rPh sb="0" eb="2">
      <t>ギョウシュ</t>
    </rPh>
    <phoneticPr fontId="1"/>
  </si>
  <si>
    <t>大工工事</t>
    <phoneticPr fontId="1"/>
  </si>
  <si>
    <t>左官工事</t>
    <phoneticPr fontId="1"/>
  </si>
  <si>
    <t>とび・土工・コンクリート工事</t>
    <phoneticPr fontId="1"/>
  </si>
  <si>
    <t>石工事</t>
    <phoneticPr fontId="1"/>
  </si>
  <si>
    <t>屋根工事</t>
    <phoneticPr fontId="1"/>
  </si>
  <si>
    <t>電気工事</t>
    <phoneticPr fontId="1"/>
  </si>
  <si>
    <t>管工事</t>
    <phoneticPr fontId="1"/>
  </si>
  <si>
    <t>タイル・れんが・ブロック工事</t>
    <phoneticPr fontId="1"/>
  </si>
  <si>
    <t>鋼構造物工事</t>
    <phoneticPr fontId="1"/>
  </si>
  <si>
    <t>鉄筋工事</t>
    <phoneticPr fontId="1"/>
  </si>
  <si>
    <t>解体工事</t>
    <phoneticPr fontId="1"/>
  </si>
  <si>
    <t>舗装工事</t>
    <phoneticPr fontId="1"/>
  </si>
  <si>
    <t>しゅんせつ工事</t>
    <phoneticPr fontId="1"/>
  </si>
  <si>
    <t>板金工事</t>
    <phoneticPr fontId="1"/>
  </si>
  <si>
    <t>ガラス工事</t>
    <phoneticPr fontId="1"/>
  </si>
  <si>
    <t>塗装工事</t>
    <phoneticPr fontId="1"/>
  </si>
  <si>
    <t>防水工事</t>
    <phoneticPr fontId="1"/>
  </si>
  <si>
    <t>内装仕上工事</t>
    <phoneticPr fontId="1"/>
  </si>
  <si>
    <t>機械器具設置工事</t>
    <phoneticPr fontId="1"/>
  </si>
  <si>
    <t>熱絶縁工事</t>
    <phoneticPr fontId="1"/>
  </si>
  <si>
    <t>電気通信工事</t>
    <phoneticPr fontId="1"/>
  </si>
  <si>
    <t>造園工事</t>
    <phoneticPr fontId="1"/>
  </si>
  <si>
    <t>さく井工事</t>
    <phoneticPr fontId="1"/>
  </si>
  <si>
    <t>建具工事</t>
    <phoneticPr fontId="1"/>
  </si>
  <si>
    <t>水道施設工事</t>
    <phoneticPr fontId="1"/>
  </si>
  <si>
    <t>消防施設工事</t>
    <phoneticPr fontId="1"/>
  </si>
  <si>
    <t>清掃施設工事</t>
    <phoneticPr fontId="1"/>
  </si>
  <si>
    <t xml:space="preserve">    -</t>
    <phoneticPr fontId="1"/>
  </si>
  <si>
    <t>第</t>
    <rPh sb="0" eb="1">
      <t>ダイ</t>
    </rPh>
    <phoneticPr fontId="1"/>
  </si>
  <si>
    <t>号</t>
    <rPh sb="0" eb="1">
      <t>ゴウ</t>
    </rPh>
    <phoneticPr fontId="1"/>
  </si>
  <si>
    <t>５　経営事項審査の審査基準日</t>
    <rPh sb="2" eb="4">
      <t>ケイエイ</t>
    </rPh>
    <rPh sb="4" eb="6">
      <t>ジコウ</t>
    </rPh>
    <rPh sb="6" eb="8">
      <t>シンサ</t>
    </rPh>
    <rPh sb="9" eb="11">
      <t>シンサ</t>
    </rPh>
    <rPh sb="11" eb="13">
      <t>キジュン</t>
    </rPh>
    <rPh sb="13" eb="14">
      <t>ビ</t>
    </rPh>
    <phoneticPr fontId="1"/>
  </si>
  <si>
    <t>６　資本金額</t>
    <rPh sb="2" eb="4">
      <t>シホン</t>
    </rPh>
    <rPh sb="4" eb="6">
      <t>キンガク</t>
    </rPh>
    <phoneticPr fontId="1"/>
  </si>
  <si>
    <t>７　愛媛県電子入札用　業者ＩＤ(建設工事)</t>
    <rPh sb="2" eb="4">
      <t>エヒメ</t>
    </rPh>
    <rPh sb="4" eb="5">
      <t>ケン</t>
    </rPh>
    <rPh sb="5" eb="7">
      <t>デンシ</t>
    </rPh>
    <rPh sb="7" eb="10">
      <t>ニュウサツヨウ</t>
    </rPh>
    <rPh sb="11" eb="13">
      <t>ギョウシャ</t>
    </rPh>
    <rPh sb="16" eb="18">
      <t>ケンセツ</t>
    </rPh>
    <rPh sb="18" eb="20">
      <t>コウジ</t>
    </rPh>
    <phoneticPr fontId="1"/>
  </si>
  <si>
    <t>８　発注を希望する業種（○印を記入すること。）</t>
    <rPh sb="2" eb="4">
      <t>ハッチュウ</t>
    </rPh>
    <rPh sb="5" eb="7">
      <t>キボウ</t>
    </rPh>
    <rPh sb="9" eb="11">
      <t>ギョウシュ</t>
    </rPh>
    <rPh sb="13" eb="14">
      <t>シルシ</t>
    </rPh>
    <rPh sb="15" eb="17">
      <t>キニュウ</t>
    </rPh>
    <phoneticPr fontId="1"/>
  </si>
  <si>
    <t>９　許可を受けた建設業の種類（○印を記入すること。）</t>
    <rPh sb="2" eb="4">
      <t>キョカ</t>
    </rPh>
    <rPh sb="5" eb="6">
      <t>ウ</t>
    </rPh>
    <rPh sb="8" eb="11">
      <t>ケンセツギョウ</t>
    </rPh>
    <rPh sb="12" eb="14">
      <t>シュルイ</t>
    </rPh>
    <rPh sb="16" eb="17">
      <t>シルシ</t>
    </rPh>
    <rPh sb="18" eb="20">
      <t>キニュウ</t>
    </rPh>
    <phoneticPr fontId="1"/>
  </si>
  <si>
    <t>10　役職員数</t>
    <rPh sb="3" eb="4">
      <t>エキ</t>
    </rPh>
    <rPh sb="4" eb="7">
      <t>ショクインスウ</t>
    </rPh>
    <phoneticPr fontId="1"/>
  </si>
  <si>
    <t>11　地域貢献活動の状況</t>
    <rPh sb="3" eb="5">
      <t>チイキ</t>
    </rPh>
    <rPh sb="5" eb="7">
      <t>コウケン</t>
    </rPh>
    <rPh sb="7" eb="9">
      <t>カツドウ</t>
    </rPh>
    <rPh sb="10" eb="12">
      <t>ジョウキョウ</t>
    </rPh>
    <phoneticPr fontId="1"/>
  </si>
  <si>
    <t>13　インターンシップ、出前講座等の実施状況</t>
    <phoneticPr fontId="1"/>
  </si>
  <si>
    <t>15　建設業労働災害防止協会（建災防）への加入状況</t>
    <rPh sb="3" eb="6">
      <t>ケンセツギョウ</t>
    </rPh>
    <rPh sb="6" eb="8">
      <t>ロウドウ</t>
    </rPh>
    <rPh sb="8" eb="10">
      <t>サイガイ</t>
    </rPh>
    <rPh sb="10" eb="12">
      <t>ボウシ</t>
    </rPh>
    <rPh sb="12" eb="14">
      <t>キョウカイ</t>
    </rPh>
    <rPh sb="15" eb="16">
      <t>ダテ</t>
    </rPh>
    <rPh sb="16" eb="17">
      <t>ワザワ</t>
    </rPh>
    <rPh sb="17" eb="18">
      <t>ボウ</t>
    </rPh>
    <rPh sb="21" eb="23">
      <t>カニュウ</t>
    </rPh>
    <rPh sb="23" eb="25">
      <t>ジョウキョウ</t>
    </rPh>
    <phoneticPr fontId="1"/>
  </si>
  <si>
    <t>16　第三者賠償責任補償保険（年間包括契約に限る。）への加入状況</t>
    <rPh sb="3" eb="4">
      <t>ダイ</t>
    </rPh>
    <rPh sb="4" eb="6">
      <t>サンシャ</t>
    </rPh>
    <rPh sb="6" eb="8">
      <t>バイショウ</t>
    </rPh>
    <rPh sb="8" eb="10">
      <t>セキニン</t>
    </rPh>
    <rPh sb="10" eb="12">
      <t>ホショウ</t>
    </rPh>
    <rPh sb="12" eb="14">
      <t>ホケン</t>
    </rPh>
    <rPh sb="15" eb="17">
      <t>ネンカン</t>
    </rPh>
    <rPh sb="17" eb="19">
      <t>ホウカツ</t>
    </rPh>
    <rPh sb="19" eb="21">
      <t>ケイヤク</t>
    </rPh>
    <rPh sb="22" eb="23">
      <t>カギ</t>
    </rPh>
    <rPh sb="28" eb="30">
      <t>カニュウ</t>
    </rPh>
    <rPh sb="30" eb="32">
      <t>ジョウキョウ</t>
    </rPh>
    <phoneticPr fontId="1"/>
  </si>
  <si>
    <t>17　不当要求防止責任者講習受講状況</t>
    <rPh sb="3" eb="5">
      <t>フトウ</t>
    </rPh>
    <rPh sb="5" eb="7">
      <t>ヨウキュウ</t>
    </rPh>
    <rPh sb="7" eb="9">
      <t>ボウシ</t>
    </rPh>
    <rPh sb="9" eb="12">
      <t>セキニンシャ</t>
    </rPh>
    <rPh sb="12" eb="14">
      <t>コウシュウ</t>
    </rPh>
    <rPh sb="14" eb="16">
      <t>ジュコウ</t>
    </rPh>
    <rPh sb="16" eb="18">
      <t>ジョウキョウ</t>
    </rPh>
    <phoneticPr fontId="1"/>
  </si>
  <si>
    <t>18　協力雇用主への登録状況</t>
    <rPh sb="3" eb="5">
      <t>キョウリョク</t>
    </rPh>
    <rPh sb="5" eb="8">
      <t>コヨウヌシ</t>
    </rPh>
    <rPh sb="10" eb="12">
      <t>トウロク</t>
    </rPh>
    <rPh sb="12" eb="14">
      <t>ジョウキョウ</t>
    </rPh>
    <phoneticPr fontId="1"/>
  </si>
  <si>
    <t>登録の有無</t>
    <rPh sb="0" eb="2">
      <t>トウロク</t>
    </rPh>
    <rPh sb="3" eb="5">
      <t>ウム</t>
    </rPh>
    <phoneticPr fontId="1"/>
  </si>
  <si>
    <t>登録年月</t>
    <rPh sb="0" eb="2">
      <t>トウロク</t>
    </rPh>
    <rPh sb="2" eb="4">
      <t>ネンゲツ</t>
    </rPh>
    <phoneticPr fontId="1"/>
  </si>
  <si>
    <t>19　えひめジョブチャレンジＵ－15事業　受入事業所等への登録状況</t>
    <rPh sb="18" eb="20">
      <t>ジギョウ</t>
    </rPh>
    <rPh sb="21" eb="22">
      <t>ウ</t>
    </rPh>
    <rPh sb="22" eb="23">
      <t>イ</t>
    </rPh>
    <rPh sb="23" eb="26">
      <t>ジギョウショ</t>
    </rPh>
    <rPh sb="26" eb="27">
      <t>トウ</t>
    </rPh>
    <rPh sb="29" eb="31">
      <t>トウロク</t>
    </rPh>
    <rPh sb="31" eb="33">
      <t>ジョウキョウ</t>
    </rPh>
    <phoneticPr fontId="1"/>
  </si>
  <si>
    <t>20　建設機械の保有状況</t>
    <rPh sb="3" eb="5">
      <t>ケンセツ</t>
    </rPh>
    <rPh sb="5" eb="7">
      <t>キカイ</t>
    </rPh>
    <rPh sb="8" eb="10">
      <t>ホユウ</t>
    </rPh>
    <rPh sb="10" eb="12">
      <t>ジョウキョウ</t>
    </rPh>
    <phoneticPr fontId="1"/>
  </si>
  <si>
    <t>21　障害者雇用状況</t>
    <rPh sb="3" eb="6">
      <t>ショウガイシャ</t>
    </rPh>
    <rPh sb="6" eb="8">
      <t>コヨウ</t>
    </rPh>
    <rPh sb="8" eb="10">
      <t>ジョウキョウ</t>
    </rPh>
    <phoneticPr fontId="1"/>
  </si>
  <si>
    <t>22　愛媛県に建設工事入札参加資格審査申請書を提出し、又は提出を予定している系列会社の状況</t>
    <rPh sb="3" eb="5">
      <t>エヒメ</t>
    </rPh>
    <rPh sb="5" eb="6">
      <t>ケン</t>
    </rPh>
    <rPh sb="7" eb="9">
      <t>ケンセツ</t>
    </rPh>
    <rPh sb="9" eb="11">
      <t>コウジ</t>
    </rPh>
    <rPh sb="11" eb="13">
      <t>ニュウサツ</t>
    </rPh>
    <rPh sb="13" eb="15">
      <t>サンカ</t>
    </rPh>
    <rPh sb="15" eb="17">
      <t>シカク</t>
    </rPh>
    <rPh sb="17" eb="19">
      <t>シンサ</t>
    </rPh>
    <rPh sb="19" eb="21">
      <t>シンセイ</t>
    </rPh>
    <rPh sb="21" eb="22">
      <t>ショ</t>
    </rPh>
    <rPh sb="23" eb="25">
      <t>テイシュツ</t>
    </rPh>
    <rPh sb="27" eb="28">
      <t>マタ</t>
    </rPh>
    <rPh sb="29" eb="31">
      <t>テイシュツ</t>
    </rPh>
    <rPh sb="32" eb="34">
      <t>ヨテイ</t>
    </rPh>
    <rPh sb="38" eb="40">
      <t>ケイレツ</t>
    </rPh>
    <rPh sb="40" eb="42">
      <t>ガイシャ</t>
    </rPh>
    <rPh sb="43" eb="45">
      <t>ジョウキョウ</t>
    </rPh>
    <phoneticPr fontId="1"/>
  </si>
  <si>
    <t>生　年　月　日</t>
    <rPh sb="0" eb="1">
      <t>ナマ</t>
    </rPh>
    <rPh sb="2" eb="3">
      <t>ネン</t>
    </rPh>
    <rPh sb="4" eb="5">
      <t>ガツ</t>
    </rPh>
    <rPh sb="6" eb="7">
      <t>ヒ</t>
    </rPh>
    <phoneticPr fontId="1"/>
  </si>
  <si>
    <t>28　表彰受賞歴</t>
    <rPh sb="3" eb="5">
      <t>ヒョウショウ</t>
    </rPh>
    <rPh sb="5" eb="7">
      <t>ジュショウ</t>
    </rPh>
    <rPh sb="7" eb="8">
      <t>レキ</t>
    </rPh>
    <phoneticPr fontId="1"/>
  </si>
  <si>
    <t>表　彰　の　種　類</t>
    <phoneticPr fontId="1"/>
  </si>
  <si>
    <t>29　監督処分及び入札参加資格停止措置の状況</t>
    <rPh sb="3" eb="5">
      <t>カントク</t>
    </rPh>
    <rPh sb="5" eb="7">
      <t>ショブン</t>
    </rPh>
    <rPh sb="7" eb="8">
      <t>オヨ</t>
    </rPh>
    <rPh sb="9" eb="11">
      <t>ニュウサツ</t>
    </rPh>
    <rPh sb="11" eb="13">
      <t>サンカ</t>
    </rPh>
    <rPh sb="13" eb="15">
      <t>シカク</t>
    </rPh>
    <rPh sb="15" eb="17">
      <t>テイシ</t>
    </rPh>
    <rPh sb="17" eb="19">
      <t>ソチ</t>
    </rPh>
    <rPh sb="20" eb="22">
      <t>ジョウキョウ</t>
    </rPh>
    <phoneticPr fontId="1"/>
  </si>
  <si>
    <t>雇用年月日</t>
    <rPh sb="0" eb="2">
      <t>コヨウ</t>
    </rPh>
    <rPh sb="2" eb="5">
      <t>ネンガッピ</t>
    </rPh>
    <phoneticPr fontId="1"/>
  </si>
  <si>
    <t>防災士等</t>
    <rPh sb="0" eb="2">
      <t>ボウサイ</t>
    </rPh>
    <rPh sb="2" eb="3">
      <t>シ</t>
    </rPh>
    <rPh sb="3" eb="4">
      <t>ナド</t>
    </rPh>
    <phoneticPr fontId="1"/>
  </si>
  <si>
    <t>23　技術者・技能労働者の略歴</t>
    <rPh sb="3" eb="4">
      <t>ワザ</t>
    </rPh>
    <rPh sb="4" eb="5">
      <t>ジュツ</t>
    </rPh>
    <rPh sb="5" eb="6">
      <t>シャ</t>
    </rPh>
    <rPh sb="7" eb="9">
      <t>ギノウ</t>
    </rPh>
    <rPh sb="9" eb="12">
      <t>ロウドウシャ</t>
    </rPh>
    <rPh sb="13" eb="14">
      <t>リャク</t>
    </rPh>
    <rPh sb="14" eb="15">
      <t>レキ</t>
    </rPh>
    <phoneticPr fontId="1"/>
  </si>
  <si>
    <t>有無</t>
    <rPh sb="0" eb="2">
      <t>ウム</t>
    </rPh>
    <phoneticPr fontId="1"/>
  </si>
  <si>
    <t>◯</t>
    <phoneticPr fontId="1"/>
  </si>
  <si>
    <t>市町村</t>
    <rPh sb="0" eb="3">
      <t>シチョウソン</t>
    </rPh>
    <phoneticPr fontId="1"/>
  </si>
  <si>
    <t>愛媛県松山市</t>
    <rPh sb="3" eb="6">
      <t>マツヤマシ</t>
    </rPh>
    <phoneticPr fontId="1"/>
  </si>
  <si>
    <t>愛媛県今治市</t>
    <rPh sb="3" eb="6">
      <t>イマバリシ</t>
    </rPh>
    <phoneticPr fontId="1"/>
  </si>
  <si>
    <t>愛媛県宇和島市</t>
    <rPh sb="3" eb="7">
      <t>ウワジマシ</t>
    </rPh>
    <phoneticPr fontId="1"/>
  </si>
  <si>
    <t>愛媛県八幡浜市</t>
    <rPh sb="3" eb="7">
      <t>ヤワタハマシ</t>
    </rPh>
    <phoneticPr fontId="1"/>
  </si>
  <si>
    <t>愛媛県新居浜市</t>
    <rPh sb="3" eb="7">
      <t>ニイハマシ</t>
    </rPh>
    <phoneticPr fontId="1"/>
  </si>
  <si>
    <t>愛媛県西条市</t>
    <rPh sb="3" eb="6">
      <t>サイジョウシ</t>
    </rPh>
    <phoneticPr fontId="1"/>
  </si>
  <si>
    <t>愛媛県大洲市</t>
    <rPh sb="3" eb="6">
      <t>オオズシ</t>
    </rPh>
    <phoneticPr fontId="1"/>
  </si>
  <si>
    <t>愛媛県伊予市</t>
    <rPh sb="3" eb="6">
      <t>イヨシ</t>
    </rPh>
    <phoneticPr fontId="1"/>
  </si>
  <si>
    <t>愛媛県四国中央市</t>
    <rPh sb="3" eb="5">
      <t>シコク</t>
    </rPh>
    <rPh sb="5" eb="7">
      <t>チュウオウ</t>
    </rPh>
    <rPh sb="7" eb="8">
      <t>シ</t>
    </rPh>
    <phoneticPr fontId="1"/>
  </si>
  <si>
    <t>愛媛県西予市</t>
    <rPh sb="3" eb="5">
      <t>セイヨ</t>
    </rPh>
    <rPh sb="5" eb="6">
      <t>シ</t>
    </rPh>
    <phoneticPr fontId="1"/>
  </si>
  <si>
    <t>愛媛県東温市</t>
    <rPh sb="3" eb="5">
      <t>トウオン</t>
    </rPh>
    <rPh sb="5" eb="6">
      <t>シ</t>
    </rPh>
    <phoneticPr fontId="1"/>
  </si>
  <si>
    <t>愛媛県越智郡松前町</t>
    <rPh sb="3" eb="6">
      <t>オチグン</t>
    </rPh>
    <rPh sb="6" eb="9">
      <t>マサキチョウ</t>
    </rPh>
    <phoneticPr fontId="1"/>
  </si>
  <si>
    <t>愛媛県上浮穴郡久万高原町</t>
    <rPh sb="3" eb="7">
      <t>カミウケナグン</t>
    </rPh>
    <rPh sb="7" eb="12">
      <t>クマコウゲンチョウ</t>
    </rPh>
    <phoneticPr fontId="1"/>
  </si>
  <si>
    <t>愛媛県伊予郡松前町</t>
    <rPh sb="3" eb="5">
      <t>イヨ</t>
    </rPh>
    <rPh sb="5" eb="6">
      <t>グン</t>
    </rPh>
    <rPh sb="6" eb="9">
      <t>マサキチョウ</t>
    </rPh>
    <phoneticPr fontId="1"/>
  </si>
  <si>
    <t>愛媛県伊予郡砥部町</t>
    <rPh sb="3" eb="5">
      <t>イヨ</t>
    </rPh>
    <rPh sb="5" eb="6">
      <t>グン</t>
    </rPh>
    <rPh sb="6" eb="9">
      <t>トベチョウ</t>
    </rPh>
    <phoneticPr fontId="1"/>
  </si>
  <si>
    <t>愛媛県喜多郡内子町</t>
    <rPh sb="3" eb="6">
      <t>キタグン</t>
    </rPh>
    <rPh sb="6" eb="9">
      <t>ウチコチョウ</t>
    </rPh>
    <phoneticPr fontId="1"/>
  </si>
  <si>
    <t>愛媛県西宇和郡伊方町</t>
    <rPh sb="3" eb="7">
      <t>ニシウワグン</t>
    </rPh>
    <rPh sb="7" eb="10">
      <t>イカタチョウ</t>
    </rPh>
    <phoneticPr fontId="1"/>
  </si>
  <si>
    <t>愛媛県北宇和郡松野町</t>
    <rPh sb="3" eb="7">
      <t>キタウワグン</t>
    </rPh>
    <rPh sb="7" eb="10">
      <t>マツノチョウ</t>
    </rPh>
    <phoneticPr fontId="1"/>
  </si>
  <si>
    <t>愛媛県北宇和郡鬼北町</t>
    <rPh sb="3" eb="7">
      <t>キタウワグン</t>
    </rPh>
    <rPh sb="7" eb="10">
      <t>キホクチョウ</t>
    </rPh>
    <phoneticPr fontId="1"/>
  </si>
  <si>
    <t>愛媛県南宇和郡愛南町</t>
    <rPh sb="3" eb="7">
      <t>ミナミウワグン</t>
    </rPh>
    <rPh sb="7" eb="10">
      <t>アイナンチョウ</t>
    </rPh>
    <phoneticPr fontId="1"/>
  </si>
  <si>
    <t>その他</t>
    <rPh sb="2" eb="3">
      <t>タ</t>
    </rPh>
    <phoneticPr fontId="1"/>
  </si>
  <si>
    <t>コード</t>
    <phoneticPr fontId="1"/>
  </si>
  <si>
    <t>業者コード</t>
    <rPh sb="0" eb="2">
      <t>ギョウシャ</t>
    </rPh>
    <phoneticPr fontId="1"/>
  </si>
  <si>
    <t>略称</t>
    <rPh sb="0" eb="1">
      <t>リャク</t>
    </rPh>
    <phoneticPr fontId="1"/>
  </si>
  <si>
    <t>大</t>
  </si>
  <si>
    <t>左</t>
  </si>
  <si>
    <t>と</t>
  </si>
  <si>
    <t>石</t>
  </si>
  <si>
    <t>屋</t>
  </si>
  <si>
    <t>電</t>
  </si>
  <si>
    <t>管</t>
  </si>
  <si>
    <t>タ</t>
  </si>
  <si>
    <t>鋼</t>
  </si>
  <si>
    <t>し</t>
  </si>
  <si>
    <t>板</t>
  </si>
  <si>
    <t>ガ</t>
  </si>
  <si>
    <t>塗</t>
  </si>
  <si>
    <t>防</t>
  </si>
  <si>
    <t>内</t>
  </si>
  <si>
    <t>機</t>
  </si>
  <si>
    <t>水</t>
  </si>
  <si>
    <t>消</t>
  </si>
  <si>
    <t>清</t>
  </si>
  <si>
    <t>解</t>
  </si>
  <si>
    <t>筋</t>
    <rPh sb="0" eb="1">
      <t>キン</t>
    </rPh>
    <phoneticPr fontId="1"/>
  </si>
  <si>
    <t>ほ</t>
    <phoneticPr fontId="1"/>
  </si>
  <si>
    <t>絶</t>
    <rPh sb="0" eb="1">
      <t>ゼツ</t>
    </rPh>
    <phoneticPr fontId="1"/>
  </si>
  <si>
    <t>通</t>
    <rPh sb="0" eb="1">
      <t>ツウ</t>
    </rPh>
    <phoneticPr fontId="1"/>
  </si>
  <si>
    <t>園</t>
    <rPh sb="0" eb="1">
      <t>ソノ</t>
    </rPh>
    <phoneticPr fontId="1"/>
  </si>
  <si>
    <t>井</t>
    <rPh sb="0" eb="1">
      <t>イ</t>
    </rPh>
    <phoneticPr fontId="1"/>
  </si>
  <si>
    <t>具</t>
    <rPh sb="0" eb="1">
      <t>グ</t>
    </rPh>
    <phoneticPr fontId="1"/>
  </si>
  <si>
    <t>タイル・
れんが・
ブロック</t>
    <phoneticPr fontId="1"/>
  </si>
  <si>
    <t>様式第１号（第３条、第４条、様式第２号関係）　建設工事入札参加資格審査申請書</t>
    <rPh sb="10" eb="11">
      <t>ダイ</t>
    </rPh>
    <rPh sb="12" eb="13">
      <t>ジョウ</t>
    </rPh>
    <phoneticPr fontId="1"/>
  </si>
  <si>
    <t>１　申請要件　（該当するものを☑すること。)</t>
    <rPh sb="2" eb="4">
      <t>シンセイ</t>
    </rPh>
    <rPh sb="4" eb="6">
      <t>ヨウケン</t>
    </rPh>
    <rPh sb="8" eb="10">
      <t>ガイトウ</t>
    </rPh>
    <phoneticPr fontId="1"/>
  </si>
  <si>
    <t>（該当するものを☑すること。)</t>
    <phoneticPr fontId="1"/>
  </si>
  <si>
    <t>30　主要取引金融機関名（支店名まで記入すること。)　（該当するものを☑すること。)</t>
    <phoneticPr fontId="1"/>
  </si>
  <si>
    <t>　　　　　　　年　　　　　　月　　　　　　　日</t>
    <rPh sb="7" eb="8">
      <t>ネン</t>
    </rPh>
    <rPh sb="14" eb="15">
      <t>ガツ</t>
    </rPh>
    <rPh sb="22" eb="23">
      <t>ニチ</t>
    </rPh>
    <phoneticPr fontId="1"/>
  </si>
  <si>
    <t>若年計</t>
    <rPh sb="0" eb="2">
      <t>ジャクネン</t>
    </rPh>
    <rPh sb="2" eb="3">
      <t>ケイ</t>
    </rPh>
    <phoneticPr fontId="1"/>
  </si>
  <si>
    <t>女性計</t>
    <rPh sb="0" eb="2">
      <t>ジョセイ</t>
    </rPh>
    <rPh sb="2" eb="3">
      <t>ケイ</t>
    </rPh>
    <phoneticPr fontId="1"/>
  </si>
  <si>
    <t>防災計</t>
    <rPh sb="0" eb="2">
      <t>ボウサイ</t>
    </rPh>
    <rPh sb="2" eb="3">
      <t>ケイ</t>
    </rPh>
    <phoneticPr fontId="1"/>
  </si>
  <si>
    <t>四国地方整備局優良工事表彰</t>
    <rPh sb="0" eb="7">
      <t>シコクチホウセイビキョク</t>
    </rPh>
    <rPh sb="7" eb="9">
      <t>ユウリョウ</t>
    </rPh>
    <rPh sb="9" eb="11">
      <t>コウジ</t>
    </rPh>
    <rPh sb="11" eb="13">
      <t>ヒョウショウ</t>
    </rPh>
    <phoneticPr fontId="1"/>
  </si>
  <si>
    <t>四国地方整備局安全工事表彰</t>
    <rPh sb="0" eb="7">
      <t>シコクチホウセイビキョク</t>
    </rPh>
    <rPh sb="7" eb="9">
      <t>アンゼン</t>
    </rPh>
    <rPh sb="9" eb="11">
      <t>コウジ</t>
    </rPh>
    <rPh sb="11" eb="13">
      <t>ヒョウショウ</t>
    </rPh>
    <phoneticPr fontId="1"/>
  </si>
  <si>
    <t>四国地方整備局各事務所・管理所優良工事表彰</t>
    <rPh sb="0" eb="7">
      <t>シコクチホウセイビキョク</t>
    </rPh>
    <rPh sb="7" eb="10">
      <t>カクジム</t>
    </rPh>
    <rPh sb="10" eb="11">
      <t>ショ</t>
    </rPh>
    <rPh sb="12" eb="14">
      <t>カンリ</t>
    </rPh>
    <rPh sb="14" eb="15">
      <t>ショ</t>
    </rPh>
    <rPh sb="15" eb="17">
      <t>ユウリョウ</t>
    </rPh>
    <rPh sb="17" eb="19">
      <t>コウジ</t>
    </rPh>
    <rPh sb="19" eb="21">
      <t>ヒョウショウ</t>
    </rPh>
    <phoneticPr fontId="1"/>
  </si>
  <si>
    <t>建設業退職金共済制度普及協力者表彰</t>
    <rPh sb="0" eb="3">
      <t>ケンセツギョウ</t>
    </rPh>
    <rPh sb="3" eb="6">
      <t>タイショクキン</t>
    </rPh>
    <rPh sb="6" eb="8">
      <t>キョウサイ</t>
    </rPh>
    <rPh sb="8" eb="10">
      <t>セイド</t>
    </rPh>
    <rPh sb="10" eb="12">
      <t>フキュウ</t>
    </rPh>
    <rPh sb="12" eb="15">
      <t>キョウリョクシャ</t>
    </rPh>
    <rPh sb="15" eb="17">
      <t>ヒョウショウ</t>
    </rPh>
    <phoneticPr fontId="1"/>
  </si>
  <si>
    <t>雇用改善優良事業所表彰</t>
    <rPh sb="0" eb="2">
      <t>コヨウ</t>
    </rPh>
    <rPh sb="2" eb="4">
      <t>カイゼン</t>
    </rPh>
    <rPh sb="4" eb="6">
      <t>ユウリョウ</t>
    </rPh>
    <rPh sb="6" eb="9">
      <t>ジギョウショ</t>
    </rPh>
    <rPh sb="9" eb="11">
      <t>ヒョウショウ</t>
    </rPh>
    <phoneticPr fontId="1"/>
  </si>
  <si>
    <t>安全衛生に係る優良事業場、団体又は功労者に対する表彰</t>
    <rPh sb="0" eb="2">
      <t>アンゼン</t>
    </rPh>
    <rPh sb="2" eb="4">
      <t>エイセイ</t>
    </rPh>
    <rPh sb="5" eb="6">
      <t>カカ</t>
    </rPh>
    <rPh sb="7" eb="9">
      <t>ユウリョウ</t>
    </rPh>
    <rPh sb="9" eb="11">
      <t>ジギョウ</t>
    </rPh>
    <rPh sb="11" eb="12">
      <t>ジョウ</t>
    </rPh>
    <rPh sb="13" eb="15">
      <t>ダンタイ</t>
    </rPh>
    <rPh sb="15" eb="16">
      <t>マタ</t>
    </rPh>
    <rPh sb="17" eb="20">
      <t>コウロウシャ</t>
    </rPh>
    <rPh sb="21" eb="22">
      <t>タイ</t>
    </rPh>
    <rPh sb="24" eb="26">
      <t>ヒョウショウ</t>
    </rPh>
    <phoneticPr fontId="1"/>
  </si>
  <si>
    <t>障害者雇用優良事業所表彰</t>
    <rPh sb="0" eb="2">
      <t>ショウガイ</t>
    </rPh>
    <rPh sb="2" eb="3">
      <t>シャ</t>
    </rPh>
    <rPh sb="3" eb="5">
      <t>コヨウ</t>
    </rPh>
    <rPh sb="5" eb="7">
      <t>ユウリョウ</t>
    </rPh>
    <rPh sb="7" eb="10">
      <t>ジギョウショ</t>
    </rPh>
    <rPh sb="10" eb="12">
      <t>ヒョウショウ</t>
    </rPh>
    <phoneticPr fontId="1"/>
  </si>
  <si>
    <t>四国地方整備局各事務所・管理所安全工事表彰</t>
    <rPh sb="0" eb="7">
      <t>シコクチホウセイビキョク</t>
    </rPh>
    <rPh sb="7" eb="10">
      <t>カクジム</t>
    </rPh>
    <rPh sb="10" eb="11">
      <t>ショ</t>
    </rPh>
    <rPh sb="12" eb="14">
      <t>カンリ</t>
    </rPh>
    <rPh sb="14" eb="15">
      <t>ショ</t>
    </rPh>
    <rPh sb="15" eb="17">
      <t>アンゼン</t>
    </rPh>
    <rPh sb="17" eb="19">
      <t>コウジ</t>
    </rPh>
    <rPh sb="19" eb="21">
      <t>ヒョウショウ</t>
    </rPh>
    <phoneticPr fontId="1"/>
  </si>
  <si>
    <t>愛媛県優良建設工事知事表彰</t>
    <rPh sb="0" eb="3">
      <t>エヒメケン</t>
    </rPh>
    <rPh sb="3" eb="5">
      <t>ユウリョウ</t>
    </rPh>
    <rPh sb="5" eb="7">
      <t>ケンセツ</t>
    </rPh>
    <rPh sb="7" eb="9">
      <t>コウジ</t>
    </rPh>
    <rPh sb="9" eb="11">
      <t>チジ</t>
    </rPh>
    <rPh sb="11" eb="13">
      <t>ヒョウショウ</t>
    </rPh>
    <phoneticPr fontId="1"/>
  </si>
  <si>
    <t>表彰区分</t>
    <rPh sb="0" eb="2">
      <t>ヒョウショウ</t>
    </rPh>
    <rPh sb="2" eb="4">
      <t>クブン</t>
    </rPh>
    <phoneticPr fontId="1"/>
  </si>
  <si>
    <t>表彰の種類</t>
    <rPh sb="0" eb="2">
      <t>ヒョウショウ</t>
    </rPh>
    <rPh sb="3" eb="5">
      <t>シュルイ</t>
    </rPh>
    <phoneticPr fontId="1"/>
  </si>
  <si>
    <t>土</t>
    <rPh sb="0" eb="1">
      <t>ド</t>
    </rPh>
    <phoneticPr fontId="1"/>
  </si>
  <si>
    <t>建</t>
    <rPh sb="0" eb="1">
      <t>タツル</t>
    </rPh>
    <phoneticPr fontId="1"/>
  </si>
  <si>
    <t>土木一式工事</t>
    <rPh sb="0" eb="2">
      <t>ドボク</t>
    </rPh>
    <rPh sb="2" eb="4">
      <t>イッシキ</t>
    </rPh>
    <rPh sb="4" eb="6">
      <t>コウジ</t>
    </rPh>
    <phoneticPr fontId="1"/>
  </si>
  <si>
    <t>建築一式工事</t>
    <rPh sb="0" eb="2">
      <t>ケンチク</t>
    </rPh>
    <rPh sb="2" eb="4">
      <t>イッシキ</t>
    </rPh>
    <rPh sb="4" eb="6">
      <t>コウジ</t>
    </rPh>
    <phoneticPr fontId="1"/>
  </si>
  <si>
    <t>締結の有無</t>
    <rPh sb="0" eb="2">
      <t>テイケツ</t>
    </rPh>
    <rPh sb="3" eb="5">
      <t>ウム</t>
    </rPh>
    <phoneticPr fontId="1"/>
  </si>
  <si>
    <t>協定コード</t>
    <rPh sb="0" eb="2">
      <t>キョウテイ</t>
    </rPh>
    <phoneticPr fontId="1"/>
  </si>
  <si>
    <t>氏</t>
    <rPh sb="0" eb="1">
      <t>シ</t>
    </rPh>
    <phoneticPr fontId="1"/>
  </si>
  <si>
    <t>名</t>
    <phoneticPr fontId="1"/>
  </si>
  <si>
    <t>（</t>
    <phoneticPr fontId="1"/>
  </si>
  <si>
    <t>年　齢</t>
    <rPh sb="0" eb="1">
      <t>トシ</t>
    </rPh>
    <rPh sb="2" eb="3">
      <t>ヨワイ</t>
    </rPh>
    <phoneticPr fontId="1"/>
  </si>
  <si>
    <t>月</t>
    <phoneticPr fontId="1"/>
  </si>
  <si>
    <t>年</t>
    <phoneticPr fontId="1"/>
  </si>
  <si>
    <t>）</t>
    <phoneticPr fontId="1"/>
  </si>
  <si>
    <t>卒業年月日</t>
    <rPh sb="0" eb="2">
      <t>ソツギョウ</t>
    </rPh>
    <rPh sb="2" eb="3">
      <t>ネン</t>
    </rPh>
    <rPh sb="3" eb="4">
      <t>ツキ</t>
    </rPh>
    <rPh sb="4" eb="5">
      <t>ヒ</t>
    </rPh>
    <phoneticPr fontId="1"/>
  </si>
  <si>
    <t>性</t>
    <rPh sb="0" eb="1">
      <t>セイ</t>
    </rPh>
    <phoneticPr fontId="1"/>
  </si>
  <si>
    <t>名</t>
    <rPh sb="0" eb="1">
      <t>メイ</t>
    </rPh>
    <phoneticPr fontId="1"/>
  </si>
  <si>
    <t>生年月日</t>
    <rPh sb="0" eb="4">
      <t>セイネンガッピ</t>
    </rPh>
    <phoneticPr fontId="1"/>
  </si>
  <si>
    <t>資格</t>
    <rPh sb="0" eb="2">
      <t>シカク</t>
    </rPh>
    <phoneticPr fontId="1"/>
  </si>
  <si>
    <t>講習</t>
    <rPh sb="0" eb="2">
      <t>コウシュウ</t>
    </rPh>
    <phoneticPr fontId="1"/>
  </si>
  <si>
    <t>日</t>
    <rPh sb="0" eb="1">
      <t>ニチ</t>
    </rPh>
    <phoneticPr fontId="1"/>
  </si>
  <si>
    <t>月</t>
    <rPh sb="0" eb="1">
      <t>ガツ</t>
    </rPh>
    <phoneticPr fontId="1"/>
  </si>
  <si>
    <t>年</t>
    <rPh sb="0" eb="1">
      <t>ネン</t>
    </rPh>
    <phoneticPr fontId="1"/>
  </si>
  <si>
    <t>従業員</t>
    <rPh sb="0" eb="3">
      <t>ジュウギョウイン</t>
    </rPh>
    <phoneticPr fontId="1"/>
  </si>
  <si>
    <t>申請年月日</t>
    <rPh sb="0" eb="5">
      <t>シンセイネンガッピ</t>
    </rPh>
    <phoneticPr fontId="1"/>
  </si>
  <si>
    <t>資格者証有効期限</t>
    <phoneticPr fontId="1"/>
  </si>
  <si>
    <t>年</t>
    <rPh sb="0" eb="1">
      <t>ネン</t>
    </rPh>
    <phoneticPr fontId="1"/>
  </si>
  <si>
    <t>月</t>
    <rPh sb="0" eb="1">
      <t>ガツ</t>
    </rPh>
    <phoneticPr fontId="1"/>
  </si>
  <si>
    <t>月</t>
    <phoneticPr fontId="1"/>
  </si>
  <si>
    <t>年度　建設工事入札参加資格審査申請書</t>
    <phoneticPr fontId="1"/>
  </si>
  <si>
    <t>愛媛県知事</t>
    <rPh sb="0" eb="2">
      <t>エヒメ</t>
    </rPh>
    <rPh sb="2" eb="5">
      <t>ケンチジ</t>
    </rPh>
    <phoneticPr fontId="1"/>
  </si>
  <si>
    <t>様</t>
    <rPh sb="0" eb="1">
      <t>サマ</t>
    </rPh>
    <phoneticPr fontId="1"/>
  </si>
  <si>
    <t>IN</t>
    <phoneticPr fontId="1"/>
  </si>
  <si>
    <t>OUT</t>
    <phoneticPr fontId="1"/>
  </si>
  <si>
    <r>
      <t xml:space="preserve">マスター
該当
</t>
    </r>
    <r>
      <rPr>
        <sz val="7"/>
        <rFont val="ＭＳ Ｐ明朝"/>
        <family val="1"/>
        <charset val="128"/>
      </rPr>
      <t>(担当業種)</t>
    </r>
    <rPh sb="5" eb="7">
      <t>ガイトウ</t>
    </rPh>
    <phoneticPr fontId="1"/>
  </si>
  <si>
    <t>機械資格計</t>
    <rPh sb="0" eb="2">
      <t>キカイ</t>
    </rPh>
    <rPh sb="2" eb="4">
      <t>シカク</t>
    </rPh>
    <rPh sb="4" eb="5">
      <t>ケイ</t>
    </rPh>
    <phoneticPr fontId="1"/>
  </si>
  <si>
    <t>※該当者なしの場合は空欄としてください。また、行の追加・延長による規定人数以上の記入はしないでください。</t>
    <rPh sb="1" eb="4">
      <t>ガイトウシャ</t>
    </rPh>
    <rPh sb="7" eb="9">
      <t>バアイ</t>
    </rPh>
    <rPh sb="10" eb="12">
      <t>クウラン</t>
    </rPh>
    <rPh sb="23" eb="24">
      <t>ギョウ</t>
    </rPh>
    <rPh sb="25" eb="27">
      <t>ツイカ</t>
    </rPh>
    <rPh sb="28" eb="30">
      <t>エンチョウ</t>
    </rPh>
    <rPh sb="33" eb="37">
      <t>キテイニンズウ</t>
    </rPh>
    <rPh sb="37" eb="39">
      <t>イジョウ</t>
    </rPh>
    <rPh sb="40" eb="42">
      <t>キニュウ</t>
    </rPh>
    <phoneticPr fontId="1"/>
  </si>
  <si>
    <t>23 に記入した職員は記入しないこと</t>
    <rPh sb="4" eb="6">
      <t>キニュウ</t>
    </rPh>
    <rPh sb="8" eb="10">
      <t>ショクイン</t>
    </rPh>
    <rPh sb="11" eb="13">
      <t>キニュウ</t>
    </rPh>
    <phoneticPr fontId="1"/>
  </si>
  <si>
    <t>対象外文字列</t>
    <rPh sb="0" eb="3">
      <t>タイショウガイ</t>
    </rPh>
    <rPh sb="3" eb="6">
      <t>モジレツ</t>
    </rPh>
    <phoneticPr fontId="1"/>
  </si>
  <si>
    <t>若年(その他)</t>
    <rPh sb="0" eb="2">
      <t>ジャクネン</t>
    </rPh>
    <rPh sb="5" eb="6">
      <t>タ</t>
    </rPh>
    <phoneticPr fontId="1"/>
  </si>
  <si>
    <t>女性(その他)</t>
    <rPh sb="0" eb="2">
      <t>ジョセイ</t>
    </rPh>
    <phoneticPr fontId="1"/>
  </si>
  <si>
    <t>防災(その他)</t>
    <rPh sb="0" eb="2">
      <t>ボウサイ</t>
    </rPh>
    <phoneticPr fontId="1"/>
  </si>
  <si>
    <t>解体工事</t>
    <rPh sb="0" eb="4">
      <t>カイタイコウジ</t>
    </rPh>
    <phoneticPr fontId="1"/>
  </si>
  <si>
    <t>地域貢献数</t>
    <rPh sb="0" eb="2">
      <t>チイキ</t>
    </rPh>
    <rPh sb="2" eb="4">
      <t>コウケン</t>
    </rPh>
    <rPh sb="4" eb="5">
      <t>スウ</t>
    </rPh>
    <phoneticPr fontId="1"/>
  </si>
  <si>
    <t>担手取組数</t>
    <rPh sb="0" eb="1">
      <t>ニナ</t>
    </rPh>
    <rPh sb="1" eb="2">
      <t>テ</t>
    </rPh>
    <rPh sb="2" eb="4">
      <t>トリクミ</t>
    </rPh>
    <rPh sb="4" eb="5">
      <t>スウ</t>
    </rPh>
    <phoneticPr fontId="1"/>
  </si>
  <si>
    <t>受賞年月日</t>
    <phoneticPr fontId="1"/>
  </si>
  <si>
    <t>表彰
その１</t>
    <rPh sb="0" eb="2">
      <t>ヒョウショウ</t>
    </rPh>
    <phoneticPr fontId="1"/>
  </si>
  <si>
    <t>表彰
その２</t>
    <rPh sb="0" eb="2">
      <t>ヒョウショウ</t>
    </rPh>
    <phoneticPr fontId="1"/>
  </si>
  <si>
    <t>表彰
その３</t>
    <rPh sb="0" eb="2">
      <t>ヒョウショウ</t>
    </rPh>
    <phoneticPr fontId="1"/>
  </si>
  <si>
    <t>表彰
その４</t>
    <rPh sb="0" eb="2">
      <t>ヒョウショウ</t>
    </rPh>
    <phoneticPr fontId="1"/>
  </si>
  <si>
    <t>表彰
その５</t>
    <rPh sb="0" eb="2">
      <t>ヒョウショウ</t>
    </rPh>
    <phoneticPr fontId="1"/>
  </si>
  <si>
    <t>表彰
その６</t>
    <rPh sb="0" eb="2">
      <t>ヒョウショウ</t>
    </rPh>
    <phoneticPr fontId="1"/>
  </si>
  <si>
    <t>表彰
その７</t>
    <rPh sb="0" eb="2">
      <t>ヒョウショウ</t>
    </rPh>
    <phoneticPr fontId="1"/>
  </si>
  <si>
    <t>表彰
その８</t>
    <rPh sb="0" eb="2">
      <t>ヒョウショウ</t>
    </rPh>
    <phoneticPr fontId="1"/>
  </si>
  <si>
    <t>表彰
その９</t>
    <rPh sb="0" eb="2">
      <t>ヒョウショウ</t>
    </rPh>
    <phoneticPr fontId="1"/>
  </si>
  <si>
    <t>表彰
その１０</t>
    <rPh sb="0" eb="2">
      <t>ヒョウショウ</t>
    </rPh>
    <phoneticPr fontId="1"/>
  </si>
  <si>
    <t>表彰
その１１</t>
    <rPh sb="0" eb="2">
      <t>ヒョウショウ</t>
    </rPh>
    <phoneticPr fontId="1"/>
  </si>
  <si>
    <t>表彰
その１２</t>
    <rPh sb="0" eb="2">
      <t>ヒョウショウ</t>
    </rPh>
    <phoneticPr fontId="1"/>
  </si>
  <si>
    <t>表彰
その１３</t>
    <rPh sb="0" eb="2">
      <t>ヒョウショウ</t>
    </rPh>
    <phoneticPr fontId="1"/>
  </si>
  <si>
    <t>表彰
その１４</t>
    <rPh sb="0" eb="2">
      <t>ヒョウショウ</t>
    </rPh>
    <phoneticPr fontId="1"/>
  </si>
  <si>
    <t>表彰
その１５</t>
    <rPh sb="0" eb="2">
      <t>ヒョウショウ</t>
    </rPh>
    <phoneticPr fontId="1"/>
  </si>
  <si>
    <t>業種一覧
並び位置</t>
    <rPh sb="0" eb="2">
      <t>ギョウシュ</t>
    </rPh>
    <rPh sb="2" eb="4">
      <t>イチラン</t>
    </rPh>
    <rPh sb="5" eb="6">
      <t>ナラ</t>
    </rPh>
    <rPh sb="7" eb="9">
      <t>イチ</t>
    </rPh>
    <phoneticPr fontId="1"/>
  </si>
  <si>
    <t>※該当者なしの場合は空欄としてください。また、行の追加・延長による規定数以上の記入はしないでください。</t>
    <rPh sb="1" eb="4">
      <t>ガイトウシャ</t>
    </rPh>
    <rPh sb="7" eb="9">
      <t>バアイ</t>
    </rPh>
    <rPh sb="10" eb="12">
      <t>クウラン</t>
    </rPh>
    <rPh sb="23" eb="24">
      <t>ギョウ</t>
    </rPh>
    <rPh sb="25" eb="27">
      <t>ツイカ</t>
    </rPh>
    <rPh sb="28" eb="30">
      <t>エンチョウ</t>
    </rPh>
    <rPh sb="33" eb="35">
      <t>キテイ</t>
    </rPh>
    <rPh sb="35" eb="36">
      <t>スウ</t>
    </rPh>
    <rPh sb="36" eb="38">
      <t>イジョウ</t>
    </rPh>
    <rPh sb="39" eb="41">
      <t>キニュウ</t>
    </rPh>
    <phoneticPr fontId="1"/>
  </si>
  <si>
    <t>12　本県との非常事態に関する協定の締結状況</t>
    <rPh sb="3" eb="5">
      <t>ホンケン</t>
    </rPh>
    <rPh sb="7" eb="9">
      <t>ヒジョウ</t>
    </rPh>
    <rPh sb="9" eb="11">
      <t>ジタイ</t>
    </rPh>
    <rPh sb="12" eb="13">
      <t>カン</t>
    </rPh>
    <rPh sb="15" eb="17">
      <t>キョウテイ</t>
    </rPh>
    <rPh sb="18" eb="20">
      <t>テイケツ</t>
    </rPh>
    <rPh sb="20" eb="22">
      <t>ジョウキョウ</t>
    </rPh>
    <phoneticPr fontId="1"/>
  </si>
  <si>
    <t>D</t>
    <phoneticPr fontId="1"/>
  </si>
  <si>
    <t>D</t>
    <phoneticPr fontId="1"/>
  </si>
  <si>
    <t>※代表者の役職が候補に存在しない場合は手入力してください。また、発注業種の選択に図形の円は使用しないでください。</t>
    <rPh sb="1" eb="4">
      <t>ダイヒョウシャ</t>
    </rPh>
    <rPh sb="8" eb="10">
      <t>コウホ</t>
    </rPh>
    <rPh sb="32" eb="34">
      <t>ハッチュウ</t>
    </rPh>
    <rPh sb="34" eb="36">
      <t>ギョウシュ</t>
    </rPh>
    <rPh sb="37" eb="39">
      <t>センタク</t>
    </rPh>
    <rPh sb="45" eb="47">
      <t>シヨウ</t>
    </rPh>
    <phoneticPr fontId="1"/>
  </si>
  <si>
    <t>表彰区分
コード</t>
    <rPh sb="0" eb="2">
      <t>ヒョウショウ</t>
    </rPh>
    <rPh sb="2" eb="4">
      <t>クブン</t>
    </rPh>
    <phoneticPr fontId="1"/>
  </si>
  <si>
    <t>工　事　名</t>
    <rPh sb="0" eb="1">
      <t>コウ</t>
    </rPh>
    <rPh sb="2" eb="3">
      <t>コト</t>
    </rPh>
    <rPh sb="4" eb="5">
      <t>メイ</t>
    </rPh>
    <phoneticPr fontId="1"/>
  </si>
  <si>
    <t>※表彰区分コードが1～5の表彰の場合は、表彰を受けた発注業種を選択してください。6～9の表彰の場合は、全発注業種が対象となりますので業種を空欄としてください。</t>
    <rPh sb="1" eb="3">
      <t>ヒョウショウ</t>
    </rPh>
    <rPh sb="3" eb="5">
      <t>クブン</t>
    </rPh>
    <rPh sb="13" eb="15">
      <t>ヒョウショウ</t>
    </rPh>
    <rPh sb="16" eb="18">
      <t>バアイ</t>
    </rPh>
    <rPh sb="20" eb="22">
      <t>ヒョウショウ</t>
    </rPh>
    <rPh sb="23" eb="24">
      <t>ウ</t>
    </rPh>
    <rPh sb="26" eb="28">
      <t>ハッチュウ</t>
    </rPh>
    <rPh sb="28" eb="30">
      <t>ギョウシュ</t>
    </rPh>
    <rPh sb="31" eb="33">
      <t>センタク</t>
    </rPh>
    <rPh sb="44" eb="46">
      <t>ヒョウショウ</t>
    </rPh>
    <rPh sb="47" eb="49">
      <t>バアイ</t>
    </rPh>
    <rPh sb="51" eb="52">
      <t>ゼン</t>
    </rPh>
    <rPh sb="52" eb="54">
      <t>ハッチュウ</t>
    </rPh>
    <rPh sb="54" eb="56">
      <t>ギョウシュ</t>
    </rPh>
    <rPh sb="57" eb="59">
      <t>タイショウ</t>
    </rPh>
    <rPh sb="66" eb="68">
      <t>ギョウシュ</t>
    </rPh>
    <rPh sb="69" eb="71">
      <t>クウラン</t>
    </rPh>
    <phoneticPr fontId="1"/>
  </si>
  <si>
    <t>〒</t>
    <phoneticPr fontId="1"/>
  </si>
  <si>
    <t>規定の有無</t>
    <rPh sb="0" eb="2">
      <t>キテイ</t>
    </rPh>
    <rPh sb="3" eb="5">
      <t>ウム</t>
    </rPh>
    <phoneticPr fontId="1"/>
  </si>
  <si>
    <t>(3)　「ひめボス宣言事業所」基本認証の取得状況</t>
    <rPh sb="9" eb="11">
      <t>センゲン</t>
    </rPh>
    <rPh sb="11" eb="14">
      <t>ジギョウショ</t>
    </rPh>
    <rPh sb="15" eb="19">
      <t>キホンニンショウ</t>
    </rPh>
    <rPh sb="20" eb="22">
      <t>シュトク</t>
    </rPh>
    <rPh sb="22" eb="24">
      <t>ジョウキョウ</t>
    </rPh>
    <phoneticPr fontId="1"/>
  </si>
  <si>
    <t>取得の有無</t>
    <rPh sb="0" eb="2">
      <t>シュトク</t>
    </rPh>
    <rPh sb="3" eb="5">
      <t>ウム</t>
    </rPh>
    <phoneticPr fontId="1"/>
  </si>
  <si>
    <t>(2)　就業規則における「週休２日制」の規定状況</t>
    <rPh sb="4" eb="6">
      <t>シュウギョウ</t>
    </rPh>
    <rPh sb="6" eb="8">
      <t>キソク</t>
    </rPh>
    <rPh sb="13" eb="15">
      <t>シュウキュウ</t>
    </rPh>
    <rPh sb="16" eb="17">
      <t>ニチ</t>
    </rPh>
    <rPh sb="17" eb="18">
      <t>セイ</t>
    </rPh>
    <rPh sb="20" eb="22">
      <t>キテイ</t>
    </rPh>
    <rPh sb="22" eb="24">
      <t>ジョウキョウ</t>
    </rPh>
    <phoneticPr fontId="1"/>
  </si>
  <si>
    <t>策定の有無</t>
    <rPh sb="0" eb="2">
      <t>サクテイ</t>
    </rPh>
    <rPh sb="3" eb="5">
      <t>ウム</t>
    </rPh>
    <phoneticPr fontId="1"/>
  </si>
  <si>
    <t>２　申請事務担当者</t>
    <rPh sb="2" eb="6">
      <t>シンセイジム</t>
    </rPh>
    <rPh sb="6" eb="9">
      <t>タントウシャ</t>
    </rPh>
    <phoneticPr fontId="1"/>
  </si>
  <si>
    <t>(1)　社会保険等の加入状況</t>
    <rPh sb="4" eb="8">
      <t>シャカイホケン</t>
    </rPh>
    <rPh sb="8" eb="9">
      <t>トウ</t>
    </rPh>
    <rPh sb="10" eb="12">
      <t>カニュウ</t>
    </rPh>
    <rPh sb="12" eb="14">
      <t>ジョウキョウ</t>
    </rPh>
    <phoneticPr fontId="1"/>
  </si>
  <si>
    <t>役員等</t>
    <rPh sb="0" eb="3">
      <t>ヤクイントウ</t>
    </rPh>
    <phoneticPr fontId="1"/>
  </si>
  <si>
    <t>（上記(3)で「無」を選んだ場合に限り記入すること。）</t>
    <phoneticPr fontId="1"/>
  </si>
  <si>
    <t xml:space="preserve">(5)　次世代育成支援対策推進法（平成15年法律第120号）に基づく一般事業主行動計画の策定状況　　　　　　　　 </t>
    <rPh sb="4" eb="7">
      <t>ジセダイ</t>
    </rPh>
    <rPh sb="7" eb="9">
      <t>イクセイ</t>
    </rPh>
    <rPh sb="9" eb="11">
      <t>シエン</t>
    </rPh>
    <rPh sb="11" eb="13">
      <t>タイサク</t>
    </rPh>
    <rPh sb="13" eb="15">
      <t>スイシン</t>
    </rPh>
    <rPh sb="15" eb="16">
      <t>ホウ</t>
    </rPh>
    <rPh sb="17" eb="19">
      <t>ヘイセイ</t>
    </rPh>
    <rPh sb="21" eb="22">
      <t>ネン</t>
    </rPh>
    <rPh sb="22" eb="24">
      <t>ホウリツ</t>
    </rPh>
    <rPh sb="24" eb="25">
      <t>ダイ</t>
    </rPh>
    <rPh sb="28" eb="29">
      <t>ゴウ</t>
    </rPh>
    <rPh sb="31" eb="32">
      <t>モト</t>
    </rPh>
    <rPh sb="34" eb="39">
      <t>イッパンジギョウヌシ</t>
    </rPh>
    <rPh sb="39" eb="43">
      <t>コウドウケイカク</t>
    </rPh>
    <rPh sb="44" eb="48">
      <t>サクテイジョウキョウ</t>
    </rPh>
    <phoneticPr fontId="1"/>
  </si>
  <si>
    <t xml:space="preserve">(4)　就業規則における育児休業制度及び介護休業制度の規定状況　　　　　　　　　 </t>
    <rPh sb="4" eb="6">
      <t>シュウギョウ</t>
    </rPh>
    <rPh sb="6" eb="8">
      <t>キソク</t>
    </rPh>
    <rPh sb="12" eb="14">
      <t>イクジ</t>
    </rPh>
    <rPh sb="14" eb="16">
      <t>キュウギョウ</t>
    </rPh>
    <rPh sb="16" eb="18">
      <t>セイド</t>
    </rPh>
    <rPh sb="18" eb="19">
      <t>オヨ</t>
    </rPh>
    <rPh sb="20" eb="22">
      <t>カイゴ</t>
    </rPh>
    <rPh sb="22" eb="24">
      <t>キュウギョウ</t>
    </rPh>
    <rPh sb="24" eb="26">
      <t>セイド</t>
    </rPh>
    <rPh sb="27" eb="29">
      <t>キテイ</t>
    </rPh>
    <rPh sb="29" eb="31">
      <t>ジョウキョウ</t>
    </rPh>
    <phoneticPr fontId="1"/>
  </si>
  <si>
    <t>メールアドレス</t>
    <phoneticPr fontId="1"/>
  </si>
  <si>
    <t>26　建設機械運転業務の有資格者の在籍状況</t>
    <rPh sb="3" eb="5">
      <t>ケンセツ</t>
    </rPh>
    <rPh sb="5" eb="7">
      <t>キカイ</t>
    </rPh>
    <rPh sb="7" eb="9">
      <t>ウンテン</t>
    </rPh>
    <rPh sb="9" eb="11">
      <t>ギョウム</t>
    </rPh>
    <rPh sb="12" eb="13">
      <t>ユウ</t>
    </rPh>
    <rPh sb="13" eb="16">
      <t>シカクシャ</t>
    </rPh>
    <rPh sb="17" eb="19">
      <t>ザイセキ</t>
    </rPh>
    <rPh sb="19" eb="21">
      <t>ジョウキョウ</t>
    </rPh>
    <phoneticPr fontId="1"/>
  </si>
  <si>
    <t>23 に記入した職員も記入すること</t>
    <rPh sb="4" eb="6">
      <t>キニュウ</t>
    </rPh>
    <rPh sb="8" eb="10">
      <t>ショクイン</t>
    </rPh>
    <rPh sb="11" eb="13">
      <t>キニュウ</t>
    </rPh>
    <phoneticPr fontId="1"/>
  </si>
  <si>
    <t>27　防災士等の有資格者の在籍状況</t>
    <rPh sb="3" eb="5">
      <t>ボウサイ</t>
    </rPh>
    <rPh sb="5" eb="6">
      <t>シ</t>
    </rPh>
    <rPh sb="6" eb="7">
      <t>ナド</t>
    </rPh>
    <rPh sb="8" eb="12">
      <t>ユウシカクシャ</t>
    </rPh>
    <rPh sb="13" eb="15">
      <t>ザイセキ</t>
    </rPh>
    <rPh sb="15" eb="17">
      <t>ジョウキョウ</t>
    </rPh>
    <phoneticPr fontId="1"/>
  </si>
  <si>
    <t>24　満35歳未満の技術関係職員の雇用状況</t>
    <rPh sb="3" eb="4">
      <t>マン</t>
    </rPh>
    <rPh sb="6" eb="7">
      <t>サイ</t>
    </rPh>
    <rPh sb="7" eb="9">
      <t>ミマン</t>
    </rPh>
    <rPh sb="10" eb="12">
      <t>ギジュツ</t>
    </rPh>
    <rPh sb="12" eb="14">
      <t>カンケイ</t>
    </rPh>
    <rPh sb="14" eb="16">
      <t>ショクイン</t>
    </rPh>
    <rPh sb="17" eb="19">
      <t>コヨウ</t>
    </rPh>
    <rPh sb="19" eb="21">
      <t>ジョウキョウ</t>
    </rPh>
    <phoneticPr fontId="1"/>
  </si>
  <si>
    <t>25　女性の技術関係職員の雇用状況</t>
    <rPh sb="3" eb="5">
      <t>ジョセイ</t>
    </rPh>
    <rPh sb="6" eb="8">
      <t>ギジュツ</t>
    </rPh>
    <rPh sb="8" eb="10">
      <t>カンケイ</t>
    </rPh>
    <rPh sb="10" eb="12">
      <t>ショクイン</t>
    </rPh>
    <rPh sb="13" eb="15">
      <t>コヨウ</t>
    </rPh>
    <rPh sb="15" eb="17">
      <t>ジョウキョウ</t>
    </rPh>
    <phoneticPr fontId="1"/>
  </si>
  <si>
    <t>職・氏名</t>
    <rPh sb="0" eb="1">
      <t>ショク</t>
    </rPh>
    <rPh sb="2" eb="4">
      <t>シメイ</t>
    </rPh>
    <phoneticPr fontId="1"/>
  </si>
  <si>
    <t>実印</t>
    <rPh sb="0" eb="2">
      <t>ジツイン</t>
    </rPh>
    <phoneticPr fontId="1"/>
  </si>
  <si>
    <t>　代表者の役職
　及び氏名</t>
    <rPh sb="1" eb="2">
      <t>ダイ</t>
    </rPh>
    <rPh sb="2" eb="3">
      <t>ヒョウ</t>
    </rPh>
    <rPh sb="3" eb="4">
      <t>モノ</t>
    </rPh>
    <rPh sb="5" eb="7">
      <t>ヤクショク</t>
    </rPh>
    <rPh sb="9" eb="10">
      <t>オヨ</t>
    </rPh>
    <rPh sb="11" eb="13">
      <t>シメイ</t>
    </rPh>
    <phoneticPr fontId="1"/>
  </si>
  <si>
    <t>　商号又は名称</t>
    <rPh sb="1" eb="3">
      <t>ショウゴウ</t>
    </rPh>
    <rPh sb="3" eb="4">
      <t>マタ</t>
    </rPh>
    <rPh sb="5" eb="7">
      <t>メイショウ</t>
    </rPh>
    <phoneticPr fontId="1"/>
  </si>
  <si>
    <t>　住　　　　所</t>
    <rPh sb="1" eb="2">
      <t>ジュウ</t>
    </rPh>
    <rPh sb="6" eb="7">
      <t>トコロ</t>
    </rPh>
    <phoneticPr fontId="1"/>
  </si>
  <si>
    <t>　　　　　年　　　月　　　日</t>
    <rPh sb="5" eb="6">
      <t>ネン</t>
    </rPh>
    <rPh sb="9" eb="10">
      <t>ゲツ</t>
    </rPh>
    <rPh sb="13" eb="14">
      <t>ニチ</t>
    </rPh>
    <phoneticPr fontId="1"/>
  </si>
  <si>
    <t>お届けします。</t>
    <rPh sb="1" eb="2">
      <t>トド</t>
    </rPh>
    <phoneticPr fontId="1"/>
  </si>
  <si>
    <t>　上記の印鑑は、入札、見積り、契約及び契約に基づく行為に使用したいから</t>
    <rPh sb="1" eb="3">
      <t>ジョウキ</t>
    </rPh>
    <rPh sb="4" eb="6">
      <t>インカン</t>
    </rPh>
    <rPh sb="8" eb="10">
      <t>ニュウサツ</t>
    </rPh>
    <rPh sb="11" eb="13">
      <t>ミツモリ</t>
    </rPh>
    <rPh sb="15" eb="17">
      <t>ケイヤク</t>
    </rPh>
    <rPh sb="17" eb="18">
      <t>オヨ</t>
    </rPh>
    <rPh sb="19" eb="21">
      <t>ケイヤク</t>
    </rPh>
    <rPh sb="22" eb="23">
      <t>モト</t>
    </rPh>
    <rPh sb="25" eb="27">
      <t>コウイ</t>
    </rPh>
    <rPh sb="28" eb="30">
      <t>シヨウ</t>
    </rPh>
    <phoneticPr fontId="1"/>
  </si>
  <si>
    <t>使用印</t>
    <rPh sb="0" eb="2">
      <t>シヨウ</t>
    </rPh>
    <rPh sb="2" eb="3">
      <t>イン</t>
    </rPh>
    <phoneticPr fontId="1"/>
  </si>
  <si>
    <t>使　用　印　鑑　届</t>
    <rPh sb="0" eb="1">
      <t>ツカ</t>
    </rPh>
    <rPh sb="2" eb="3">
      <t>ヨウ</t>
    </rPh>
    <rPh sb="4" eb="5">
      <t>イン</t>
    </rPh>
    <rPh sb="6" eb="7">
      <t>カガミ</t>
    </rPh>
    <rPh sb="8" eb="9">
      <t>トドケ</t>
    </rPh>
    <phoneticPr fontId="1"/>
  </si>
  <si>
    <t>C</t>
    <phoneticPr fontId="1"/>
  </si>
  <si>
    <t>別紙</t>
    <rPh sb="0" eb="2">
      <t>ベッシ</t>
    </rPh>
    <phoneticPr fontId="1"/>
  </si>
  <si>
    <t>A</t>
    <phoneticPr fontId="1"/>
  </si>
  <si>
    <t>機械計</t>
    <rPh sb="0" eb="2">
      <t>キカイ</t>
    </rPh>
    <rPh sb="2" eb="3">
      <t>ケイ</t>
    </rPh>
    <phoneticPr fontId="1"/>
  </si>
  <si>
    <t>※「生年月日」を入力すると「年齢」はシート１に設定した申請日を基準に自動設定されます。日付項目は「S40.1.23」または「1965/1/23」のように入力してください。</t>
    <rPh sb="2" eb="6">
      <t>セイネンガッピ</t>
    </rPh>
    <rPh sb="8" eb="10">
      <t>ニュウリョク</t>
    </rPh>
    <rPh sb="23" eb="25">
      <t>セッテイ</t>
    </rPh>
    <rPh sb="27" eb="30">
      <t>シンセイビ</t>
    </rPh>
    <rPh sb="31" eb="33">
      <t>キジュン</t>
    </rPh>
    <rPh sb="34" eb="36">
      <t>ジドウ</t>
    </rPh>
    <rPh sb="36" eb="38">
      <t>セッテイ</t>
    </rPh>
    <rPh sb="43" eb="45">
      <t>ヒヅケ</t>
    </rPh>
    <rPh sb="45" eb="47">
      <t>コウモク</t>
    </rPh>
    <rPh sb="76" eb="78">
      <t>ニュウリョク</t>
    </rPh>
    <phoneticPr fontId="1"/>
  </si>
  <si>
    <t>　　年　　　月　　　日</t>
    <rPh sb="2" eb="3">
      <t>ネン</t>
    </rPh>
    <rPh sb="6" eb="7">
      <t>ガツ</t>
    </rPh>
    <rPh sb="10" eb="11">
      <t>ニチ</t>
    </rPh>
    <phoneticPr fontId="1"/>
  </si>
  <si>
    <t>　年　　月　　日</t>
    <phoneticPr fontId="1"/>
  </si>
  <si>
    <t>14　労働福祉の状況（該当するものを☑すること。)</t>
    <rPh sb="3" eb="5">
      <t>ロウドウ</t>
    </rPh>
    <rPh sb="5" eb="7">
      <t>フクシ</t>
    </rPh>
    <rPh sb="8" eb="10">
      <t>ジョウキョウ</t>
    </rPh>
    <rPh sb="11" eb="13">
      <t>ガイトウ</t>
    </rPh>
    <phoneticPr fontId="1"/>
  </si>
  <si>
    <t>電話</t>
    <rPh sb="0" eb="1">
      <t>デン</t>
    </rPh>
    <rPh sb="1" eb="2">
      <t>ハナシ</t>
    </rPh>
    <phoneticPr fontId="1"/>
  </si>
  <si>
    <t>３　主たる営</t>
    <rPh sb="2" eb="3">
      <t>シュ</t>
    </rPh>
    <phoneticPr fontId="1"/>
  </si>
  <si>
    <t>　業所</t>
    <rPh sb="1" eb="2">
      <t>ギョウ</t>
    </rPh>
    <rPh sb="2" eb="3">
      <t>ショ</t>
    </rPh>
    <phoneticPr fontId="1"/>
  </si>
  <si>
    <t>４　その他の</t>
    <rPh sb="4" eb="5">
      <t>タ</t>
    </rPh>
    <phoneticPr fontId="1"/>
  </si>
  <si>
    <t>　営業所</t>
    <rPh sb="1" eb="4">
      <t>エイギョウショ</t>
    </rPh>
    <phoneticPr fontId="1"/>
  </si>
  <si>
    <t xml:space="preserve">  加入   適用除外</t>
    <phoneticPr fontId="1"/>
  </si>
  <si>
    <t>雇用保険</t>
    <rPh sb="0" eb="2">
      <t>コヨウ</t>
    </rPh>
    <rPh sb="2" eb="4">
      <t>ホケン</t>
    </rPh>
    <phoneticPr fontId="1"/>
  </si>
  <si>
    <t>健康保険</t>
    <rPh sb="0" eb="2">
      <t>ケンコウ</t>
    </rPh>
    <rPh sb="2" eb="4">
      <t>ホケン</t>
    </rPh>
    <phoneticPr fontId="1"/>
  </si>
  <si>
    <t>厚生年金保険</t>
    <rPh sb="0" eb="2">
      <t>コウセイ</t>
    </rPh>
    <rPh sb="2" eb="4">
      <t>ネンキン</t>
    </rPh>
    <rPh sb="4" eb="6">
      <t>ホケン</t>
    </rPh>
    <phoneticPr fontId="1"/>
  </si>
  <si>
    <t>（上記(3)で「無」を選び、かつ、(4)で「有」を選んだ場合に限り記入すること。）</t>
    <phoneticPr fontId="1"/>
  </si>
  <si>
    <t>【代表】電子メールアドレス</t>
    <rPh sb="1" eb="3">
      <t>ダイヒョウ</t>
    </rPh>
    <rPh sb="4" eb="6">
      <t>デンシ</t>
    </rPh>
    <phoneticPr fontId="1"/>
  </si>
  <si>
    <t>【担当者】電子メールアドレス</t>
    <rPh sb="1" eb="3">
      <t>タントウ</t>
    </rPh>
    <rPh sb="3" eb="4">
      <t>シャ</t>
    </rPh>
    <rPh sb="5" eb="7">
      <t>デンシ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</si>
</sst>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9]000\-00;000\-0000"/>
    <numFmt numFmtId="177" formatCode="[$-411]ggge&quot;年&quot;m&quot;月&quot;d&quot;日&quot;;@"/>
    <numFmt numFmtId="178" formatCode="0_ "/>
  </numFmts>
  <fonts count="34">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0"/>
      <name val="ＭＳ 明朝"/>
      <family val="1"/>
      <charset val="128"/>
    </font>
    <font>
      <sz val="12"/>
      <name val="ＭＳ 明朝"/>
      <family val="1"/>
      <charset val="128"/>
    </font>
    <font>
      <sz val="10"/>
      <name val="ＭＳ Ｐ明朝"/>
      <family val="1"/>
      <charset val="128"/>
    </font>
    <font>
      <sz val="8"/>
      <name val="ＭＳ 明朝"/>
      <family val="1"/>
      <charset val="128"/>
    </font>
    <font>
      <sz val="10.5"/>
      <name val="ＭＳ 明朝"/>
      <family val="1"/>
      <charset val="128"/>
    </font>
    <font>
      <sz val="11"/>
      <name val="ＭＳ Ｐ明朝"/>
      <family val="1"/>
      <charset val="128"/>
    </font>
    <font>
      <sz val="9"/>
      <name val="ＭＳ Ｐ明朝"/>
      <family val="1"/>
      <charset val="128"/>
    </font>
    <font>
      <sz val="13"/>
      <name val="ＭＳ 明朝"/>
      <family val="1"/>
      <charset val="128"/>
    </font>
    <font>
      <b/>
      <sz val="11"/>
      <name val="ＭＳ 明朝"/>
      <family val="1"/>
      <charset val="128"/>
    </font>
    <font>
      <sz val="10"/>
      <color rgb="FFFF0000"/>
      <name val="ＭＳ Ｐ明朝"/>
      <family val="1"/>
      <charset val="128"/>
    </font>
    <font>
      <sz val="11"/>
      <name val="ＭＳ Ｐゴシック"/>
      <family val="3"/>
      <charset val="128"/>
    </font>
    <font>
      <sz val="14"/>
      <name val="ＭＳ 明朝"/>
      <family val="1"/>
      <charset val="128"/>
    </font>
    <font>
      <sz val="11"/>
      <color rgb="FFFF0000"/>
      <name val="ＭＳ Ｐゴシック"/>
      <family val="3"/>
      <charset val="128"/>
    </font>
    <font>
      <sz val="11"/>
      <color rgb="FFFF0000"/>
      <name val="ＭＳ 明朝"/>
      <family val="1"/>
      <charset val="128"/>
    </font>
    <font>
      <sz val="12"/>
      <name val="ＭＳ Ｐ明朝"/>
      <family val="1"/>
      <charset val="128"/>
    </font>
    <font>
      <sz val="9"/>
      <name val="ＭＳ 明朝"/>
      <family val="1"/>
      <charset val="128"/>
    </font>
    <font>
      <sz val="22"/>
      <name val="ＭＳ 明朝"/>
      <family val="1"/>
      <charset val="128"/>
    </font>
    <font>
      <sz val="8"/>
      <name val="ＭＳ Ｐ明朝"/>
      <family val="1"/>
      <charset val="128"/>
    </font>
    <font>
      <sz val="7"/>
      <name val="ＭＳ Ｐ明朝"/>
      <family val="1"/>
      <charset val="128"/>
    </font>
    <font>
      <sz val="16"/>
      <color rgb="FFFF0000"/>
      <name val="ＭＳ Ｐ明朝"/>
      <family val="1"/>
      <charset val="128"/>
    </font>
    <font>
      <sz val="14"/>
      <name val="ＭＳ Ｐ明朝"/>
      <family val="1"/>
      <charset val="128"/>
    </font>
    <font>
      <sz val="9"/>
      <color indexed="81"/>
      <name val="MS P ゴシック"/>
      <family val="3"/>
      <charset val="128"/>
    </font>
    <font>
      <b/>
      <sz val="9"/>
      <color indexed="81"/>
      <name val="MS P ゴシック"/>
      <family val="3"/>
      <charset val="128"/>
    </font>
    <font>
      <sz val="16"/>
      <name val="ＭＳ 明朝"/>
      <family val="1"/>
      <charset val="128"/>
    </font>
    <font>
      <strike/>
      <sz val="8"/>
      <name val="ＭＳ 明朝"/>
      <family val="1"/>
      <charset val="128"/>
    </font>
    <font>
      <sz val="16"/>
      <name val="ＭＳ Ｐ明朝"/>
      <family val="1"/>
      <charset val="128"/>
    </font>
    <font>
      <sz val="20"/>
      <name val="ＭＳ 明朝"/>
      <family val="1"/>
      <charset val="128"/>
    </font>
    <font>
      <sz val="10"/>
      <color rgb="FFFF0000"/>
      <name val="ＭＳ 明朝"/>
      <family val="1"/>
      <charset val="128"/>
    </font>
    <font>
      <sz val="10"/>
      <color theme="1"/>
      <name val="ＭＳ 明朝"/>
      <family val="1"/>
      <charset val="128"/>
    </font>
    <font>
      <sz val="11"/>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lightUp">
        <bgColor rgb="FFFFFF00"/>
      </patternFill>
    </fill>
  </fills>
  <borders count="120">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style="thin">
        <color indexed="64"/>
      </left>
      <right style="hair">
        <color indexed="64"/>
      </right>
      <top style="hair">
        <color indexed="64"/>
      </top>
      <bottom style="hair">
        <color indexed="64"/>
      </bottom>
      <diagonal style="hair">
        <color indexed="64"/>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diagonalUp="1">
      <left style="thin">
        <color indexed="64"/>
      </left>
      <right style="hair">
        <color indexed="64"/>
      </right>
      <top/>
      <bottom style="hair">
        <color indexed="64"/>
      </bottom>
      <diagonal style="hair">
        <color indexed="64"/>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dotted">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dotted">
        <color indexed="64"/>
      </right>
      <top style="thin">
        <color indexed="64"/>
      </top>
      <bottom/>
      <diagonal/>
    </border>
    <border>
      <left style="dotted">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otted">
        <color indexed="64"/>
      </right>
      <top/>
      <bottom style="thin">
        <color indexed="64"/>
      </bottom>
      <diagonal/>
    </border>
    <border>
      <left style="thin">
        <color indexed="64"/>
      </left>
      <right style="dashed">
        <color indexed="64"/>
      </right>
      <top style="thin">
        <color indexed="64"/>
      </top>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style="hair">
        <color indexed="64"/>
      </right>
      <top style="hair">
        <color indexed="64"/>
      </top>
      <bottom/>
      <diagonal/>
    </border>
    <border>
      <left/>
      <right style="hair">
        <color indexed="64"/>
      </right>
      <top/>
      <bottom/>
      <diagonal/>
    </border>
    <border diagonalUp="1">
      <left style="hair">
        <color indexed="64"/>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style="hair">
        <color indexed="64"/>
      </right>
      <top style="hair">
        <color indexed="64"/>
      </top>
      <bottom style="thin">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thin">
        <color indexed="64"/>
      </right>
      <top style="hair">
        <color indexed="64"/>
      </top>
      <bottom style="thin">
        <color indexed="64"/>
      </bottom>
      <diagonal style="hair">
        <color indexed="64"/>
      </diagonal>
    </border>
    <border diagonalUp="1">
      <left/>
      <right/>
      <top style="hair">
        <color indexed="64"/>
      </top>
      <bottom style="hair">
        <color indexed="64"/>
      </bottom>
      <diagonal style="hair">
        <color indexed="64"/>
      </diagonal>
    </border>
    <border diagonalUp="1">
      <left/>
      <right/>
      <top style="hair">
        <color indexed="64"/>
      </top>
      <bottom style="thin">
        <color indexed="64"/>
      </bottom>
      <diagonal style="hair">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double">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bottom style="thin">
        <color indexed="64"/>
      </bottom>
      <diagonal style="thin">
        <color indexed="64"/>
      </diagonal>
    </border>
    <border>
      <left style="thin">
        <color indexed="64"/>
      </left>
      <right style="medium">
        <color indexed="64"/>
      </right>
      <top style="medium">
        <color indexed="64"/>
      </top>
      <bottom style="double">
        <color indexed="64"/>
      </bottom>
      <diagonal/>
    </border>
    <border>
      <left style="dotted">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top/>
      <bottom style="thin">
        <color indexed="64"/>
      </bottom>
      <diagonal/>
    </border>
  </borders>
  <cellStyleXfs count="2">
    <xf numFmtId="0" fontId="0" fillId="0" borderId="0"/>
    <xf numFmtId="38" fontId="14" fillId="0" borderId="0" applyFont="0" applyFill="0" applyBorder="0" applyAlignment="0" applyProtection="0">
      <alignment vertical="center"/>
    </xf>
  </cellStyleXfs>
  <cellXfs count="665">
    <xf numFmtId="0" fontId="0" fillId="0" borderId="0" xfId="0"/>
    <xf numFmtId="0" fontId="2" fillId="2" borderId="65" xfId="0" applyFont="1" applyFill="1" applyBorder="1" applyAlignment="1" applyProtection="1">
      <alignment vertical="center"/>
      <protection locked="0"/>
    </xf>
    <xf numFmtId="0" fontId="2" fillId="2" borderId="65"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39" xfId="0" applyFont="1" applyFill="1" applyBorder="1" applyAlignment="1" applyProtection="1">
      <alignment horizontal="center" vertical="center"/>
      <protection locked="0"/>
    </xf>
    <xf numFmtId="0" fontId="6" fillId="2" borderId="41" xfId="0" applyFont="1" applyFill="1" applyBorder="1" applyAlignment="1" applyProtection="1">
      <alignment horizontal="center" vertical="center"/>
      <protection locked="0"/>
    </xf>
    <xf numFmtId="0" fontId="2" fillId="2" borderId="0" xfId="0" applyFont="1" applyFill="1" applyBorder="1" applyAlignment="1" applyProtection="1">
      <alignment vertical="center"/>
    </xf>
    <xf numFmtId="0" fontId="4" fillId="2" borderId="0" xfId="0" applyFont="1" applyFill="1" applyBorder="1" applyAlignment="1" applyProtection="1">
      <alignment vertical="center"/>
    </xf>
    <xf numFmtId="0" fontId="4" fillId="2" borderId="1" xfId="0" applyFont="1" applyFill="1" applyBorder="1" applyAlignment="1" applyProtection="1">
      <alignment vertical="center"/>
    </xf>
    <xf numFmtId="0" fontId="3" fillId="2" borderId="20" xfId="0" applyFont="1" applyFill="1" applyBorder="1" applyAlignment="1" applyProtection="1">
      <alignment shrinkToFit="1"/>
    </xf>
    <xf numFmtId="0" fontId="5" fillId="2" borderId="20" xfId="0" applyFont="1" applyFill="1" applyBorder="1" applyAlignment="1" applyProtection="1">
      <alignment vertical="top" shrinkToFit="1"/>
    </xf>
    <xf numFmtId="0" fontId="4" fillId="2" borderId="0" xfId="0" applyFont="1" applyFill="1" applyBorder="1" applyAlignment="1" applyProtection="1">
      <alignment horizontal="center" vertical="center" shrinkToFit="1"/>
    </xf>
    <xf numFmtId="0" fontId="4" fillId="2" borderId="20" xfId="0" applyFont="1" applyFill="1" applyBorder="1" applyAlignment="1" applyProtection="1">
      <alignment vertical="center"/>
    </xf>
    <xf numFmtId="0" fontId="5" fillId="2" borderId="20" xfId="0" applyFont="1" applyFill="1" applyBorder="1" applyAlignment="1" applyProtection="1">
      <alignment vertical="center" wrapText="1" shrinkToFit="1"/>
    </xf>
    <xf numFmtId="0" fontId="2" fillId="2" borderId="20" xfId="0" applyFont="1" applyFill="1" applyBorder="1" applyAlignment="1" applyProtection="1">
      <alignment vertical="center" shrinkToFit="1"/>
    </xf>
    <xf numFmtId="0" fontId="2" fillId="2" borderId="26" xfId="0" applyFont="1" applyFill="1" applyBorder="1" applyAlignment="1" applyProtection="1">
      <alignment vertical="center" shrinkToFit="1"/>
    </xf>
    <xf numFmtId="0" fontId="19" fillId="2" borderId="0" xfId="0" applyFont="1" applyFill="1" applyBorder="1" applyAlignment="1" applyProtection="1">
      <alignment horizontal="left"/>
    </xf>
    <xf numFmtId="0" fontId="3" fillId="2" borderId="0" xfId="0" applyFont="1" applyFill="1" applyBorder="1" applyAlignment="1" applyProtection="1">
      <alignment shrinkToFit="1"/>
    </xf>
    <xf numFmtId="0" fontId="5" fillId="2" borderId="0" xfId="0" applyFont="1" applyFill="1" applyBorder="1" applyAlignment="1" applyProtection="1">
      <alignment vertical="top" shrinkToFit="1"/>
    </xf>
    <xf numFmtId="0" fontId="5" fillId="2" borderId="0" xfId="0" applyFont="1" applyFill="1" applyBorder="1" applyAlignment="1" applyProtection="1">
      <alignment horizontal="left" vertical="center" wrapText="1" shrinkToFit="1"/>
    </xf>
    <xf numFmtId="0" fontId="2" fillId="2" borderId="0" xfId="0" applyFont="1" applyFill="1" applyBorder="1" applyAlignment="1" applyProtection="1">
      <alignment horizontal="left" vertical="center" shrinkToFit="1"/>
    </xf>
    <xf numFmtId="0" fontId="2" fillId="2" borderId="2" xfId="0" applyFont="1" applyFill="1" applyBorder="1" applyAlignment="1" applyProtection="1">
      <alignment horizontal="left" vertical="center" shrinkToFit="1"/>
    </xf>
    <xf numFmtId="57" fontId="6" fillId="0" borderId="2" xfId="0" applyNumberFormat="1" applyFont="1" applyFill="1" applyBorder="1" applyAlignment="1" applyProtection="1">
      <alignment horizontal="center" vertical="center" shrinkToFit="1"/>
      <protection locked="0"/>
    </xf>
    <xf numFmtId="0" fontId="4" fillId="0" borderId="31"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left" vertical="center"/>
    </xf>
    <xf numFmtId="0" fontId="6" fillId="0" borderId="26" xfId="0" applyFont="1" applyFill="1" applyBorder="1" applyAlignment="1" applyProtection="1">
      <alignment horizontal="right" vertical="center"/>
    </xf>
    <xf numFmtId="0" fontId="9" fillId="2" borderId="0" xfId="0" applyFont="1" applyFill="1" applyBorder="1" applyAlignment="1" applyProtection="1">
      <alignment vertical="center"/>
    </xf>
    <xf numFmtId="0" fontId="13" fillId="2" borderId="0" xfId="0" applyFont="1" applyFill="1" applyBorder="1" applyAlignment="1" applyProtection="1">
      <alignment vertical="center"/>
    </xf>
    <xf numFmtId="0" fontId="10" fillId="2" borderId="0" xfId="0" applyFont="1" applyFill="1" applyBorder="1" applyAlignment="1" applyProtection="1">
      <alignment horizontal="left"/>
    </xf>
    <xf numFmtId="0" fontId="9" fillId="2" borderId="65" xfId="0" applyFont="1" applyFill="1" applyBorder="1" applyAlignment="1" applyProtection="1">
      <alignment horizontal="center" vertical="center"/>
    </xf>
    <xf numFmtId="0" fontId="6" fillId="2" borderId="2" xfId="0" applyFont="1" applyFill="1" applyBorder="1" applyAlignment="1" applyProtection="1">
      <alignment horizontal="center" vertical="center" shrinkToFit="1"/>
    </xf>
    <xf numFmtId="0" fontId="9" fillId="2" borderId="36" xfId="0" applyFont="1" applyFill="1" applyBorder="1" applyAlignment="1" applyProtection="1">
      <alignment horizontal="center" vertical="center"/>
    </xf>
    <xf numFmtId="0" fontId="9" fillId="2" borderId="41" xfId="0" applyFont="1" applyFill="1" applyBorder="1" applyAlignment="1" applyProtection="1">
      <alignment horizontal="center" vertical="center"/>
    </xf>
    <xf numFmtId="57" fontId="9" fillId="2" borderId="98" xfId="0" applyNumberFormat="1"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0" fontId="9" fillId="2" borderId="99"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0" fontId="4" fillId="0" borderId="43" xfId="0" applyFont="1" applyFill="1" applyBorder="1" applyAlignment="1" applyProtection="1">
      <alignment horizontal="center" vertical="center" shrinkToFit="1"/>
      <protection locked="0"/>
    </xf>
    <xf numFmtId="0" fontId="4" fillId="2" borderId="3" xfId="0" applyFont="1" applyFill="1" applyBorder="1" applyAlignment="1" applyProtection="1">
      <alignment vertical="center"/>
    </xf>
    <xf numFmtId="0" fontId="4" fillId="2" borderId="2" xfId="0" applyFont="1" applyFill="1" applyBorder="1" applyAlignment="1" applyProtection="1">
      <alignment vertical="center"/>
    </xf>
    <xf numFmtId="0" fontId="9" fillId="2" borderId="103" xfId="0" applyFont="1" applyFill="1" applyBorder="1" applyAlignment="1" applyProtection="1">
      <alignment horizontal="center" vertical="center"/>
    </xf>
    <xf numFmtId="0" fontId="10" fillId="2" borderId="0" xfId="0" applyFont="1" applyFill="1" applyBorder="1" applyAlignment="1" applyProtection="1">
      <alignment horizontal="center"/>
    </xf>
    <xf numFmtId="0" fontId="19" fillId="2" borderId="0" xfId="0" applyFont="1" applyFill="1" applyAlignment="1" applyProtection="1">
      <alignment horizontal="left" vertical="center"/>
    </xf>
    <xf numFmtId="0" fontId="2" fillId="2" borderId="65" xfId="0" applyFont="1" applyFill="1" applyBorder="1" applyAlignment="1" applyProtection="1">
      <alignment horizontal="center" vertical="center"/>
    </xf>
    <xf numFmtId="0" fontId="10" fillId="2" borderId="0" xfId="0" applyFont="1" applyFill="1" applyBorder="1" applyAlignment="1" applyProtection="1">
      <alignment vertical="center"/>
    </xf>
    <xf numFmtId="0" fontId="4" fillId="2" borderId="29"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95" xfId="0" applyFont="1" applyFill="1" applyBorder="1" applyAlignment="1" applyProtection="1">
      <alignment horizontal="center" vertical="center"/>
    </xf>
    <xf numFmtId="0" fontId="4" fillId="2" borderId="32" xfId="0" applyFont="1" applyFill="1" applyBorder="1" applyAlignment="1" applyProtection="1">
      <alignment horizontal="center" vertical="center"/>
    </xf>
    <xf numFmtId="0" fontId="19" fillId="2" borderId="5" xfId="0" applyFont="1" applyFill="1" applyBorder="1" applyAlignment="1" applyProtection="1">
      <alignment horizontal="center" vertical="center"/>
      <protection locked="0"/>
    </xf>
    <xf numFmtId="0" fontId="10" fillId="2" borderId="0" xfId="0" applyFont="1" applyFill="1" applyBorder="1" applyAlignment="1" applyProtection="1"/>
    <xf numFmtId="0" fontId="6" fillId="2" borderId="19" xfId="0" applyFont="1" applyFill="1" applyBorder="1" applyAlignment="1" applyProtection="1">
      <alignment horizontal="center" vertical="center"/>
      <protection locked="0"/>
    </xf>
    <xf numFmtId="0" fontId="2" fillId="2" borderId="107" xfId="0" applyFont="1" applyFill="1" applyBorder="1" applyAlignment="1" applyProtection="1">
      <alignment horizontal="center" vertical="center"/>
    </xf>
    <xf numFmtId="0" fontId="2" fillId="2" borderId="108" xfId="0" applyFont="1" applyFill="1" applyBorder="1" applyAlignment="1" applyProtection="1">
      <alignment horizontal="center" vertical="center"/>
    </xf>
    <xf numFmtId="0" fontId="2" fillId="2" borderId="103" xfId="0" applyFont="1" applyFill="1" applyBorder="1" applyAlignment="1" applyProtection="1">
      <alignment horizontal="center" vertical="center"/>
    </xf>
    <xf numFmtId="57" fontId="9" fillId="2" borderId="109" xfId="0" applyNumberFormat="1" applyFont="1" applyFill="1" applyBorder="1" applyAlignment="1" applyProtection="1">
      <alignment horizontal="center" vertical="center"/>
    </xf>
    <xf numFmtId="0" fontId="2" fillId="2" borderId="110" xfId="0" applyFont="1" applyFill="1" applyBorder="1" applyAlignment="1" applyProtection="1">
      <alignment horizontal="center" vertical="center"/>
    </xf>
    <xf numFmtId="0" fontId="2" fillId="2" borderId="111" xfId="0" applyFont="1" applyFill="1" applyBorder="1" applyAlignment="1" applyProtection="1">
      <alignment horizontal="center" vertical="center"/>
    </xf>
    <xf numFmtId="57" fontId="9" fillId="2" borderId="112" xfId="0" applyNumberFormat="1" applyFont="1" applyFill="1" applyBorder="1" applyAlignment="1" applyProtection="1">
      <alignment horizontal="center" vertical="center"/>
    </xf>
    <xf numFmtId="0" fontId="2" fillId="2" borderId="113" xfId="0" applyFont="1" applyFill="1" applyBorder="1" applyAlignment="1" applyProtection="1">
      <alignment horizontal="center" vertical="center"/>
    </xf>
    <xf numFmtId="0" fontId="2" fillId="2" borderId="63" xfId="0" applyFont="1" applyFill="1" applyBorder="1" applyAlignment="1" applyProtection="1">
      <alignment horizontal="center" vertical="center"/>
    </xf>
    <xf numFmtId="0" fontId="2" fillId="2" borderId="114" xfId="0" applyFont="1" applyFill="1" applyBorder="1" applyAlignment="1" applyProtection="1">
      <alignment horizontal="center" vertical="center"/>
    </xf>
    <xf numFmtId="0" fontId="19" fillId="2" borderId="111" xfId="0" applyFont="1" applyFill="1" applyBorder="1" applyAlignment="1" applyProtection="1">
      <alignment horizontal="center" vertical="center" wrapText="1"/>
    </xf>
    <xf numFmtId="0" fontId="10" fillId="2" borderId="111" xfId="0" applyFont="1" applyFill="1" applyBorder="1" applyAlignment="1" applyProtection="1">
      <alignment horizontal="center" vertical="center" wrapText="1"/>
    </xf>
    <xf numFmtId="0" fontId="2" fillId="2" borderId="78" xfId="0" applyFont="1" applyFill="1" applyBorder="1" applyAlignment="1" applyProtection="1">
      <alignment horizontal="center" vertical="center"/>
    </xf>
    <xf numFmtId="0" fontId="19" fillId="2" borderId="115" xfId="0" applyFont="1" applyFill="1" applyBorder="1" applyAlignment="1" applyProtection="1">
      <alignment horizontal="left"/>
    </xf>
    <xf numFmtId="0" fontId="19" fillId="2" borderId="63" xfId="0" applyFont="1" applyFill="1" applyBorder="1" applyAlignment="1" applyProtection="1">
      <alignment horizontal="center" vertical="center"/>
    </xf>
    <xf numFmtId="0" fontId="2" fillId="2" borderId="116"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0" xfId="0" applyFont="1" applyFill="1" applyAlignment="1" applyProtection="1">
      <alignment horizontal="center" vertical="center"/>
    </xf>
    <xf numFmtId="0" fontId="2" fillId="2" borderId="0" xfId="0" applyFont="1" applyFill="1" applyProtection="1"/>
    <xf numFmtId="0" fontId="7" fillId="2" borderId="5" xfId="0" applyFont="1" applyFill="1" applyBorder="1" applyAlignment="1" applyProtection="1">
      <alignment horizontal="center" vertical="center" wrapText="1"/>
    </xf>
    <xf numFmtId="0" fontId="4" fillId="2" borderId="29" xfId="0" applyFont="1" applyFill="1" applyBorder="1" applyAlignment="1" applyProtection="1">
      <alignment horizontal="center" vertical="center" justifyLastLine="1" shrinkToFit="1"/>
    </xf>
    <xf numFmtId="0" fontId="2" fillId="2" borderId="0" xfId="0" applyFont="1" applyFill="1" applyAlignment="1" applyProtection="1"/>
    <xf numFmtId="0" fontId="2" fillId="2" borderId="0" xfId="0" applyFont="1" applyFill="1" applyBorder="1" applyAlignment="1" applyProtection="1">
      <alignment horizontal="center"/>
    </xf>
    <xf numFmtId="0" fontId="2" fillId="2" borderId="0" xfId="0" applyFont="1" applyFill="1" applyBorder="1" applyAlignment="1" applyProtection="1">
      <alignment horizontal="left"/>
    </xf>
    <xf numFmtId="0" fontId="4" fillId="2" borderId="43" xfId="0" applyFont="1" applyFill="1" applyBorder="1" applyAlignment="1" applyProtection="1">
      <alignment horizontal="left" vertical="center" shrinkToFit="1"/>
    </xf>
    <xf numFmtId="0" fontId="4" fillId="2" borderId="31" xfId="0" applyFont="1" applyFill="1" applyBorder="1" applyAlignment="1" applyProtection="1">
      <alignment vertical="center" shrinkToFit="1"/>
    </xf>
    <xf numFmtId="0" fontId="4" fillId="0" borderId="31" xfId="0" applyFont="1" applyFill="1" applyBorder="1" applyAlignment="1" applyProtection="1">
      <alignment horizontal="center" vertical="center" shrinkToFit="1"/>
    </xf>
    <xf numFmtId="0" fontId="4" fillId="0" borderId="61" xfId="0" applyFont="1" applyFill="1" applyBorder="1" applyAlignment="1" applyProtection="1">
      <alignment horizontal="center" vertical="center" shrinkToFit="1"/>
    </xf>
    <xf numFmtId="0" fontId="4" fillId="2" borderId="29" xfId="0" applyFont="1" applyFill="1" applyBorder="1" applyAlignment="1" applyProtection="1">
      <alignment vertical="center" shrinkToFit="1"/>
    </xf>
    <xf numFmtId="0" fontId="8" fillId="2" borderId="0" xfId="0" applyFont="1" applyFill="1" applyProtection="1"/>
    <xf numFmtId="0" fontId="2" fillId="2" borderId="0" xfId="0" applyFont="1" applyFill="1" applyBorder="1" applyAlignment="1" applyProtection="1"/>
    <xf numFmtId="0" fontId="2" fillId="2" borderId="0" xfId="0" applyFont="1" applyFill="1" applyBorder="1" applyProtection="1"/>
    <xf numFmtId="0" fontId="19" fillId="2" borderId="0" xfId="0" applyFont="1" applyFill="1" applyAlignment="1" applyProtection="1">
      <alignment vertical="center"/>
    </xf>
    <xf numFmtId="0" fontId="4" fillId="3" borderId="17" xfId="0" applyFont="1" applyFill="1" applyBorder="1" applyAlignment="1" applyProtection="1">
      <alignment horizontal="center" vertical="center" shrinkToFit="1"/>
    </xf>
    <xf numFmtId="0" fontId="4" fillId="3" borderId="19" xfId="0" applyFont="1" applyFill="1" applyBorder="1" applyAlignment="1" applyProtection="1">
      <alignment horizontal="center" vertical="center" shrinkToFit="1"/>
    </xf>
    <xf numFmtId="0" fontId="4" fillId="3" borderId="19" xfId="0" applyFont="1" applyFill="1" applyBorder="1" applyAlignment="1" applyProtection="1">
      <alignment horizontal="left" vertical="center" shrinkToFit="1"/>
    </xf>
    <xf numFmtId="0" fontId="4" fillId="3" borderId="19" xfId="0" applyFont="1" applyFill="1" applyBorder="1" applyAlignment="1" applyProtection="1">
      <alignment horizontal="center" vertical="center" wrapText="1" shrinkToFit="1"/>
    </xf>
    <xf numFmtId="0" fontId="4" fillId="3" borderId="40" xfId="0" applyFont="1" applyFill="1" applyBorder="1" applyAlignment="1" applyProtection="1">
      <alignment vertical="center" wrapText="1" shrinkToFit="1"/>
    </xf>
    <xf numFmtId="0" fontId="4" fillId="0" borderId="77" xfId="0" applyFont="1" applyFill="1" applyBorder="1" applyAlignment="1" applyProtection="1">
      <alignment horizontal="center" vertical="center"/>
    </xf>
    <xf numFmtId="0" fontId="15" fillId="2" borderId="13" xfId="0" applyFont="1" applyFill="1" applyBorder="1" applyAlignment="1" applyProtection="1">
      <alignment horizontal="center" vertical="center" shrinkToFit="1"/>
      <protection locked="0"/>
    </xf>
    <xf numFmtId="0" fontId="15" fillId="2" borderId="14" xfId="0" applyFont="1" applyFill="1" applyBorder="1" applyAlignment="1" applyProtection="1">
      <alignment horizontal="center" vertical="center" shrinkToFit="1"/>
      <protection locked="0"/>
    </xf>
    <xf numFmtId="0" fontId="2" fillId="2" borderId="0" xfId="0" applyFont="1" applyFill="1" applyAlignment="1" applyProtection="1">
      <alignment vertical="center"/>
    </xf>
    <xf numFmtId="0" fontId="7" fillId="2" borderId="0" xfId="0" applyFont="1" applyFill="1" applyAlignment="1" applyProtection="1">
      <alignment horizontal="left"/>
    </xf>
    <xf numFmtId="0" fontId="5" fillId="2" borderId="0" xfId="0" applyFont="1" applyFill="1" applyBorder="1" applyAlignment="1" applyProtection="1">
      <alignment vertical="center" shrinkToFit="1"/>
    </xf>
    <xf numFmtId="0" fontId="5" fillId="2" borderId="20" xfId="0" applyFont="1" applyFill="1" applyBorder="1" applyAlignment="1" applyProtection="1">
      <alignment vertical="center" shrinkToFit="1"/>
    </xf>
    <xf numFmtId="0" fontId="19" fillId="2" borderId="0" xfId="0" applyFont="1" applyFill="1" applyAlignment="1" applyProtection="1">
      <alignment vertical="top"/>
    </xf>
    <xf numFmtId="0" fontId="11" fillId="2" borderId="6" xfId="0" applyFont="1" applyFill="1" applyBorder="1" applyAlignment="1" applyProtection="1">
      <alignment horizontal="right" vertical="center" wrapText="1"/>
    </xf>
    <xf numFmtId="0" fontId="11" fillId="2" borderId="3" xfId="0" applyFont="1" applyFill="1" applyBorder="1" applyAlignment="1" applyProtection="1">
      <alignment horizontal="right" vertical="center" wrapText="1"/>
    </xf>
    <xf numFmtId="0" fontId="4" fillId="2" borderId="0" xfId="0" applyFont="1" applyFill="1" applyBorder="1" applyAlignment="1" applyProtection="1">
      <alignment horizontal="center" vertical="center"/>
    </xf>
    <xf numFmtId="0" fontId="12" fillId="2" borderId="0" xfId="0" applyFont="1" applyFill="1" applyAlignment="1" applyProtection="1">
      <alignment vertical="center"/>
    </xf>
    <xf numFmtId="0" fontId="4" fillId="2" borderId="0" xfId="0" applyFont="1" applyFill="1" applyBorder="1" applyAlignment="1" applyProtection="1">
      <alignment vertical="center" shrinkToFit="1"/>
    </xf>
    <xf numFmtId="0" fontId="4" fillId="2" borderId="0" xfId="0" applyFont="1" applyFill="1" applyBorder="1" applyAlignment="1" applyProtection="1">
      <alignment horizontal="center" vertical="center" wrapText="1"/>
    </xf>
    <xf numFmtId="0" fontId="17" fillId="2" borderId="21" xfId="0" applyFont="1" applyFill="1" applyBorder="1" applyAlignment="1" applyProtection="1">
      <alignment vertical="center"/>
    </xf>
    <xf numFmtId="0" fontId="2" fillId="2" borderId="1" xfId="0" applyFont="1" applyFill="1" applyBorder="1" applyAlignment="1" applyProtection="1">
      <alignment vertical="center"/>
    </xf>
    <xf numFmtId="0" fontId="17" fillId="2" borderId="22" xfId="0" applyFont="1" applyFill="1" applyBorder="1" applyAlignment="1" applyProtection="1">
      <alignment horizontal="center" vertical="center"/>
    </xf>
    <xf numFmtId="0" fontId="16" fillId="2" borderId="21" xfId="0" applyFont="1" applyFill="1" applyBorder="1" applyProtection="1"/>
    <xf numFmtId="0" fontId="0" fillId="2" borderId="1" xfId="0" applyFont="1" applyFill="1" applyBorder="1" applyProtection="1"/>
    <xf numFmtId="0" fontId="0" fillId="2" borderId="0" xfId="0" applyFont="1" applyFill="1" applyBorder="1" applyProtection="1"/>
    <xf numFmtId="0" fontId="0" fillId="2" borderId="0" xfId="0" applyFont="1" applyFill="1" applyProtection="1"/>
    <xf numFmtId="0" fontId="17" fillId="2" borderId="22" xfId="0" applyFont="1" applyFill="1" applyBorder="1" applyAlignment="1" applyProtection="1">
      <alignment vertical="center"/>
    </xf>
    <xf numFmtId="0" fontId="17" fillId="2" borderId="0" xfId="0" applyFont="1" applyFill="1" applyBorder="1" applyAlignment="1" applyProtection="1">
      <alignment vertical="center"/>
    </xf>
    <xf numFmtId="0" fontId="2" fillId="2" borderId="0" xfId="0" applyNumberFormat="1" applyFont="1" applyFill="1" applyBorder="1" applyAlignment="1" applyProtection="1">
      <alignment vertical="center"/>
    </xf>
    <xf numFmtId="0" fontId="2" fillId="2" borderId="1" xfId="0" applyFont="1" applyFill="1" applyBorder="1" applyAlignment="1" applyProtection="1">
      <alignment horizontal="center" vertical="center"/>
    </xf>
    <xf numFmtId="0" fontId="4" fillId="2" borderId="60" xfId="0" applyFont="1" applyFill="1" applyBorder="1" applyAlignment="1" applyProtection="1">
      <alignment horizontal="center" vertical="center" wrapText="1" shrinkToFit="1"/>
    </xf>
    <xf numFmtId="0" fontId="2" fillId="2" borderId="0" xfId="0" applyFont="1" applyFill="1" applyBorder="1" applyAlignment="1" applyProtection="1">
      <alignment horizontal="center" vertical="center"/>
    </xf>
    <xf numFmtId="0" fontId="2" fillId="2" borderId="20" xfId="0" applyFont="1" applyFill="1" applyBorder="1" applyAlignment="1" applyProtection="1">
      <alignment vertical="center"/>
    </xf>
    <xf numFmtId="0" fontId="24" fillId="2" borderId="0" xfId="0" applyFont="1" applyFill="1" applyBorder="1" applyAlignment="1" applyProtection="1">
      <alignment vertical="center"/>
    </xf>
    <xf numFmtId="0" fontId="23" fillId="2" borderId="0" xfId="0" applyFont="1" applyFill="1" applyBorder="1" applyAlignment="1" applyProtection="1">
      <alignment vertical="center"/>
    </xf>
    <xf numFmtId="0" fontId="6" fillId="0" borderId="19" xfId="0" applyFont="1" applyFill="1" applyBorder="1" applyAlignment="1" applyProtection="1">
      <alignment horizontal="center" vertical="center"/>
      <protection locked="0"/>
    </xf>
    <xf numFmtId="0" fontId="6" fillId="0" borderId="106"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xf>
    <xf numFmtId="0" fontId="6" fillId="0" borderId="3" xfId="0" applyFont="1" applyFill="1" applyBorder="1" applyAlignment="1" applyProtection="1">
      <alignment horizontal="left" vertical="center"/>
    </xf>
    <xf numFmtId="0" fontId="9" fillId="0" borderId="0" xfId="0" applyFont="1" applyFill="1" applyBorder="1" applyAlignment="1" applyProtection="1">
      <alignment vertical="center"/>
    </xf>
    <xf numFmtId="0" fontId="2" fillId="0" borderId="0" xfId="0" applyFont="1" applyFill="1" applyAlignment="1" applyProtection="1">
      <alignment horizontal="center" vertical="center"/>
    </xf>
    <xf numFmtId="0" fontId="2" fillId="0" borderId="0" xfId="0" applyFont="1" applyFill="1" applyProtection="1"/>
    <xf numFmtId="0" fontId="2" fillId="0" borderId="65" xfId="0" applyFont="1" applyFill="1" applyBorder="1" applyAlignment="1" applyProtection="1">
      <alignment vertical="center"/>
      <protection locked="0"/>
    </xf>
    <xf numFmtId="0" fontId="2" fillId="0" borderId="65" xfId="0" applyFont="1" applyFill="1" applyBorder="1" applyAlignment="1" applyProtection="1">
      <alignment horizontal="center" vertical="center"/>
    </xf>
    <xf numFmtId="0" fontId="4" fillId="5" borderId="16" xfId="0" applyFont="1" applyFill="1" applyBorder="1" applyAlignment="1" applyProtection="1">
      <alignment vertical="center"/>
    </xf>
    <xf numFmtId="0" fontId="4" fillId="5" borderId="43" xfId="0" applyFont="1" applyFill="1" applyBorder="1" applyAlignment="1" applyProtection="1">
      <alignment vertical="center"/>
    </xf>
    <xf numFmtId="0" fontId="2" fillId="2" borderId="78" xfId="0" applyFont="1" applyFill="1" applyBorder="1" applyProtection="1"/>
    <xf numFmtId="0" fontId="4" fillId="2" borderId="0" xfId="0" applyFont="1" applyFill="1" applyBorder="1" applyAlignment="1" applyProtection="1">
      <alignment horizontal="left" vertical="center"/>
    </xf>
    <xf numFmtId="0" fontId="2" fillId="2" borderId="0" xfId="0" applyFont="1" applyFill="1" applyAlignment="1" applyProtection="1">
      <alignment horizontal="center" vertical="center"/>
    </xf>
    <xf numFmtId="0" fontId="4" fillId="2" borderId="0" xfId="0" applyFont="1" applyFill="1" applyBorder="1" applyAlignment="1" applyProtection="1">
      <alignment horizontal="left" vertical="center" shrinkToFit="1"/>
    </xf>
    <xf numFmtId="0" fontId="4" fillId="2" borderId="22"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16" xfId="0" applyFont="1" applyFill="1" applyBorder="1" applyAlignment="1" applyProtection="1">
      <alignment horizontal="left" vertical="center" shrinkToFit="1"/>
    </xf>
    <xf numFmtId="0" fontId="4" fillId="2" borderId="33" xfId="0" applyFont="1" applyFill="1" applyBorder="1" applyAlignment="1" applyProtection="1">
      <alignment horizontal="center" vertical="center"/>
    </xf>
    <xf numFmtId="0" fontId="2" fillId="2" borderId="0" xfId="0" applyFont="1" applyFill="1" applyBorder="1" applyAlignment="1" applyProtection="1">
      <alignment horizontal="center" vertical="center"/>
      <protection locked="0"/>
    </xf>
    <xf numFmtId="0" fontId="4" fillId="2" borderId="25" xfId="0" applyFont="1" applyFill="1" applyBorder="1" applyAlignment="1" applyProtection="1">
      <alignment horizontal="left" vertical="center" wrapText="1" shrinkToFit="1"/>
      <protection locked="0"/>
    </xf>
    <xf numFmtId="0" fontId="4" fillId="2" borderId="2" xfId="0" applyFont="1" applyFill="1" applyBorder="1" applyAlignment="1" applyProtection="1">
      <alignment horizontal="left" vertical="center" wrapText="1" shrinkToFit="1"/>
      <protection locked="0"/>
    </xf>
    <xf numFmtId="0" fontId="4" fillId="2" borderId="48" xfId="0" applyFont="1" applyFill="1" applyBorder="1" applyAlignment="1" applyProtection="1">
      <alignment horizontal="center" vertical="center" wrapText="1" shrinkToFit="1"/>
    </xf>
    <xf numFmtId="0" fontId="4" fillId="2" borderId="49" xfId="0"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5" fillId="2" borderId="22"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2" fillId="2" borderId="2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5" fillId="2" borderId="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0" xfId="0" applyFont="1" applyFill="1" applyAlignment="1">
      <alignment vertical="center"/>
    </xf>
    <xf numFmtId="0" fontId="7" fillId="2" borderId="0" xfId="0" applyFont="1" applyFill="1" applyAlignment="1">
      <alignment horizontal="left"/>
    </xf>
    <xf numFmtId="0" fontId="9" fillId="2" borderId="0"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9" fillId="2" borderId="118" xfId="0" applyFont="1" applyFill="1" applyBorder="1" applyAlignment="1" applyProtection="1">
      <alignment horizontal="center" vertical="center"/>
    </xf>
    <xf numFmtId="176" fontId="6" fillId="2" borderId="2" xfId="0" applyNumberFormat="1" applyFont="1" applyFill="1" applyBorder="1" applyAlignment="1" applyProtection="1">
      <alignment horizontal="center" vertical="center" shrinkToFit="1"/>
    </xf>
    <xf numFmtId="0" fontId="6" fillId="0" borderId="104" xfId="0" applyFont="1" applyFill="1" applyBorder="1" applyAlignment="1" applyProtection="1">
      <alignment horizontal="center" vertical="center"/>
      <protection locked="0"/>
    </xf>
    <xf numFmtId="0" fontId="9" fillId="2" borderId="40" xfId="0" applyFont="1" applyFill="1" applyBorder="1" applyAlignment="1" applyProtection="1">
      <alignment horizontal="center" vertical="center"/>
    </xf>
    <xf numFmtId="0" fontId="6" fillId="0" borderId="105" xfId="0" applyFont="1" applyFill="1" applyBorder="1" applyAlignment="1" applyProtection="1">
      <alignment horizontal="center" vertical="center"/>
      <protection locked="0"/>
    </xf>
    <xf numFmtId="0" fontId="10" fillId="0" borderId="21" xfId="0" applyFont="1" applyFill="1" applyBorder="1" applyAlignment="1" applyProtection="1">
      <alignment horizontal="center" vertical="center" shrinkToFit="1"/>
    </xf>
    <xf numFmtId="0" fontId="6" fillId="0" borderId="22" xfId="0" applyFont="1" applyFill="1" applyBorder="1" applyAlignment="1" applyProtection="1">
      <alignment horizontal="center" vertical="center"/>
      <protection locked="0"/>
    </xf>
    <xf numFmtId="57" fontId="6" fillId="2" borderId="22" xfId="0" applyNumberFormat="1"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xf>
    <xf numFmtId="0" fontId="18" fillId="2" borderId="22"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6" fillId="2" borderId="49" xfId="0" applyFont="1" applyFill="1" applyBorder="1" applyAlignment="1" applyProtection="1">
      <alignment horizontal="center" vertical="center"/>
      <protection locked="0"/>
    </xf>
    <xf numFmtId="0" fontId="2" fillId="0" borderId="0" xfId="0" applyFont="1" applyFill="1" applyBorder="1" applyAlignment="1" applyProtection="1">
      <alignment horizontal="right" vertical="center"/>
    </xf>
    <xf numFmtId="0" fontId="4" fillId="2" borderId="100" xfId="0" applyFont="1" applyFill="1" applyBorder="1" applyAlignment="1" applyProtection="1">
      <alignment vertical="center"/>
    </xf>
    <xf numFmtId="0" fontId="4" fillId="2" borderId="27" xfId="0" applyFont="1" applyFill="1" applyBorder="1" applyAlignment="1" applyProtection="1">
      <alignment vertical="center"/>
    </xf>
    <xf numFmtId="0" fontId="27" fillId="2" borderId="0" xfId="0" applyFont="1" applyFill="1" applyAlignment="1" applyProtection="1">
      <alignment horizontal="left" vertical="center" wrapText="1"/>
    </xf>
    <xf numFmtId="0" fontId="4" fillId="2" borderId="55" xfId="0" quotePrefix="1" applyFont="1" applyFill="1" applyBorder="1" applyAlignment="1" applyProtection="1">
      <alignment horizontal="left" vertical="center" shrinkToFit="1"/>
      <protection locked="0"/>
    </xf>
    <xf numFmtId="0" fontId="4" fillId="2" borderId="55" xfId="0" applyFont="1" applyFill="1" applyBorder="1" applyAlignment="1" applyProtection="1">
      <alignment horizontal="left" vertical="center" shrinkToFit="1"/>
      <protection locked="0"/>
    </xf>
    <xf numFmtId="0" fontId="5" fillId="2" borderId="0" xfId="0" applyFont="1" applyFill="1" applyBorder="1" applyAlignment="1" applyProtection="1">
      <alignment horizontal="left" vertical="center" wrapText="1" shrinkToFit="1"/>
      <protection locked="0"/>
    </xf>
    <xf numFmtId="0" fontId="5" fillId="2" borderId="0" xfId="0" applyFont="1" applyFill="1" applyBorder="1" applyAlignment="1" applyProtection="1">
      <alignment horizontal="left" vertical="center" shrinkToFit="1"/>
      <protection locked="0"/>
    </xf>
    <xf numFmtId="0" fontId="5" fillId="2" borderId="20" xfId="0" applyFont="1" applyFill="1" applyBorder="1" applyAlignment="1" applyProtection="1">
      <alignment horizontal="left" vertical="center" shrinkToFit="1"/>
      <protection locked="0"/>
    </xf>
    <xf numFmtId="14" fontId="2" fillId="2" borderId="17" xfId="0" applyNumberFormat="1" applyFont="1" applyFill="1" applyBorder="1" applyAlignment="1" applyProtection="1">
      <alignment horizontal="center" vertical="center"/>
    </xf>
    <xf numFmtId="0" fontId="2" fillId="2" borderId="40" xfId="0"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0" fontId="2" fillId="2" borderId="35" xfId="0" applyFont="1" applyFill="1" applyBorder="1" applyAlignment="1" applyProtection="1">
      <alignment horizontal="center" vertical="center"/>
    </xf>
    <xf numFmtId="0" fontId="4" fillId="2" borderId="21" xfId="0" applyFont="1" applyFill="1" applyBorder="1" applyAlignment="1" applyProtection="1">
      <alignment horizontal="right" vertical="center" wrapText="1"/>
    </xf>
    <xf numFmtId="0" fontId="4" fillId="2" borderId="22" xfId="0" applyFont="1" applyFill="1" applyBorder="1" applyAlignment="1" applyProtection="1">
      <alignment horizontal="right" vertical="center" wrapText="1"/>
    </xf>
    <xf numFmtId="0" fontId="4" fillId="2" borderId="1" xfId="0" applyFont="1" applyFill="1" applyBorder="1" applyAlignment="1" applyProtection="1">
      <alignment horizontal="right" vertical="center" wrapText="1"/>
    </xf>
    <xf numFmtId="0" fontId="4" fillId="2" borderId="0" xfId="0" applyFont="1" applyFill="1" applyBorder="1" applyAlignment="1" applyProtection="1">
      <alignment horizontal="right" vertical="center" wrapText="1"/>
    </xf>
    <xf numFmtId="0" fontId="2" fillId="2" borderId="49" xfId="0" applyFont="1" applyFill="1" applyBorder="1" applyAlignment="1" applyProtection="1">
      <alignment horizontal="right" vertical="center"/>
    </xf>
    <xf numFmtId="0" fontId="2" fillId="2" borderId="20" xfId="0" applyFont="1" applyFill="1" applyBorder="1" applyAlignment="1" applyProtection="1">
      <alignment horizontal="right" vertical="center"/>
    </xf>
    <xf numFmtId="0" fontId="2"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xf>
    <xf numFmtId="0" fontId="5" fillId="2" borderId="21" xfId="0" applyFont="1" applyFill="1" applyBorder="1" applyAlignment="1" applyProtection="1">
      <alignment vertical="center"/>
    </xf>
    <xf numFmtId="0" fontId="5" fillId="2" borderId="22" xfId="0" applyFont="1" applyFill="1" applyBorder="1" applyAlignment="1" applyProtection="1">
      <alignment vertical="center"/>
    </xf>
    <xf numFmtId="0" fontId="2" fillId="2" borderId="0" xfId="0" applyFont="1" applyFill="1" applyAlignment="1" applyProtection="1">
      <alignment horizontal="center" vertical="center"/>
    </xf>
    <xf numFmtId="0" fontId="20" fillId="2" borderId="52" xfId="0" applyFont="1" applyFill="1" applyBorder="1" applyAlignment="1" applyProtection="1">
      <alignment horizontal="center" vertical="center"/>
      <protection locked="0"/>
    </xf>
    <xf numFmtId="0" fontId="20" fillId="2" borderId="92" xfId="0" applyFont="1" applyFill="1" applyBorder="1" applyAlignment="1" applyProtection="1">
      <alignment horizontal="center" vertical="center"/>
      <protection locked="0"/>
    </xf>
    <xf numFmtId="0" fontId="20" fillId="2" borderId="15" xfId="0" applyFont="1" applyFill="1" applyBorder="1" applyAlignment="1" applyProtection="1">
      <alignment horizontal="center" vertical="center"/>
      <protection locked="0"/>
    </xf>
    <xf numFmtId="0" fontId="20" fillId="2" borderId="89" xfId="0" applyFont="1" applyFill="1" applyBorder="1" applyAlignment="1" applyProtection="1">
      <alignment horizontal="center" vertical="center"/>
      <protection locked="0"/>
    </xf>
    <xf numFmtId="0" fontId="20" fillId="2" borderId="93" xfId="0" applyFont="1" applyFill="1" applyBorder="1" applyAlignment="1" applyProtection="1">
      <alignment horizontal="center" vertical="center"/>
      <protection locked="0"/>
    </xf>
    <xf numFmtId="0" fontId="20" fillId="2" borderId="90"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wrapText="1"/>
    </xf>
    <xf numFmtId="0" fontId="2" fillId="2" borderId="22"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22" xfId="0" applyFont="1" applyFill="1" applyBorder="1" applyAlignment="1" applyProtection="1">
      <alignment horizontal="center" vertical="center"/>
    </xf>
    <xf numFmtId="0" fontId="5" fillId="2" borderId="0" xfId="0" applyFont="1" applyFill="1" applyBorder="1" applyAlignment="1" applyProtection="1">
      <alignment horizontal="center" vertical="top" shrinkToFit="1"/>
      <protection locked="0"/>
    </xf>
    <xf numFmtId="0" fontId="3" fillId="2" borderId="0" xfId="0" applyFont="1" applyFill="1" applyBorder="1" applyAlignment="1" applyProtection="1">
      <alignment horizontal="center" shrinkToFit="1"/>
      <protection locked="0"/>
    </xf>
    <xf numFmtId="0" fontId="7" fillId="2" borderId="0" xfId="0" applyFont="1" applyFill="1" applyBorder="1" applyAlignment="1" applyProtection="1">
      <alignment horizontal="center" shrinkToFit="1"/>
      <protection locked="0"/>
    </xf>
    <xf numFmtId="0" fontId="2" fillId="2" borderId="21" xfId="0" applyFont="1" applyFill="1" applyBorder="1" applyAlignment="1" applyProtection="1">
      <alignment horizontal="center" vertical="center" shrinkToFit="1"/>
    </xf>
    <xf numFmtId="0" fontId="2" fillId="2" borderId="22" xfId="0" applyFont="1" applyFill="1" applyBorder="1" applyAlignment="1" applyProtection="1">
      <alignment horizontal="center" vertical="center" shrinkToFit="1"/>
    </xf>
    <xf numFmtId="0" fontId="2" fillId="2" borderId="1" xfId="0" applyFont="1" applyFill="1" applyBorder="1" applyAlignment="1" applyProtection="1">
      <alignment horizontal="center" vertical="center" shrinkToFit="1"/>
    </xf>
    <xf numFmtId="0" fontId="2" fillId="2" borderId="0" xfId="0" applyFont="1" applyFill="1" applyBorder="1" applyAlignment="1" applyProtection="1">
      <alignment horizontal="center" vertical="center" shrinkToFit="1"/>
    </xf>
    <xf numFmtId="0" fontId="2" fillId="2" borderId="3" xfId="0" applyFont="1" applyFill="1" applyBorder="1" applyAlignment="1" applyProtection="1">
      <alignment horizontal="center" vertical="center" shrinkToFit="1"/>
    </xf>
    <xf numFmtId="0" fontId="2" fillId="2" borderId="2" xfId="0" applyFont="1" applyFill="1" applyBorder="1" applyAlignment="1" applyProtection="1">
      <alignment horizontal="center" vertical="center" shrinkToFit="1"/>
    </xf>
    <xf numFmtId="0" fontId="20" fillId="2" borderId="50" xfId="0" applyFont="1" applyFill="1" applyBorder="1" applyAlignment="1" applyProtection="1">
      <alignment horizontal="center" vertical="center"/>
      <protection locked="0"/>
    </xf>
    <xf numFmtId="0" fontId="20" fillId="2" borderId="91" xfId="0" applyFont="1" applyFill="1" applyBorder="1" applyAlignment="1" applyProtection="1">
      <alignment horizontal="center" vertical="center"/>
      <protection locked="0"/>
    </xf>
    <xf numFmtId="0" fontId="20" fillId="2" borderId="53"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xf>
    <xf numFmtId="0" fontId="2" fillId="2" borderId="1" xfId="0" applyFont="1" applyFill="1" applyBorder="1" applyAlignment="1" applyProtection="1">
      <alignment horizontal="right" vertical="center"/>
    </xf>
    <xf numFmtId="0" fontId="2" fillId="2" borderId="0" xfId="0" applyFont="1" applyFill="1" applyBorder="1" applyAlignment="1" applyProtection="1">
      <alignment horizontal="right" vertical="center"/>
    </xf>
    <xf numFmtId="0" fontId="3" fillId="2" borderId="0" xfId="0" applyFont="1" applyFill="1" applyBorder="1" applyAlignment="1" applyProtection="1">
      <alignment horizontal="left" shrinkToFit="1"/>
      <protection locked="0"/>
    </xf>
    <xf numFmtId="0" fontId="5" fillId="2" borderId="0" xfId="0" applyFont="1" applyFill="1" applyBorder="1" applyAlignment="1" applyProtection="1">
      <alignment horizontal="left" vertical="top" shrinkToFit="1"/>
      <protection locked="0"/>
    </xf>
    <xf numFmtId="0" fontId="15" fillId="2" borderId="22"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5" fillId="0" borderId="22" xfId="0" applyFont="1" applyFill="1" applyBorder="1" applyAlignment="1" applyProtection="1">
      <alignment horizontal="left" vertical="center"/>
      <protection locked="0"/>
    </xf>
    <xf numFmtId="0" fontId="0" fillId="0" borderId="22" xfId="0" applyFill="1" applyBorder="1" applyAlignment="1">
      <alignment horizontal="left" vertical="center"/>
    </xf>
    <xf numFmtId="0" fontId="0" fillId="0" borderId="49" xfId="0" applyFill="1" applyBorder="1" applyAlignment="1">
      <alignment horizontal="left" vertical="center"/>
    </xf>
    <xf numFmtId="0" fontId="4" fillId="2" borderId="29" xfId="0" applyFont="1" applyFill="1" applyBorder="1" applyAlignment="1" applyProtection="1">
      <alignment horizontal="center" vertical="center" wrapText="1"/>
      <protection locked="0"/>
    </xf>
    <xf numFmtId="0" fontId="4" fillId="2" borderId="77" xfId="0" applyFont="1" applyFill="1" applyBorder="1" applyAlignment="1" applyProtection="1">
      <alignment horizontal="center" vertical="center" wrapText="1"/>
      <protection locked="0"/>
    </xf>
    <xf numFmtId="0" fontId="4" fillId="2" borderId="87" xfId="0" applyFont="1" applyFill="1" applyBorder="1" applyAlignment="1" applyProtection="1">
      <alignment horizontal="center" vertical="center" shrinkToFit="1"/>
    </xf>
    <xf numFmtId="0" fontId="4" fillId="2" borderId="85" xfId="0" applyFont="1" applyFill="1" applyBorder="1" applyAlignment="1" applyProtection="1">
      <alignment horizontal="center" vertical="center" shrinkToFit="1"/>
    </xf>
    <xf numFmtId="0" fontId="4" fillId="2" borderId="88" xfId="0" applyFont="1" applyFill="1" applyBorder="1" applyAlignment="1" applyProtection="1">
      <alignment horizontal="center" vertical="center"/>
    </xf>
    <xf numFmtId="0" fontId="4" fillId="2" borderId="86" xfId="0" applyFont="1" applyFill="1" applyBorder="1" applyAlignment="1" applyProtection="1">
      <alignment horizontal="center" vertical="center"/>
    </xf>
    <xf numFmtId="0" fontId="4" fillId="2" borderId="2" xfId="0" applyFont="1" applyFill="1" applyBorder="1" applyAlignment="1" applyProtection="1">
      <alignment horizontal="left" vertical="center"/>
      <protection locked="0"/>
    </xf>
    <xf numFmtId="0" fontId="4" fillId="2" borderId="26" xfId="0" applyFont="1" applyFill="1" applyBorder="1" applyAlignment="1" applyProtection="1">
      <alignment horizontal="left" vertical="center"/>
      <protection locked="0"/>
    </xf>
    <xf numFmtId="0" fontId="4" fillId="2" borderId="44" xfId="0" applyFont="1" applyFill="1" applyBorder="1" applyAlignment="1" applyProtection="1">
      <alignment horizontal="left" vertical="center"/>
    </xf>
    <xf numFmtId="0" fontId="4" fillId="2" borderId="45" xfId="0" applyFont="1" applyFill="1" applyBorder="1" applyAlignment="1" applyProtection="1">
      <alignment horizontal="left" vertical="center"/>
    </xf>
    <xf numFmtId="0" fontId="4" fillId="2" borderId="46" xfId="0" applyFont="1" applyFill="1" applyBorder="1" applyAlignment="1" applyProtection="1">
      <alignment horizontal="left" vertical="center"/>
    </xf>
    <xf numFmtId="0" fontId="4" fillId="2" borderId="48" xfId="0" applyFont="1" applyFill="1" applyBorder="1" applyAlignment="1" applyProtection="1">
      <alignment horizontal="left" vertical="center"/>
    </xf>
    <xf numFmtId="0" fontId="4" fillId="2" borderId="47" xfId="0" applyFont="1" applyFill="1" applyBorder="1" applyAlignment="1" applyProtection="1">
      <alignment horizontal="left" vertical="center"/>
    </xf>
    <xf numFmtId="0" fontId="4" fillId="2" borderId="16"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28"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6" xfId="0" applyFont="1" applyFill="1" applyBorder="1" applyAlignment="1" applyProtection="1">
      <alignment horizontal="center" vertical="center"/>
    </xf>
    <xf numFmtId="0" fontId="3" fillId="2" borderId="16"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4" fillId="2" borderId="50" xfId="0" applyFont="1" applyFill="1" applyBorder="1" applyAlignment="1" applyProtection="1">
      <alignment horizontal="left" vertical="center" wrapText="1" shrinkToFit="1"/>
    </xf>
    <xf numFmtId="0" fontId="4" fillId="2" borderId="51" xfId="0" applyFont="1" applyFill="1" applyBorder="1" applyAlignment="1" applyProtection="1">
      <alignment horizontal="left" vertical="center" wrapText="1" shrinkToFit="1"/>
    </xf>
    <xf numFmtId="0" fontId="4" fillId="2" borderId="52" xfId="0" applyFont="1" applyFill="1" applyBorder="1" applyAlignment="1" applyProtection="1">
      <alignment horizontal="left" vertical="center" wrapText="1" shrinkToFit="1"/>
    </xf>
    <xf numFmtId="0" fontId="4" fillId="2" borderId="53" xfId="0" applyFont="1" applyFill="1" applyBorder="1" applyAlignment="1" applyProtection="1">
      <alignment horizontal="left" vertical="center" wrapText="1" shrinkToFit="1"/>
    </xf>
    <xf numFmtId="0" fontId="4" fillId="2" borderId="54" xfId="0" applyFont="1" applyFill="1" applyBorder="1" applyAlignment="1" applyProtection="1">
      <alignment horizontal="left" vertical="center" wrapText="1" shrinkToFit="1"/>
    </xf>
    <xf numFmtId="0" fontId="4" fillId="2" borderId="15" xfId="0" applyFont="1" applyFill="1" applyBorder="1" applyAlignment="1" applyProtection="1">
      <alignment horizontal="left" vertical="center" wrapText="1" shrinkToFit="1"/>
    </xf>
    <xf numFmtId="0" fontId="4" fillId="2" borderId="23" xfId="0" applyFont="1" applyFill="1" applyBorder="1" applyAlignment="1" applyProtection="1">
      <alignment horizontal="center" vertical="center"/>
    </xf>
    <xf numFmtId="0" fontId="4" fillId="2" borderId="51"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54"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24"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2" borderId="60" xfId="0" applyFont="1" applyFill="1" applyBorder="1" applyAlignment="1" applyProtection="1">
      <alignment horizontal="left" vertical="center"/>
      <protection locked="0"/>
    </xf>
    <xf numFmtId="0" fontId="4" fillId="2" borderId="27" xfId="0" applyFont="1" applyFill="1" applyBorder="1" applyAlignment="1" applyProtection="1">
      <alignment horizontal="left" vertical="center"/>
      <protection locked="0"/>
    </xf>
    <xf numFmtId="0" fontId="4" fillId="2" borderId="25"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shrinkToFit="1"/>
    </xf>
    <xf numFmtId="0" fontId="4" fillId="2" borderId="4"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left" vertical="center" shrinkToFit="1"/>
    </xf>
    <xf numFmtId="0" fontId="4" fillId="2" borderId="2" xfId="0" applyFont="1" applyFill="1" applyBorder="1" applyAlignment="1" applyProtection="1">
      <alignment horizontal="center" vertical="center"/>
    </xf>
    <xf numFmtId="0" fontId="4" fillId="2" borderId="13" xfId="0" applyFont="1" applyFill="1" applyBorder="1" applyAlignment="1" applyProtection="1">
      <alignment horizontal="center" vertical="center" wrapText="1"/>
      <protection locked="0"/>
    </xf>
    <xf numFmtId="0" fontId="4" fillId="2" borderId="83" xfId="0" applyFont="1" applyFill="1" applyBorder="1" applyAlignment="1" applyProtection="1">
      <alignment horizontal="center" vertical="center"/>
    </xf>
    <xf numFmtId="0" fontId="4" fillId="2" borderId="84" xfId="0" applyFont="1" applyFill="1" applyBorder="1" applyAlignment="1" applyProtection="1">
      <alignment horizontal="center" vertical="center"/>
    </xf>
    <xf numFmtId="0" fontId="2" fillId="2" borderId="0" xfId="0" applyFont="1" applyFill="1" applyBorder="1" applyAlignment="1" applyProtection="1">
      <alignment horizontal="left" vertical="center" shrinkToFit="1"/>
      <protection locked="0"/>
    </xf>
    <xf numFmtId="0" fontId="4" fillId="2" borderId="81" xfId="0" applyFont="1" applyFill="1" applyBorder="1" applyAlignment="1" applyProtection="1">
      <alignment horizontal="center" vertical="center" shrinkToFit="1"/>
    </xf>
    <xf numFmtId="0" fontId="4" fillId="2" borderId="82" xfId="0" applyFont="1" applyFill="1" applyBorder="1" applyAlignment="1" applyProtection="1">
      <alignment horizontal="center" vertical="center" shrinkToFit="1"/>
    </xf>
    <xf numFmtId="0" fontId="4" fillId="2" borderId="2" xfId="0" applyFont="1" applyFill="1" applyBorder="1" applyAlignment="1" applyProtection="1">
      <alignment horizontal="left" vertical="center" shrinkToFit="1"/>
      <protection locked="0"/>
    </xf>
    <xf numFmtId="0" fontId="4" fillId="2" borderId="26" xfId="0" applyFont="1" applyFill="1" applyBorder="1" applyAlignment="1" applyProtection="1">
      <alignment horizontal="left" vertical="center" shrinkToFit="1"/>
      <protection locked="0"/>
    </xf>
    <xf numFmtId="0" fontId="4" fillId="2" borderId="0" xfId="0" applyFont="1" applyFill="1" applyBorder="1" applyAlignment="1" applyProtection="1">
      <alignment horizontal="left" vertical="center" shrinkToFit="1"/>
      <protection locked="0"/>
    </xf>
    <xf numFmtId="0" fontId="4" fillId="2" borderId="20" xfId="0" applyFont="1" applyFill="1" applyBorder="1" applyAlignment="1" applyProtection="1">
      <alignment horizontal="left" vertical="center" shrinkToFit="1"/>
      <protection locked="0"/>
    </xf>
    <xf numFmtId="49" fontId="4" fillId="2" borderId="37" xfId="0" applyNumberFormat="1" applyFont="1" applyFill="1" applyBorder="1" applyAlignment="1" applyProtection="1">
      <alignment horizontal="center" vertical="center" wrapText="1"/>
      <protection locked="0"/>
    </xf>
    <xf numFmtId="49" fontId="4" fillId="2" borderId="19" xfId="0" applyNumberFormat="1" applyFont="1" applyFill="1" applyBorder="1" applyAlignment="1" applyProtection="1">
      <alignment horizontal="center" vertical="center" wrapText="1"/>
      <protection locked="0"/>
    </xf>
    <xf numFmtId="49" fontId="4" fillId="2" borderId="40" xfId="0" applyNumberFormat="1" applyFont="1" applyFill="1" applyBorder="1" applyAlignment="1" applyProtection="1">
      <alignment horizontal="center" vertical="center" wrapText="1"/>
      <protection locked="0"/>
    </xf>
    <xf numFmtId="0" fontId="4" fillId="2" borderId="29" xfId="0" applyFont="1" applyFill="1" applyBorder="1" applyAlignment="1" applyProtection="1">
      <alignment horizontal="center" vertical="center" shrinkToFit="1"/>
    </xf>
    <xf numFmtId="0" fontId="4" fillId="2" borderId="77" xfId="0" applyFont="1" applyFill="1" applyBorder="1" applyAlignment="1" applyProtection="1">
      <alignment horizontal="center" vertical="center" shrinkToFit="1"/>
    </xf>
    <xf numFmtId="38" fontId="15" fillId="2" borderId="23" xfId="1" applyFont="1" applyFill="1" applyBorder="1" applyAlignment="1" applyProtection="1">
      <alignment horizontal="right" vertical="center" shrinkToFit="1"/>
      <protection locked="0"/>
    </xf>
    <xf numFmtId="38" fontId="15" fillId="2" borderId="22" xfId="1" applyFont="1" applyFill="1" applyBorder="1" applyAlignment="1" applyProtection="1">
      <alignment horizontal="right" vertical="center" shrinkToFit="1"/>
      <protection locked="0"/>
    </xf>
    <xf numFmtId="38" fontId="15" fillId="2" borderId="25" xfId="1" applyFont="1" applyFill="1" applyBorder="1" applyAlignment="1" applyProtection="1">
      <alignment horizontal="right" vertical="center" shrinkToFit="1"/>
      <protection locked="0"/>
    </xf>
    <xf numFmtId="38" fontId="15" fillId="2" borderId="2" xfId="1" applyFont="1" applyFill="1" applyBorder="1" applyAlignment="1" applyProtection="1">
      <alignment horizontal="right" vertical="center" shrinkToFit="1"/>
      <protection locked="0"/>
    </xf>
    <xf numFmtId="0" fontId="4" fillId="2" borderId="30"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shrinkToFit="1"/>
    </xf>
    <xf numFmtId="0" fontId="4" fillId="2" borderId="27" xfId="0" quotePrefix="1" applyFont="1" applyFill="1" applyBorder="1" applyAlignment="1" applyProtection="1">
      <alignment horizontal="left" vertical="center" shrinkToFit="1"/>
      <protection locked="0"/>
    </xf>
    <xf numFmtId="0" fontId="4" fillId="2" borderId="27" xfId="0" applyFont="1" applyFill="1" applyBorder="1" applyAlignment="1" applyProtection="1">
      <alignment horizontal="left" vertical="center" shrinkToFit="1"/>
      <protection locked="0"/>
    </xf>
    <xf numFmtId="0" fontId="4" fillId="2" borderId="31" xfId="0" applyFont="1" applyFill="1" applyBorder="1" applyAlignment="1" applyProtection="1">
      <alignment horizontal="center" vertical="center" wrapText="1"/>
      <protection locked="0"/>
    </xf>
    <xf numFmtId="38" fontId="15" fillId="2" borderId="43" xfId="1" applyFont="1" applyFill="1" applyBorder="1" applyAlignment="1" applyProtection="1">
      <alignment horizontal="right" vertical="center" shrinkToFit="1"/>
      <protection locked="0"/>
    </xf>
    <xf numFmtId="38" fontId="15" fillId="2" borderId="31" xfId="1" applyFont="1" applyFill="1" applyBorder="1" applyAlignment="1" applyProtection="1">
      <alignment horizontal="right" vertical="center" shrinkToFit="1"/>
      <protection locked="0"/>
    </xf>
    <xf numFmtId="0" fontId="4" fillId="2" borderId="17" xfId="0" applyFont="1" applyFill="1" applyBorder="1" applyAlignment="1" applyProtection="1">
      <alignment horizontal="left" vertical="center" wrapText="1"/>
    </xf>
    <xf numFmtId="0" fontId="4" fillId="2" borderId="19" xfId="0" applyFont="1" applyFill="1" applyBorder="1" applyAlignment="1" applyProtection="1">
      <alignment horizontal="left" vertical="center" wrapText="1"/>
    </xf>
    <xf numFmtId="0" fontId="2" fillId="2" borderId="2" xfId="0" applyFont="1" applyFill="1" applyBorder="1" applyAlignment="1" applyProtection="1">
      <alignment horizontal="left" vertical="center" shrinkToFit="1"/>
      <protection locked="0"/>
    </xf>
    <xf numFmtId="0" fontId="4" fillId="2" borderId="27" xfId="0" applyFont="1" applyFill="1" applyBorder="1" applyAlignment="1" applyProtection="1">
      <alignment horizontal="left" vertical="center" shrinkToFit="1"/>
    </xf>
    <xf numFmtId="0" fontId="28" fillId="2" borderId="2" xfId="0" applyFont="1" applyFill="1" applyBorder="1" applyAlignment="1" applyProtection="1">
      <alignment horizontal="left" vertical="center"/>
    </xf>
    <xf numFmtId="0" fontId="7" fillId="2" borderId="2" xfId="0" applyFont="1" applyFill="1" applyBorder="1" applyAlignment="1" applyProtection="1">
      <alignment horizontal="left" vertical="center"/>
    </xf>
    <xf numFmtId="0" fontId="4" fillId="2" borderId="58" xfId="0" applyFont="1" applyFill="1" applyBorder="1" applyAlignment="1" applyProtection="1">
      <alignment horizontal="left" vertical="center" shrinkToFit="1"/>
      <protection locked="0"/>
    </xf>
    <xf numFmtId="0" fontId="4" fillId="2" borderId="17" xfId="0" applyFont="1" applyFill="1" applyBorder="1" applyAlignment="1" applyProtection="1">
      <alignment horizontal="left" vertical="center"/>
    </xf>
    <xf numFmtId="0" fontId="4" fillId="2" borderId="19" xfId="0" applyFont="1" applyFill="1" applyBorder="1" applyAlignment="1" applyProtection="1">
      <alignment horizontal="left" vertical="center"/>
    </xf>
    <xf numFmtId="0" fontId="4" fillId="2" borderId="41" xfId="0" applyFont="1" applyFill="1" applyBorder="1" applyAlignment="1" applyProtection="1">
      <alignment horizontal="left" vertical="center"/>
    </xf>
    <xf numFmtId="0" fontId="4" fillId="2" borderId="37" xfId="0" applyFont="1" applyFill="1" applyBorder="1" applyAlignment="1" applyProtection="1">
      <alignment horizontal="left" vertical="center"/>
      <protection locked="0"/>
    </xf>
    <xf numFmtId="0" fontId="4" fillId="2" borderId="19" xfId="0" applyFont="1" applyFill="1" applyBorder="1" applyAlignment="1" applyProtection="1">
      <alignment horizontal="left" vertical="center"/>
      <protection locked="0"/>
    </xf>
    <xf numFmtId="0" fontId="4" fillId="2" borderId="40" xfId="0" applyFont="1" applyFill="1" applyBorder="1" applyAlignment="1" applyProtection="1">
      <alignment horizontal="left" vertical="center"/>
      <protection locked="0"/>
    </xf>
    <xf numFmtId="0" fontId="4" fillId="2" borderId="2" xfId="0" applyFont="1" applyFill="1" applyBorder="1" applyAlignment="1" applyProtection="1">
      <alignment horizontal="center" vertical="center" shrinkToFit="1"/>
    </xf>
    <xf numFmtId="0" fontId="4" fillId="2" borderId="54" xfId="0" applyFont="1" applyFill="1" applyBorder="1" applyAlignment="1" applyProtection="1">
      <alignment horizontal="center" vertical="center" shrinkToFit="1"/>
    </xf>
    <xf numFmtId="0" fontId="4" fillId="2" borderId="24" xfId="0" applyFont="1" applyFill="1" applyBorder="1" applyAlignment="1" applyProtection="1">
      <alignment horizontal="left" vertical="center" wrapText="1" shrinkToFit="1"/>
      <protection locked="0"/>
    </xf>
    <xf numFmtId="0" fontId="0" fillId="2" borderId="0" xfId="0" applyFont="1" applyFill="1" applyBorder="1" applyAlignment="1">
      <alignment horizontal="left" vertical="center" wrapText="1" shrinkToFit="1"/>
    </xf>
    <xf numFmtId="0" fontId="0" fillId="2" borderId="24" xfId="0" applyFont="1" applyFill="1" applyBorder="1" applyAlignment="1">
      <alignment horizontal="left" vertical="center" wrapText="1" shrinkToFit="1"/>
    </xf>
    <xf numFmtId="0" fontId="0" fillId="2" borderId="25" xfId="0" applyFont="1" applyFill="1" applyBorder="1" applyAlignment="1">
      <alignment horizontal="left" vertical="center" wrapText="1" shrinkToFit="1"/>
    </xf>
    <xf numFmtId="0" fontId="0" fillId="2" borderId="2" xfId="0" applyFont="1" applyFill="1" applyBorder="1" applyAlignment="1">
      <alignment horizontal="left" vertical="center" wrapText="1" shrinkToFit="1"/>
    </xf>
    <xf numFmtId="0" fontId="4" fillId="2" borderId="49"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4" fillId="2" borderId="55" xfId="0" applyFont="1" applyFill="1" applyBorder="1" applyAlignment="1" applyProtection="1">
      <alignment horizontal="center" vertical="center"/>
    </xf>
    <xf numFmtId="0" fontId="4" fillId="2" borderId="45" xfId="0" applyFont="1" applyFill="1" applyBorder="1" applyAlignment="1" applyProtection="1">
      <alignment horizontal="center" vertical="center"/>
    </xf>
    <xf numFmtId="0" fontId="4" fillId="2" borderId="31"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5" fillId="2" borderId="0" xfId="0" applyFont="1" applyFill="1" applyAlignment="1" applyProtection="1">
      <alignment horizontal="left" vertical="top"/>
    </xf>
    <xf numFmtId="0" fontId="2" fillId="2" borderId="0" xfId="0" applyFont="1" applyFill="1" applyBorder="1" applyAlignment="1" applyProtection="1">
      <alignment horizontal="distributed" vertical="center"/>
    </xf>
    <xf numFmtId="0" fontId="0" fillId="2" borderId="0" xfId="0" applyFont="1" applyFill="1" applyAlignment="1" applyProtection="1">
      <alignment horizontal="distributed" vertical="center"/>
    </xf>
    <xf numFmtId="0" fontId="2" fillId="2" borderId="0" xfId="0" applyFont="1" applyFill="1" applyBorder="1" applyAlignment="1" applyProtection="1">
      <alignment horizontal="distributed" vertical="center" wrapText="1"/>
    </xf>
    <xf numFmtId="0" fontId="0" fillId="2" borderId="0" xfId="0" applyFont="1" applyFill="1" applyAlignment="1" applyProtection="1">
      <alignment vertical="center"/>
    </xf>
    <xf numFmtId="0" fontId="2" fillId="2" borderId="2" xfId="0" applyFont="1" applyFill="1" applyBorder="1" applyAlignment="1" applyProtection="1">
      <alignment horizontal="distributed" vertical="center"/>
    </xf>
    <xf numFmtId="0" fontId="0" fillId="2" borderId="2" xfId="0" applyFont="1" applyFill="1" applyBorder="1" applyAlignment="1" applyProtection="1">
      <alignment vertical="center"/>
    </xf>
    <xf numFmtId="0" fontId="3" fillId="2" borderId="0" xfId="0" applyFont="1" applyFill="1" applyBorder="1" applyAlignment="1" applyProtection="1">
      <alignment horizontal="distributed" wrapText="1" shrinkToFit="1"/>
    </xf>
    <xf numFmtId="0" fontId="0" fillId="2" borderId="0" xfId="0" applyFont="1" applyFill="1" applyAlignment="1" applyProtection="1"/>
    <xf numFmtId="0" fontId="2" fillId="2" borderId="0" xfId="0" applyFont="1" applyFill="1" applyBorder="1" applyAlignment="1" applyProtection="1">
      <alignment horizontal="distributed" vertical="top"/>
    </xf>
    <xf numFmtId="0" fontId="0" fillId="2" borderId="0" xfId="0" applyFont="1" applyFill="1" applyAlignment="1" applyProtection="1">
      <alignment vertical="top"/>
    </xf>
    <xf numFmtId="0" fontId="2" fillId="2" borderId="0" xfId="0" applyFont="1" applyFill="1" applyBorder="1" applyAlignment="1" applyProtection="1">
      <alignment horizontal="distributed" vertical="top" wrapText="1"/>
    </xf>
    <xf numFmtId="0" fontId="4" fillId="2" borderId="7" xfId="0" applyFont="1" applyFill="1" applyBorder="1" applyAlignment="1" applyProtection="1">
      <alignment horizontal="left" vertical="center" wrapText="1"/>
    </xf>
    <xf numFmtId="0" fontId="4" fillId="2" borderId="59"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wrapText="1"/>
    </xf>
    <xf numFmtId="0" fontId="4" fillId="2" borderId="26" xfId="0" applyFont="1" applyFill="1" applyBorder="1" applyAlignment="1" applyProtection="1">
      <alignment horizontal="left" vertical="center" wrapText="1"/>
    </xf>
    <xf numFmtId="0" fontId="4" fillId="2" borderId="3" xfId="0" applyFont="1" applyFill="1" applyBorder="1" applyAlignment="1" applyProtection="1">
      <alignment horizontal="left" vertical="top" wrapText="1"/>
    </xf>
    <xf numFmtId="0" fontId="4" fillId="2" borderId="2" xfId="0" applyFont="1" applyFill="1" applyBorder="1" applyAlignment="1" applyProtection="1">
      <alignment horizontal="left" vertical="top" wrapText="1"/>
    </xf>
    <xf numFmtId="0" fontId="4" fillId="2" borderId="26" xfId="0" applyFont="1" applyFill="1" applyBorder="1" applyAlignment="1" applyProtection="1">
      <alignment horizontal="left" vertical="top" wrapText="1"/>
    </xf>
    <xf numFmtId="0" fontId="4" fillId="2" borderId="25" xfId="0" applyFont="1" applyFill="1" applyBorder="1" applyAlignment="1" applyProtection="1">
      <alignment horizontal="center" vertical="center" shrinkToFit="1"/>
    </xf>
    <xf numFmtId="0" fontId="4" fillId="2" borderId="26" xfId="0" applyFont="1" applyFill="1" applyBorder="1" applyAlignment="1" applyProtection="1">
      <alignment horizontal="center" vertical="center" shrinkToFit="1"/>
    </xf>
    <xf numFmtId="38" fontId="15" fillId="2" borderId="48" xfId="1" applyFont="1" applyFill="1" applyBorder="1" applyAlignment="1" applyProtection="1">
      <alignment horizontal="right" vertical="center" shrinkToFit="1"/>
      <protection locked="0"/>
    </xf>
    <xf numFmtId="38" fontId="15" fillId="2" borderId="55" xfId="1" applyFont="1" applyFill="1" applyBorder="1" applyAlignment="1" applyProtection="1">
      <alignment horizontal="right" vertical="center" shrinkToFit="1"/>
      <protection locked="0"/>
    </xf>
    <xf numFmtId="0" fontId="4" fillId="2" borderId="43" xfId="0" applyFont="1" applyFill="1" applyBorder="1" applyAlignment="1" applyProtection="1">
      <alignment horizontal="center" vertical="center"/>
    </xf>
    <xf numFmtId="0" fontId="29" fillId="4" borderId="2" xfId="0" applyFont="1" applyFill="1" applyBorder="1" applyAlignment="1" applyProtection="1">
      <alignment horizontal="left" vertical="center" wrapText="1"/>
    </xf>
    <xf numFmtId="0" fontId="4" fillId="2" borderId="33" xfId="0" applyFont="1" applyFill="1" applyBorder="1" applyAlignment="1" applyProtection="1">
      <alignment horizontal="center" vertical="center" justifyLastLine="1" shrinkToFit="1"/>
    </xf>
    <xf numFmtId="0" fontId="4" fillId="2" borderId="13" xfId="0" applyFont="1" applyFill="1" applyBorder="1" applyAlignment="1" applyProtection="1">
      <alignment horizontal="center" vertical="center" justifyLastLine="1" shrinkToFit="1"/>
    </xf>
    <xf numFmtId="0" fontId="5" fillId="2" borderId="13" xfId="0" applyFont="1" applyFill="1" applyBorder="1" applyAlignment="1" applyProtection="1">
      <alignment horizontal="center" vertical="center" shrinkToFit="1"/>
      <protection locked="0"/>
    </xf>
    <xf numFmtId="0" fontId="4" fillId="2" borderId="13" xfId="0" applyFont="1" applyFill="1" applyBorder="1" applyAlignment="1" applyProtection="1">
      <alignment horizontal="center" vertical="center" shrinkToFit="1"/>
    </xf>
    <xf numFmtId="177" fontId="4" fillId="0" borderId="13" xfId="0" applyNumberFormat="1" applyFont="1" applyFill="1" applyBorder="1" applyAlignment="1" applyProtection="1">
      <alignment horizontal="center" vertical="center" shrinkToFit="1"/>
      <protection locked="0"/>
    </xf>
    <xf numFmtId="177" fontId="4" fillId="0" borderId="14" xfId="0" applyNumberFormat="1" applyFont="1" applyFill="1" applyBorder="1" applyAlignment="1" applyProtection="1">
      <alignment horizontal="center" vertical="center" shrinkToFit="1"/>
      <protection locked="0"/>
    </xf>
    <xf numFmtId="177" fontId="4" fillId="0" borderId="31" xfId="0" applyNumberFormat="1" applyFont="1" applyFill="1" applyBorder="1" applyAlignment="1" applyProtection="1">
      <alignment horizontal="center" vertical="center" shrinkToFit="1"/>
      <protection locked="0"/>
    </xf>
    <xf numFmtId="177" fontId="4" fillId="0" borderId="12" xfId="0" applyNumberFormat="1" applyFont="1" applyFill="1" applyBorder="1" applyAlignment="1" applyProtection="1">
      <alignment horizontal="center" vertical="center" shrinkToFit="1"/>
      <protection locked="0"/>
    </xf>
    <xf numFmtId="177" fontId="4" fillId="0" borderId="43" xfId="0" applyNumberFormat="1" applyFont="1" applyFill="1" applyBorder="1" applyAlignment="1" applyProtection="1">
      <alignment horizontal="center" vertical="center" shrinkToFit="1"/>
      <protection locked="0"/>
    </xf>
    <xf numFmtId="0" fontId="4" fillId="2" borderId="31" xfId="0" applyFont="1" applyFill="1" applyBorder="1" applyAlignment="1" applyProtection="1">
      <alignment horizontal="left" vertical="center" shrinkToFit="1"/>
    </xf>
    <xf numFmtId="0" fontId="4" fillId="2" borderId="12" xfId="0" applyFont="1" applyFill="1" applyBorder="1" applyAlignment="1" applyProtection="1">
      <alignment horizontal="left" vertical="center" shrinkToFit="1"/>
    </xf>
    <xf numFmtId="0" fontId="4" fillId="2" borderId="29" xfId="0" applyFont="1" applyFill="1" applyBorder="1" applyAlignment="1" applyProtection="1">
      <alignment horizontal="left" vertical="center" shrinkToFit="1"/>
    </xf>
    <xf numFmtId="0" fontId="4" fillId="2" borderId="10" xfId="0" applyFont="1" applyFill="1" applyBorder="1" applyAlignment="1" applyProtection="1">
      <alignment horizontal="left" vertical="center" shrinkToFit="1"/>
    </xf>
    <xf numFmtId="38" fontId="15" fillId="0" borderId="16" xfId="1" applyFont="1" applyFill="1" applyBorder="1" applyAlignment="1" applyProtection="1">
      <alignment vertical="center" shrinkToFit="1"/>
      <protection locked="0"/>
    </xf>
    <xf numFmtId="38" fontId="15" fillId="0" borderId="29" xfId="1" applyFont="1" applyFill="1" applyBorder="1" applyAlignment="1" applyProtection="1">
      <alignment vertical="center" shrinkToFit="1"/>
      <protection locked="0"/>
    </xf>
    <xf numFmtId="38" fontId="15" fillId="0" borderId="43" xfId="1" applyFont="1" applyFill="1" applyBorder="1" applyAlignment="1" applyProtection="1">
      <alignment vertical="center" shrinkToFit="1"/>
      <protection locked="0"/>
    </xf>
    <xf numFmtId="38" fontId="15" fillId="0" borderId="31" xfId="1" applyFont="1" applyFill="1" applyBorder="1" applyAlignment="1" applyProtection="1">
      <alignment vertical="center" shrinkToFit="1"/>
      <protection locked="0"/>
    </xf>
    <xf numFmtId="0" fontId="4" fillId="2" borderId="5" xfId="0" applyFont="1" applyFill="1" applyBorder="1" applyAlignment="1" applyProtection="1">
      <alignment horizontal="center" vertical="center" justifyLastLine="1" shrinkToFit="1"/>
    </xf>
    <xf numFmtId="0" fontId="4" fillId="2" borderId="4" xfId="0" applyFont="1" applyFill="1" applyBorder="1" applyAlignment="1" applyProtection="1">
      <alignment horizontal="center" vertical="center" justifyLastLine="1" shrinkToFit="1"/>
    </xf>
    <xf numFmtId="0" fontId="4" fillId="2" borderId="4" xfId="0" applyFont="1" applyFill="1" applyBorder="1" applyAlignment="1" applyProtection="1">
      <alignment horizontal="center" vertical="center" shrinkToFit="1"/>
    </xf>
    <xf numFmtId="0" fontId="4" fillId="2" borderId="33" xfId="0" applyFont="1" applyFill="1" applyBorder="1" applyAlignment="1" applyProtection="1">
      <alignment horizontal="center" vertical="center" wrapText="1" justifyLastLine="1" shrinkToFit="1"/>
    </xf>
    <xf numFmtId="0" fontId="4" fillId="2" borderId="13" xfId="0" applyFont="1" applyFill="1" applyBorder="1" applyAlignment="1" applyProtection="1">
      <alignment horizontal="center" vertical="center" wrapText="1" justifyLastLine="1" shrinkToFit="1"/>
    </xf>
    <xf numFmtId="0" fontId="4" fillId="2" borderId="43" xfId="0" applyFont="1" applyFill="1" applyBorder="1" applyAlignment="1" applyProtection="1">
      <alignment horizontal="center" vertical="center" shrinkToFit="1"/>
    </xf>
    <xf numFmtId="0" fontId="4" fillId="2" borderId="31" xfId="0" applyFont="1" applyFill="1" applyBorder="1" applyAlignment="1" applyProtection="1">
      <alignment horizontal="center" vertical="center" shrinkToFit="1"/>
    </xf>
    <xf numFmtId="0" fontId="4" fillId="2" borderId="12" xfId="0" applyFont="1" applyFill="1" applyBorder="1" applyAlignment="1" applyProtection="1">
      <alignment horizontal="center" vertical="center" shrinkToFit="1"/>
    </xf>
    <xf numFmtId="0" fontId="4" fillId="2" borderId="61" xfId="0" applyFont="1" applyFill="1" applyBorder="1" applyAlignment="1" applyProtection="1">
      <alignment horizontal="center" vertical="center" wrapText="1"/>
      <protection locked="0"/>
    </xf>
    <xf numFmtId="0" fontId="32" fillId="0" borderId="44" xfId="0" applyFont="1" applyFill="1" applyBorder="1" applyAlignment="1" applyProtection="1">
      <alignment horizontal="left" vertical="center" shrinkToFit="1"/>
    </xf>
    <xf numFmtId="0" fontId="32" fillId="0" borderId="46" xfId="0" applyFont="1" applyFill="1" applyBorder="1" applyAlignment="1" applyProtection="1">
      <alignment horizontal="left" vertical="center" shrinkToFit="1"/>
    </xf>
    <xf numFmtId="0" fontId="32" fillId="0" borderId="47" xfId="0" applyFont="1" applyFill="1" applyBorder="1" applyAlignment="1" applyProtection="1">
      <alignment horizontal="left" vertical="center" shrinkToFit="1"/>
    </xf>
    <xf numFmtId="0" fontId="4" fillId="2" borderId="5" xfId="0" applyFont="1" applyFill="1" applyBorder="1" applyAlignment="1" applyProtection="1">
      <alignment vertical="center"/>
    </xf>
    <xf numFmtId="0" fontId="4" fillId="2" borderId="4" xfId="0" applyFont="1" applyFill="1" applyBorder="1" applyAlignment="1" applyProtection="1">
      <alignment vertical="center"/>
    </xf>
    <xf numFmtId="0" fontId="4" fillId="2" borderId="11" xfId="0" applyFont="1" applyFill="1" applyBorder="1" applyAlignment="1" applyProtection="1">
      <alignment vertical="center"/>
    </xf>
    <xf numFmtId="0" fontId="4" fillId="2" borderId="21" xfId="0" applyFont="1" applyFill="1" applyBorder="1" applyAlignment="1" applyProtection="1">
      <alignment vertical="center"/>
    </xf>
    <xf numFmtId="0" fontId="4" fillId="2" borderId="22" xfId="0" applyFont="1" applyFill="1" applyBorder="1" applyAlignment="1" applyProtection="1">
      <alignment vertical="center"/>
    </xf>
    <xf numFmtId="0" fontId="4" fillId="2" borderId="49" xfId="0" applyFont="1" applyFill="1" applyBorder="1" applyAlignment="1" applyProtection="1">
      <alignment vertical="center"/>
    </xf>
    <xf numFmtId="0" fontId="4" fillId="2" borderId="4" xfId="0" applyFont="1" applyFill="1" applyBorder="1" applyAlignment="1" applyProtection="1">
      <alignment horizontal="center" vertical="center"/>
    </xf>
    <xf numFmtId="0" fontId="4" fillId="2" borderId="13"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4" fillId="2" borderId="44" xfId="0" applyFont="1" applyFill="1" applyBorder="1" applyAlignment="1" applyProtection="1">
      <alignment horizontal="left" vertical="center" wrapText="1"/>
    </xf>
    <xf numFmtId="0" fontId="4" fillId="2" borderId="29" xfId="0" applyFont="1" applyFill="1" applyBorder="1" applyAlignment="1" applyProtection="1">
      <alignment horizontal="center" vertical="center"/>
    </xf>
    <xf numFmtId="0" fontId="4" fillId="2" borderId="77" xfId="0" applyFont="1" applyFill="1" applyBorder="1" applyAlignment="1" applyProtection="1">
      <alignment horizontal="center" vertical="center"/>
    </xf>
    <xf numFmtId="0" fontId="4" fillId="2" borderId="4"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4" fillId="2" borderId="4" xfId="0" applyFont="1" applyFill="1" applyBorder="1" applyAlignment="1" applyProtection="1">
      <alignment horizontal="distributed" vertical="center" justifyLastLine="1"/>
    </xf>
    <xf numFmtId="0" fontId="4" fillId="2" borderId="11" xfId="0" applyFont="1" applyFill="1" applyBorder="1" applyAlignment="1" applyProtection="1">
      <alignment horizontal="distributed" vertical="center" justifyLastLine="1"/>
    </xf>
    <xf numFmtId="0" fontId="4" fillId="2" borderId="4" xfId="0" applyNumberFormat="1" applyFont="1" applyFill="1" applyBorder="1" applyAlignment="1" applyProtection="1">
      <alignment horizontal="distributed" vertical="center" justifyLastLine="1"/>
    </xf>
    <xf numFmtId="0" fontId="0" fillId="2" borderId="4" xfId="0" applyNumberFormat="1" applyFont="1" applyFill="1" applyBorder="1" applyAlignment="1" applyProtection="1">
      <alignment horizontal="distributed" vertical="center" justifyLastLine="1"/>
    </xf>
    <xf numFmtId="0" fontId="4" fillId="2" borderId="4" xfId="0" applyNumberFormat="1" applyFont="1" applyFill="1" applyBorder="1" applyAlignment="1" applyProtection="1">
      <alignment horizontal="center" vertical="center"/>
    </xf>
    <xf numFmtId="0" fontId="4" fillId="2" borderId="11" xfId="0" applyNumberFormat="1" applyFont="1" applyFill="1" applyBorder="1" applyAlignment="1" applyProtection="1">
      <alignment horizontal="center" vertical="center"/>
    </xf>
    <xf numFmtId="178" fontId="15" fillId="0" borderId="43" xfId="0" applyNumberFormat="1" applyFont="1" applyFill="1" applyBorder="1" applyAlignment="1" applyProtection="1">
      <alignment horizontal="center" vertical="center"/>
    </xf>
    <xf numFmtId="178" fontId="15" fillId="0" borderId="31" xfId="0" applyNumberFormat="1" applyFont="1" applyFill="1" applyBorder="1" applyAlignment="1" applyProtection="1">
      <alignment horizontal="center" vertical="center"/>
    </xf>
    <xf numFmtId="178" fontId="15" fillId="0" borderId="61" xfId="0" applyNumberFormat="1" applyFont="1" applyFill="1" applyBorder="1" applyAlignment="1" applyProtection="1">
      <alignment horizontal="center" vertical="center"/>
    </xf>
    <xf numFmtId="0" fontId="15" fillId="0" borderId="43" xfId="0" applyNumberFormat="1" applyFont="1" applyFill="1" applyBorder="1" applyAlignment="1" applyProtection="1">
      <alignment horizontal="center" vertical="center"/>
      <protection locked="0"/>
    </xf>
    <xf numFmtId="0" fontId="15" fillId="0" borderId="31" xfId="0" applyNumberFormat="1" applyFont="1" applyFill="1" applyBorder="1" applyAlignment="1" applyProtection="1">
      <alignment horizontal="center" vertical="center"/>
      <protection locked="0"/>
    </xf>
    <xf numFmtId="0" fontId="15" fillId="0" borderId="12" xfId="0" applyNumberFormat="1" applyFont="1" applyFill="1" applyBorder="1" applyAlignment="1" applyProtection="1">
      <alignment horizontal="center" vertical="center"/>
      <protection locked="0"/>
    </xf>
    <xf numFmtId="0" fontId="15" fillId="0" borderId="3" xfId="0" applyNumberFormat="1" applyFont="1" applyFill="1" applyBorder="1" applyAlignment="1" applyProtection="1">
      <alignment horizontal="center" vertical="center"/>
      <protection locked="0"/>
    </xf>
    <xf numFmtId="0" fontId="15" fillId="0" borderId="2" xfId="0" applyNumberFormat="1" applyFont="1" applyFill="1" applyBorder="1" applyAlignment="1" applyProtection="1">
      <alignment horizontal="center" vertical="center"/>
      <protection locked="0"/>
    </xf>
    <xf numFmtId="0" fontId="15" fillId="0" borderId="54" xfId="0" applyNumberFormat="1" applyFont="1" applyFill="1" applyBorder="1" applyAlignment="1" applyProtection="1">
      <alignment horizontal="center" vertical="center"/>
      <protection locked="0"/>
    </xf>
    <xf numFmtId="0" fontId="4" fillId="2" borderId="6" xfId="0" applyFont="1" applyFill="1" applyBorder="1" applyAlignment="1" applyProtection="1">
      <alignment horizontal="distributed" vertical="center" justifyLastLine="1"/>
    </xf>
    <xf numFmtId="0" fontId="4" fillId="2" borderId="7" xfId="0" applyFont="1" applyFill="1" applyBorder="1" applyAlignment="1" applyProtection="1">
      <alignment horizontal="distributed" vertical="center" justifyLastLine="1"/>
    </xf>
    <xf numFmtId="0" fontId="4" fillId="2" borderId="79" xfId="0" applyFont="1" applyFill="1" applyBorder="1" applyAlignment="1" applyProtection="1">
      <alignment horizontal="distributed" vertical="center" justifyLastLine="1"/>
    </xf>
    <xf numFmtId="0" fontId="4" fillId="2" borderId="1" xfId="0" applyFont="1" applyFill="1" applyBorder="1" applyAlignment="1" applyProtection="1">
      <alignment horizontal="distributed" vertical="center" justifyLastLine="1"/>
    </xf>
    <xf numFmtId="0" fontId="4" fillId="2" borderId="0" xfId="0" applyFont="1" applyFill="1" applyBorder="1" applyAlignment="1" applyProtection="1">
      <alignment horizontal="distributed" vertical="center" justifyLastLine="1"/>
    </xf>
    <xf numFmtId="0" fontId="4" fillId="2" borderId="80" xfId="0" applyFont="1" applyFill="1" applyBorder="1" applyAlignment="1" applyProtection="1">
      <alignment horizontal="distributed" vertical="center" justifyLastLine="1"/>
    </xf>
    <xf numFmtId="0" fontId="4" fillId="2" borderId="100" xfId="0" applyFont="1" applyFill="1" applyBorder="1" applyAlignment="1" applyProtection="1">
      <alignment horizontal="distributed" vertical="center" justifyLastLine="1"/>
    </xf>
    <xf numFmtId="0" fontId="4" fillId="2" borderId="27" xfId="0" applyFont="1" applyFill="1" applyBorder="1" applyAlignment="1" applyProtection="1">
      <alignment horizontal="distributed" vertical="center" justifyLastLine="1"/>
    </xf>
    <xf numFmtId="0" fontId="4" fillId="2" borderId="94" xfId="0" applyFont="1" applyFill="1" applyBorder="1" applyAlignment="1" applyProtection="1">
      <alignment horizontal="distributed" vertical="center" justifyLastLine="1"/>
    </xf>
    <xf numFmtId="0" fontId="4" fillId="2" borderId="11" xfId="0" applyFont="1" applyFill="1" applyBorder="1" applyAlignment="1" applyProtection="1">
      <alignment horizontal="center" vertical="center"/>
    </xf>
    <xf numFmtId="0" fontId="4" fillId="2" borderId="100" xfId="0" applyFont="1" applyFill="1" applyBorder="1" applyAlignment="1" applyProtection="1">
      <alignment horizontal="center" vertical="center"/>
    </xf>
    <xf numFmtId="0" fontId="4" fillId="2" borderId="27" xfId="0" applyFont="1" applyFill="1" applyBorder="1" applyAlignment="1" applyProtection="1">
      <alignment horizontal="center" vertical="center"/>
    </xf>
    <xf numFmtId="0" fontId="4" fillId="2" borderId="5" xfId="0" applyFont="1" applyFill="1" applyBorder="1" applyAlignment="1" applyProtection="1">
      <alignment horizontal="center" vertical="center" shrinkToFit="1"/>
    </xf>
    <xf numFmtId="0" fontId="4" fillId="2" borderId="16" xfId="0" applyFont="1" applyFill="1" applyBorder="1" applyAlignment="1" applyProtection="1">
      <alignment horizontal="left" vertical="center" shrinkToFit="1"/>
    </xf>
    <xf numFmtId="0" fontId="31" fillId="0" borderId="29" xfId="0" applyFont="1" applyFill="1" applyBorder="1" applyAlignment="1" applyProtection="1">
      <alignment horizontal="left" vertical="center" shrinkToFit="1"/>
    </xf>
    <xf numFmtId="0" fontId="31" fillId="0" borderId="77" xfId="0" applyFont="1" applyFill="1" applyBorder="1" applyAlignment="1" applyProtection="1">
      <alignment horizontal="left" vertical="center" shrinkToFit="1"/>
    </xf>
    <xf numFmtId="0" fontId="4" fillId="2" borderId="95" xfId="0" applyFont="1" applyFill="1" applyBorder="1" applyAlignment="1" applyProtection="1">
      <alignment horizontal="left" vertical="center" wrapText="1"/>
    </xf>
    <xf numFmtId="0" fontId="4" fillId="2" borderId="96" xfId="0" applyFont="1" applyFill="1" applyBorder="1" applyAlignment="1" applyProtection="1">
      <alignment horizontal="left" vertical="center"/>
    </xf>
    <xf numFmtId="0" fontId="4" fillId="2" borderId="97" xfId="0" applyFont="1" applyFill="1" applyBorder="1" applyAlignment="1" applyProtection="1">
      <alignment horizontal="left" vertical="center"/>
    </xf>
    <xf numFmtId="0" fontId="4" fillId="2" borderId="13" xfId="0" applyFont="1" applyFill="1" applyBorder="1" applyAlignment="1" applyProtection="1">
      <alignment horizontal="right" vertical="center" wrapText="1"/>
      <protection locked="0"/>
    </xf>
    <xf numFmtId="0" fontId="4" fillId="2" borderId="5" xfId="0" applyFont="1" applyFill="1" applyBorder="1" applyAlignment="1" applyProtection="1">
      <alignment horizontal="center" vertical="center"/>
    </xf>
    <xf numFmtId="0" fontId="4" fillId="2" borderId="11"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14"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right" vertical="center"/>
      <protection locked="0"/>
    </xf>
    <xf numFmtId="0" fontId="2" fillId="2" borderId="4" xfId="0"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protection locked="0"/>
    </xf>
    <xf numFmtId="0" fontId="15" fillId="2" borderId="4" xfId="0" applyFont="1" applyFill="1" applyBorder="1" applyAlignment="1" applyProtection="1">
      <alignment horizontal="center" vertical="center"/>
      <protection locked="0"/>
    </xf>
    <xf numFmtId="0" fontId="4" fillId="2" borderId="77" xfId="0" applyFont="1" applyFill="1" applyBorder="1" applyAlignment="1" applyProtection="1">
      <alignment horizontal="left" vertical="center" shrinkToFit="1"/>
    </xf>
    <xf numFmtId="0" fontId="4" fillId="0" borderId="16" xfId="0" applyFont="1" applyFill="1" applyBorder="1" applyAlignment="1" applyProtection="1">
      <alignment horizontal="left" vertical="center" shrinkToFit="1"/>
    </xf>
    <xf numFmtId="0" fontId="4" fillId="0" borderId="29" xfId="0" applyFont="1" applyFill="1" applyBorder="1" applyAlignment="1" applyProtection="1">
      <alignment horizontal="left" vertical="center" shrinkToFit="1"/>
    </xf>
    <xf numFmtId="0" fontId="4" fillId="0" borderId="77" xfId="0" applyFont="1" applyFill="1" applyBorder="1" applyAlignment="1" applyProtection="1">
      <alignment horizontal="left" vertical="center" shrinkToFit="1"/>
    </xf>
    <xf numFmtId="0" fontId="4" fillId="2" borderId="16" xfId="0" applyFont="1" applyFill="1" applyBorder="1" applyAlignment="1" applyProtection="1">
      <alignment horizontal="right" vertical="center" wrapText="1"/>
      <protection locked="0"/>
    </xf>
    <xf numFmtId="0" fontId="4" fillId="2" borderId="29" xfId="0" applyFont="1" applyFill="1" applyBorder="1" applyAlignment="1" applyProtection="1">
      <alignment horizontal="right" vertical="center" wrapText="1"/>
      <protection locked="0"/>
    </xf>
    <xf numFmtId="0" fontId="4" fillId="2" borderId="10" xfId="0" applyFont="1" applyFill="1" applyBorder="1" applyAlignment="1" applyProtection="1">
      <alignment horizontal="right" vertical="center" wrapText="1"/>
      <protection locked="0"/>
    </xf>
    <xf numFmtId="0" fontId="4" fillId="2" borderId="16" xfId="0" applyFont="1" applyFill="1" applyBorder="1" applyAlignment="1" applyProtection="1">
      <alignment horizontal="left" vertical="center" wrapText="1"/>
      <protection locked="0"/>
    </xf>
    <xf numFmtId="0" fontId="4" fillId="2" borderId="29" xfId="0" applyFont="1" applyFill="1" applyBorder="1" applyAlignment="1" applyProtection="1">
      <alignment horizontal="left" vertical="center" wrapText="1"/>
      <protection locked="0"/>
    </xf>
    <xf numFmtId="0" fontId="4" fillId="2" borderId="10" xfId="0" applyFont="1" applyFill="1" applyBorder="1" applyAlignment="1" applyProtection="1">
      <alignment horizontal="left" vertical="center" wrapText="1"/>
      <protection locked="0"/>
    </xf>
    <xf numFmtId="0" fontId="4" fillId="2" borderId="28" xfId="0" applyFont="1" applyFill="1" applyBorder="1" applyAlignment="1" applyProtection="1">
      <alignment horizontal="left" vertical="center" shrinkToFit="1"/>
    </xf>
    <xf numFmtId="0" fontId="4" fillId="2" borderId="4" xfId="0" applyFont="1" applyFill="1" applyBorder="1" applyAlignment="1" applyProtection="1">
      <alignment horizontal="right" vertical="center" wrapText="1" shrinkToFit="1"/>
      <protection locked="0"/>
    </xf>
    <xf numFmtId="0" fontId="2" fillId="2" borderId="13" xfId="0" applyFont="1" applyFill="1" applyBorder="1" applyAlignment="1" applyProtection="1">
      <alignment horizontal="left" vertical="center"/>
      <protection locked="0"/>
    </xf>
    <xf numFmtId="0" fontId="2" fillId="2" borderId="14" xfId="0" applyFont="1" applyFill="1" applyBorder="1" applyAlignment="1" applyProtection="1">
      <alignment horizontal="left" vertical="center"/>
      <protection locked="0"/>
    </xf>
    <xf numFmtId="0" fontId="4" fillId="2" borderId="44" xfId="0" applyFont="1" applyFill="1" applyBorder="1" applyAlignment="1" applyProtection="1">
      <alignment vertical="center"/>
    </xf>
    <xf numFmtId="0" fontId="4" fillId="2" borderId="46" xfId="0" applyFont="1" applyFill="1" applyBorder="1" applyAlignment="1" applyProtection="1">
      <alignment vertical="center"/>
    </xf>
    <xf numFmtId="0" fontId="4" fillId="2" borderId="47" xfId="0" applyFont="1" applyFill="1" applyBorder="1" applyAlignment="1" applyProtection="1">
      <alignment vertical="center"/>
    </xf>
    <xf numFmtId="0" fontId="4" fillId="2" borderId="33"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15" fillId="2" borderId="13" xfId="0" applyFont="1" applyFill="1" applyBorder="1" applyAlignment="1" applyProtection="1">
      <alignment horizontal="center" vertical="center"/>
      <protection locked="0"/>
    </xf>
    <xf numFmtId="0" fontId="4" fillId="2" borderId="33" xfId="0" applyFont="1" applyFill="1" applyBorder="1" applyAlignment="1" applyProtection="1">
      <alignment horizontal="left" vertical="center" wrapText="1"/>
      <protection locked="0"/>
    </xf>
    <xf numFmtId="0" fontId="4" fillId="2" borderId="28" xfId="0" applyFont="1" applyFill="1" applyBorder="1" applyAlignment="1" applyProtection="1">
      <alignment horizontal="left" vertical="center" wrapText="1"/>
      <protection locked="0"/>
    </xf>
    <xf numFmtId="0" fontId="4" fillId="2" borderId="77"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4" fillId="0" borderId="5"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11" xfId="0" applyFont="1" applyFill="1" applyBorder="1" applyAlignment="1" applyProtection="1">
      <alignment vertical="center"/>
    </xf>
    <xf numFmtId="0" fontId="4" fillId="2" borderId="17" xfId="0" applyFont="1" applyFill="1" applyBorder="1" applyAlignment="1" applyProtection="1">
      <alignment vertical="center"/>
    </xf>
    <xf numFmtId="0" fontId="4" fillId="2" borderId="19" xfId="0" applyFont="1" applyFill="1" applyBorder="1" applyAlignment="1" applyProtection="1">
      <alignment vertical="center"/>
    </xf>
    <xf numFmtId="0" fontId="4" fillId="2" borderId="41" xfId="0" applyFont="1" applyFill="1" applyBorder="1" applyAlignment="1" applyProtection="1">
      <alignment vertical="center"/>
    </xf>
    <xf numFmtId="0" fontId="4" fillId="0" borderId="19" xfId="0" applyFont="1" applyFill="1" applyBorder="1" applyAlignment="1" applyProtection="1">
      <alignment horizontal="left" vertical="center"/>
    </xf>
    <xf numFmtId="0" fontId="4" fillId="0" borderId="40" xfId="0" applyFont="1" applyFill="1" applyBorder="1" applyAlignment="1" applyProtection="1">
      <alignment horizontal="left" vertical="center"/>
    </xf>
    <xf numFmtId="0" fontId="15" fillId="0" borderId="37" xfId="0" applyFont="1" applyFill="1" applyBorder="1" applyAlignment="1" applyProtection="1">
      <alignment horizontal="center" vertical="center"/>
      <protection locked="0"/>
    </xf>
    <xf numFmtId="0" fontId="15" fillId="0" borderId="19" xfId="0" applyFont="1" applyFill="1" applyBorder="1" applyAlignment="1" applyProtection="1">
      <alignment horizontal="center" vertical="center"/>
      <protection locked="0"/>
    </xf>
    <xf numFmtId="0" fontId="4" fillId="2" borderId="40" xfId="0" applyFont="1" applyFill="1" applyBorder="1" applyAlignment="1" applyProtection="1">
      <alignment horizontal="left" vertical="center"/>
    </xf>
    <xf numFmtId="0" fontId="10" fillId="0" borderId="101" xfId="0" applyFont="1" applyFill="1" applyBorder="1" applyAlignment="1" applyProtection="1">
      <alignment horizontal="center" vertical="center" shrinkToFit="1"/>
    </xf>
    <xf numFmtId="0" fontId="10" fillId="0" borderId="102" xfId="0" applyFont="1" applyFill="1" applyBorder="1" applyAlignment="1" applyProtection="1">
      <alignment horizontal="center" vertical="center" shrinkToFit="1"/>
    </xf>
    <xf numFmtId="0" fontId="6" fillId="0" borderId="21" xfId="0" applyFont="1" applyFill="1" applyBorder="1" applyAlignment="1" applyProtection="1">
      <alignment horizontal="center" vertical="center" justifyLastLine="1"/>
    </xf>
    <xf numFmtId="0" fontId="6" fillId="0" borderId="3" xfId="0" applyFont="1" applyFill="1" applyBorder="1" applyAlignment="1" applyProtection="1">
      <alignment horizontal="center" vertical="center" justifyLastLine="1"/>
    </xf>
    <xf numFmtId="0" fontId="6" fillId="0" borderId="49" xfId="0" applyFont="1" applyFill="1" applyBorder="1" applyAlignment="1" applyProtection="1">
      <alignment horizontal="center" vertical="center" justifyLastLine="1"/>
    </xf>
    <xf numFmtId="0" fontId="6" fillId="0" borderId="26" xfId="0" applyFont="1" applyFill="1" applyBorder="1" applyAlignment="1" applyProtection="1">
      <alignment horizontal="center" vertical="center" justifyLastLine="1"/>
    </xf>
    <xf numFmtId="0" fontId="6" fillId="2" borderId="21" xfId="0"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6" fillId="2" borderId="49" xfId="0" applyFont="1" applyFill="1" applyBorder="1" applyAlignment="1" applyProtection="1">
      <alignment horizontal="center" vertical="center"/>
    </xf>
    <xf numFmtId="0" fontId="6" fillId="2" borderId="34" xfId="0" applyFont="1" applyFill="1" applyBorder="1" applyAlignment="1" applyProtection="1">
      <alignment horizontal="center" vertical="center" justifyLastLine="1"/>
    </xf>
    <xf numFmtId="0" fontId="6" fillId="2" borderId="35" xfId="0" applyFont="1" applyFill="1" applyBorder="1" applyAlignment="1" applyProtection="1">
      <alignment horizontal="center" vertical="center" justifyLastLine="1"/>
    </xf>
    <xf numFmtId="0" fontId="6" fillId="2" borderId="21" xfId="0" applyFont="1" applyFill="1" applyBorder="1" applyAlignment="1" applyProtection="1">
      <alignment horizontal="center" vertical="center" shrinkToFit="1"/>
    </xf>
    <xf numFmtId="0" fontId="6" fillId="2" borderId="22" xfId="0" applyFont="1" applyFill="1" applyBorder="1" applyAlignment="1" applyProtection="1">
      <alignment horizontal="center" vertical="center" shrinkToFit="1"/>
    </xf>
    <xf numFmtId="0" fontId="9" fillId="2" borderId="22" xfId="0" applyFont="1" applyFill="1" applyBorder="1" applyAlignment="1" applyProtection="1">
      <alignment horizontal="center" vertical="center" shrinkToFit="1"/>
    </xf>
    <xf numFmtId="0" fontId="9" fillId="2" borderId="49" xfId="0"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6" fillId="2" borderId="34" xfId="0" applyFont="1" applyFill="1" applyBorder="1" applyAlignment="1" applyProtection="1">
      <alignment horizontal="center" vertical="center" shrinkToFit="1"/>
    </xf>
    <xf numFmtId="0" fontId="21" fillId="2" borderId="76" xfId="0" applyFont="1" applyFill="1" applyBorder="1" applyAlignment="1" applyProtection="1">
      <alignment horizontal="distributed" vertical="center" wrapText="1" justifyLastLine="1"/>
    </xf>
    <xf numFmtId="0" fontId="21" fillId="2" borderId="67" xfId="0" applyFont="1" applyFill="1" applyBorder="1" applyAlignment="1" applyProtection="1">
      <alignment horizontal="distributed" vertical="center" wrapText="1" justifyLastLine="1"/>
    </xf>
    <xf numFmtId="0" fontId="21" fillId="2" borderId="68" xfId="0" applyFont="1" applyFill="1" applyBorder="1" applyAlignment="1" applyProtection="1">
      <alignment horizontal="distributed" vertical="center" wrapText="1" justifyLastLine="1"/>
    </xf>
    <xf numFmtId="0" fontId="21" fillId="2" borderId="69" xfId="0" applyFont="1" applyFill="1" applyBorder="1" applyAlignment="1" applyProtection="1">
      <alignment horizontal="distributed" vertical="center" wrapText="1" justifyLastLine="1"/>
    </xf>
    <xf numFmtId="0" fontId="21" fillId="2" borderId="70" xfId="0" applyFont="1" applyFill="1" applyBorder="1" applyAlignment="1" applyProtection="1">
      <alignment horizontal="distributed" vertical="center" wrapText="1" justifyLastLine="1"/>
    </xf>
    <xf numFmtId="0" fontId="21" fillId="2" borderId="71" xfId="0" applyFont="1" applyFill="1" applyBorder="1" applyAlignment="1" applyProtection="1">
      <alignment horizontal="distributed" vertical="center" wrapText="1" justifyLastLine="1"/>
    </xf>
    <xf numFmtId="0" fontId="21" fillId="2" borderId="72" xfId="0" applyFont="1" applyFill="1" applyBorder="1" applyAlignment="1" applyProtection="1">
      <alignment horizontal="distributed" vertical="center" wrapText="1" justifyLastLine="1"/>
    </xf>
    <xf numFmtId="0" fontId="21" fillId="2" borderId="73" xfId="0" applyFont="1" applyFill="1" applyBorder="1" applyAlignment="1" applyProtection="1">
      <alignment horizontal="distributed" vertical="center" wrapText="1" justifyLastLine="1"/>
    </xf>
    <xf numFmtId="0" fontId="21" fillId="2" borderId="74" xfId="0" applyFont="1" applyFill="1" applyBorder="1" applyAlignment="1" applyProtection="1">
      <alignment horizontal="distributed" vertical="center" wrapText="1" justifyLastLine="1"/>
    </xf>
    <xf numFmtId="0" fontId="21" fillId="2" borderId="75" xfId="0" applyFont="1" applyFill="1" applyBorder="1" applyAlignment="1" applyProtection="1">
      <alignment horizontal="distributed" vertical="center" wrapText="1" justifyLastLine="1"/>
    </xf>
    <xf numFmtId="0" fontId="10" fillId="0" borderId="34" xfId="0" applyFont="1" applyFill="1" applyBorder="1" applyAlignment="1" applyProtection="1">
      <alignment horizontal="center" vertical="center" shrinkToFit="1"/>
    </xf>
    <xf numFmtId="0" fontId="10" fillId="0" borderId="35" xfId="0" applyFont="1" applyFill="1" applyBorder="1" applyAlignment="1" applyProtection="1">
      <alignment horizontal="center" vertical="center" shrinkToFit="1"/>
    </xf>
    <xf numFmtId="0" fontId="6" fillId="0" borderId="21"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49"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6" fillId="0" borderId="21" xfId="0" applyNumberFormat="1" applyFont="1" applyFill="1" applyBorder="1" applyAlignment="1" applyProtection="1">
      <alignment horizontal="center" vertical="center" shrinkToFit="1"/>
    </xf>
    <xf numFmtId="0" fontId="6" fillId="0" borderId="22" xfId="0" applyNumberFormat="1" applyFont="1" applyFill="1" applyBorder="1" applyAlignment="1" applyProtection="1">
      <alignment horizontal="center" vertical="center" shrinkToFit="1"/>
    </xf>
    <xf numFmtId="0" fontId="6" fillId="0" borderId="49" xfId="0" applyNumberFormat="1" applyFont="1" applyFill="1" applyBorder="1" applyAlignment="1" applyProtection="1">
      <alignment horizontal="center" vertical="center" shrinkToFit="1"/>
    </xf>
    <xf numFmtId="57" fontId="6" fillId="2" borderId="21" xfId="0" applyNumberFormat="1"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9" xfId="0" applyFont="1" applyFill="1" applyBorder="1" applyAlignment="1" applyProtection="1">
      <alignment horizontal="center" vertical="center" shrinkToFit="1"/>
    </xf>
    <xf numFmtId="0" fontId="21" fillId="2" borderId="34" xfId="0" applyFont="1" applyFill="1" applyBorder="1" applyAlignment="1" applyProtection="1">
      <alignment horizontal="center" vertical="center" wrapText="1" shrinkToFit="1"/>
    </xf>
    <xf numFmtId="0" fontId="21" fillId="2" borderId="35" xfId="0" applyFont="1" applyFill="1" applyBorder="1" applyAlignment="1" applyProtection="1">
      <alignment horizontal="center" vertical="center" wrapText="1" shrinkToFit="1"/>
    </xf>
    <xf numFmtId="0" fontId="10" fillId="2" borderId="34" xfId="0" applyFont="1" applyFill="1" applyBorder="1" applyAlignment="1" applyProtection="1">
      <alignment horizontal="center" vertical="center" shrinkToFit="1"/>
    </xf>
    <xf numFmtId="0" fontId="10" fillId="2" borderId="35" xfId="0" applyFont="1" applyFill="1" applyBorder="1" applyAlignment="1" applyProtection="1">
      <alignment horizontal="center" vertical="center" shrinkToFit="1"/>
    </xf>
    <xf numFmtId="0" fontId="21" fillId="2" borderId="34" xfId="0" applyFont="1" applyFill="1" applyBorder="1" applyAlignment="1" applyProtection="1">
      <alignment horizontal="center" vertical="center" wrapText="1"/>
    </xf>
    <xf numFmtId="0" fontId="21" fillId="2" borderId="35" xfId="0" applyFont="1" applyFill="1" applyBorder="1" applyAlignment="1" applyProtection="1">
      <alignment horizontal="center" vertical="center" wrapText="1"/>
    </xf>
    <xf numFmtId="0" fontId="21" fillId="2" borderId="117" xfId="0" applyFont="1" applyFill="1" applyBorder="1" applyAlignment="1" applyProtection="1">
      <alignment horizontal="center" vertical="center" textRotation="255" shrinkToFit="1"/>
    </xf>
    <xf numFmtId="0" fontId="21" fillId="2" borderId="119" xfId="0" applyFont="1" applyFill="1" applyBorder="1" applyAlignment="1" applyProtection="1">
      <alignment horizontal="center" vertical="center" textRotation="255" shrinkToFit="1"/>
    </xf>
    <xf numFmtId="0" fontId="21" fillId="0" borderId="104" xfId="0" applyFont="1" applyFill="1" applyBorder="1" applyAlignment="1" applyProtection="1">
      <alignment horizontal="center" vertical="center" textRotation="255" shrinkToFit="1"/>
    </xf>
    <xf numFmtId="0" fontId="21" fillId="0" borderId="105" xfId="0" applyFont="1" applyFill="1" applyBorder="1" applyAlignment="1" applyProtection="1">
      <alignment horizontal="center" vertical="center" textRotation="255" shrinkToFit="1"/>
    </xf>
    <xf numFmtId="0" fontId="21" fillId="2" borderId="66" xfId="0" applyFont="1" applyFill="1" applyBorder="1" applyAlignment="1" applyProtection="1">
      <alignment horizontal="distributed" vertical="center" wrapText="1" justifyLastLine="1"/>
    </xf>
    <xf numFmtId="0" fontId="21" fillId="2" borderId="22" xfId="0" applyFont="1" applyFill="1" applyBorder="1" applyAlignment="1" applyProtection="1">
      <alignment horizontal="center" vertical="center" textRotation="255" shrinkToFit="1"/>
    </xf>
    <xf numFmtId="0" fontId="21" fillId="2" borderId="2" xfId="0" applyFont="1" applyFill="1" applyBorder="1" applyAlignment="1" applyProtection="1">
      <alignment horizontal="center" vertical="center" textRotation="255" shrinkToFit="1"/>
    </xf>
    <xf numFmtId="0" fontId="6" fillId="2" borderId="63" xfId="0"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0" fontId="6" fillId="2" borderId="63" xfId="0" applyFont="1" applyFill="1" applyBorder="1" applyAlignment="1" applyProtection="1">
      <alignment horizontal="center" vertical="center"/>
      <protection locked="0"/>
    </xf>
    <xf numFmtId="0" fontId="6" fillId="2" borderId="64" xfId="0"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22"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49"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21" xfId="0" applyFont="1" applyFill="1" applyBorder="1" applyAlignment="1" applyProtection="1">
      <alignment horizontal="center" shrinkToFit="1"/>
      <protection locked="0"/>
    </xf>
    <xf numFmtId="0" fontId="6" fillId="0" borderId="22" xfId="0" applyFont="1" applyFill="1" applyBorder="1" applyAlignment="1" applyProtection="1">
      <alignment horizontal="center" shrinkToFit="1"/>
      <protection locked="0"/>
    </xf>
    <xf numFmtId="0" fontId="6" fillId="0" borderId="49" xfId="0" applyFont="1" applyFill="1" applyBorder="1" applyAlignment="1" applyProtection="1">
      <alignment horizontal="center" shrinkToFit="1"/>
      <protection locked="0"/>
    </xf>
    <xf numFmtId="0" fontId="6" fillId="0" borderId="22" xfId="0" applyFont="1" applyFill="1" applyBorder="1" applyAlignment="1" applyProtection="1">
      <alignment horizontal="distributed" vertical="center"/>
      <protection locked="0"/>
    </xf>
    <xf numFmtId="0" fontId="6" fillId="0" borderId="49" xfId="0" applyFont="1" applyFill="1" applyBorder="1" applyAlignment="1" applyProtection="1">
      <alignment horizontal="distributed" vertical="center"/>
      <protection locked="0"/>
    </xf>
    <xf numFmtId="0" fontId="18" fillId="2" borderId="63" xfId="0" applyFont="1" applyFill="1" applyBorder="1" applyAlignment="1" applyProtection="1">
      <alignment horizontal="center" vertical="center"/>
      <protection locked="0"/>
    </xf>
    <xf numFmtId="0" fontId="18" fillId="2" borderId="64"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57" fontId="9" fillId="2" borderId="4" xfId="0" applyNumberFormat="1"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4" fillId="2" borderId="56" xfId="0" applyFont="1" applyFill="1" applyBorder="1" applyAlignment="1" applyProtection="1">
      <alignment vertical="center"/>
    </xf>
    <xf numFmtId="0" fontId="4" fillId="2" borderId="55" xfId="0" applyFont="1" applyFill="1" applyBorder="1" applyAlignment="1" applyProtection="1">
      <alignment vertical="center"/>
    </xf>
    <xf numFmtId="0" fontId="4" fillId="2" borderId="57" xfId="0" applyFont="1" applyFill="1" applyBorder="1" applyAlignment="1" applyProtection="1">
      <alignment vertical="center"/>
    </xf>
    <xf numFmtId="0" fontId="9" fillId="2" borderId="8" xfId="0" applyFont="1" applyFill="1" applyBorder="1" applyAlignment="1" applyProtection="1">
      <alignment horizontal="distributed" vertical="center" justifyLastLine="1"/>
    </xf>
    <xf numFmtId="0" fontId="9" fillId="2" borderId="16" xfId="0" applyFont="1" applyFill="1" applyBorder="1" applyAlignment="1" applyProtection="1">
      <alignment horizontal="center" vertical="center" justifyLastLine="1"/>
    </xf>
    <xf numFmtId="0" fontId="9" fillId="2" borderId="29" xfId="0" applyFont="1" applyFill="1" applyBorder="1" applyAlignment="1" applyProtection="1">
      <alignment horizontal="center" vertical="center" justifyLastLine="1"/>
    </xf>
    <xf numFmtId="0" fontId="9" fillId="2" borderId="10" xfId="0" applyFont="1" applyFill="1" applyBorder="1" applyAlignment="1" applyProtection="1">
      <alignment horizontal="center" vertical="center" justifyLastLine="1"/>
    </xf>
    <xf numFmtId="0" fontId="9" fillId="2" borderId="60" xfId="0" applyFont="1" applyFill="1" applyBorder="1" applyAlignment="1" applyProtection="1">
      <alignment horizontal="distributed" vertical="center" justifyLastLine="1"/>
    </xf>
    <xf numFmtId="0" fontId="9" fillId="2" borderId="9" xfId="0" applyFont="1" applyFill="1" applyBorder="1" applyAlignment="1" applyProtection="1">
      <alignment horizontal="distributed" vertical="center" justifyLastLine="1"/>
    </xf>
    <xf numFmtId="0" fontId="9" fillId="2" borderId="16" xfId="0" applyFont="1" applyFill="1" applyBorder="1" applyAlignment="1" applyProtection="1">
      <alignment horizontal="center" vertical="center" justifyLastLine="1"/>
      <protection locked="0"/>
    </xf>
    <xf numFmtId="0" fontId="9" fillId="2" borderId="29" xfId="0" applyFont="1" applyFill="1" applyBorder="1" applyAlignment="1" applyProtection="1">
      <alignment horizontal="center" vertical="center" justifyLastLine="1"/>
      <protection locked="0"/>
    </xf>
    <xf numFmtId="0" fontId="9" fillId="2" borderId="10" xfId="0" applyFont="1" applyFill="1" applyBorder="1" applyAlignment="1" applyProtection="1">
      <alignment horizontal="center" vertical="center" justifyLastLine="1"/>
      <protection locked="0"/>
    </xf>
    <xf numFmtId="0" fontId="9" fillId="2" borderId="43" xfId="0" applyFont="1" applyFill="1" applyBorder="1" applyAlignment="1" applyProtection="1">
      <alignment horizontal="center" vertical="center" justifyLastLine="1"/>
      <protection locked="0"/>
    </xf>
    <xf numFmtId="0" fontId="9" fillId="2" borderId="31" xfId="0" applyFont="1" applyFill="1" applyBorder="1" applyAlignment="1" applyProtection="1">
      <alignment horizontal="center" vertical="center" justifyLastLine="1"/>
      <protection locked="0"/>
    </xf>
    <xf numFmtId="0" fontId="9" fillId="2" borderId="12" xfId="0" applyFont="1" applyFill="1" applyBorder="1" applyAlignment="1" applyProtection="1">
      <alignment horizontal="center" vertical="center" justifyLastLine="1"/>
      <protection locked="0"/>
    </xf>
    <xf numFmtId="0" fontId="9" fillId="2" borderId="96" xfId="0" applyFont="1" applyFill="1" applyBorder="1" applyAlignment="1" applyProtection="1">
      <alignment horizontal="center" vertical="center"/>
      <protection locked="0"/>
    </xf>
    <xf numFmtId="0" fontId="9" fillId="2" borderId="62" xfId="0" applyFont="1" applyFill="1" applyBorder="1" applyAlignment="1" applyProtection="1">
      <alignment horizontal="center" vertical="center"/>
      <protection locked="0"/>
    </xf>
    <xf numFmtId="0" fontId="9" fillId="2" borderId="97" xfId="0" applyFont="1" applyFill="1" applyBorder="1" applyAlignment="1" applyProtection="1">
      <alignment horizontal="center" vertical="center"/>
      <protection locked="0"/>
    </xf>
    <xf numFmtId="0" fontId="9" fillId="0" borderId="16" xfId="0" applyFont="1" applyFill="1" applyBorder="1" applyAlignment="1" applyProtection="1">
      <alignment horizontal="distributed" vertical="center" justifyLastLine="1"/>
    </xf>
    <xf numFmtId="0" fontId="9" fillId="0" borderId="29" xfId="0" applyFont="1" applyFill="1" applyBorder="1" applyAlignment="1" applyProtection="1">
      <alignment horizontal="distributed" vertical="center" justifyLastLine="1"/>
    </xf>
    <xf numFmtId="0" fontId="9" fillId="0" borderId="10" xfId="0" applyFont="1" applyFill="1" applyBorder="1" applyAlignment="1" applyProtection="1">
      <alignment horizontal="distributed" vertical="center" justifyLastLine="1"/>
    </xf>
    <xf numFmtId="0" fontId="9" fillId="2" borderId="77" xfId="0" applyFont="1" applyFill="1" applyBorder="1" applyAlignment="1" applyProtection="1">
      <alignment horizontal="center" vertical="center" justifyLastLine="1"/>
      <protection locked="0"/>
    </xf>
    <xf numFmtId="0" fontId="9" fillId="2" borderId="77" xfId="0" applyFont="1" applyFill="1" applyBorder="1" applyAlignment="1" applyProtection="1">
      <alignment horizontal="center" vertical="center" justifyLastLine="1"/>
    </xf>
    <xf numFmtId="0" fontId="9" fillId="2" borderId="4" xfId="0" applyFont="1" applyFill="1" applyBorder="1" applyAlignment="1" applyProtection="1">
      <alignment horizontal="center" vertical="center" shrinkToFit="1"/>
      <protection locked="0"/>
    </xf>
    <xf numFmtId="0" fontId="9" fillId="2" borderId="4" xfId="0" applyFont="1" applyFill="1" applyBorder="1" applyAlignment="1" applyProtection="1">
      <alignment horizontal="distributed" vertical="center" justifyLastLine="1"/>
    </xf>
    <xf numFmtId="0" fontId="9" fillId="2" borderId="4" xfId="0" applyFont="1" applyFill="1" applyBorder="1" applyAlignment="1" applyProtection="1">
      <alignment horizontal="center" vertical="center" justifyLastLine="1"/>
    </xf>
    <xf numFmtId="0" fontId="9" fillId="2" borderId="62"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xf numFmtId="0" fontId="9" fillId="2" borderId="79" xfId="0" applyFont="1" applyFill="1" applyBorder="1" applyAlignment="1" applyProtection="1">
      <alignment horizontal="center" vertical="center" shrinkToFit="1"/>
      <protection locked="0"/>
    </xf>
    <xf numFmtId="57" fontId="9" fillId="2" borderId="96" xfId="0" applyNumberFormat="1" applyFont="1" applyFill="1" applyBorder="1" applyAlignment="1" applyProtection="1">
      <alignment horizontal="center" vertical="center"/>
      <protection locked="0"/>
    </xf>
    <xf numFmtId="0" fontId="9" fillId="2" borderId="61" xfId="0" applyFont="1" applyFill="1" applyBorder="1" applyAlignment="1" applyProtection="1">
      <alignment horizontal="center" vertical="center" justifyLastLine="1"/>
      <protection locked="0"/>
    </xf>
    <xf numFmtId="0" fontId="9" fillId="2" borderId="13" xfId="0" applyFont="1" applyFill="1" applyBorder="1" applyAlignment="1" applyProtection="1">
      <alignment horizontal="center" vertical="center" shrinkToFit="1"/>
      <protection locked="0"/>
    </xf>
    <xf numFmtId="57" fontId="9" fillId="2" borderId="13" xfId="0" applyNumberFormat="1" applyFont="1" applyFill="1" applyBorder="1" applyAlignment="1" applyProtection="1">
      <alignment horizontal="center" vertical="center"/>
      <protection locked="0"/>
    </xf>
    <xf numFmtId="0" fontId="23" fillId="2" borderId="2" xfId="0" applyFont="1" applyFill="1" applyBorder="1" applyAlignment="1" applyProtection="1">
      <alignment horizontal="left" vertical="center" wrapText="1"/>
    </xf>
    <xf numFmtId="57" fontId="4" fillId="2" borderId="16" xfId="0" applyNumberFormat="1" applyFont="1" applyFill="1" applyBorder="1" applyAlignment="1" applyProtection="1">
      <alignment horizontal="center" vertical="center"/>
      <protection locked="0"/>
    </xf>
    <xf numFmtId="57" fontId="4" fillId="2" borderId="29" xfId="0" applyNumberFormat="1" applyFont="1" applyFill="1" applyBorder="1" applyAlignment="1" applyProtection="1">
      <alignment horizontal="center" vertical="center"/>
      <protection locked="0"/>
    </xf>
    <xf numFmtId="57" fontId="4" fillId="2" borderId="10" xfId="0" applyNumberFormat="1" applyFont="1" applyFill="1" applyBorder="1" applyAlignment="1" applyProtection="1">
      <alignment horizontal="center" vertical="center"/>
      <protection locked="0"/>
    </xf>
    <xf numFmtId="0" fontId="4" fillId="2" borderId="29" xfId="0" applyFont="1" applyFill="1" applyBorder="1" applyAlignment="1" applyProtection="1">
      <alignment horizontal="center" vertical="center" justifyLastLine="1" shrinkToFit="1"/>
    </xf>
    <xf numFmtId="0" fontId="4" fillId="2" borderId="10" xfId="0" applyFont="1" applyFill="1" applyBorder="1" applyAlignment="1" applyProtection="1">
      <alignment horizontal="center" vertical="center" justifyLastLine="1" shrinkToFit="1"/>
    </xf>
    <xf numFmtId="0" fontId="4" fillId="2" borderId="29" xfId="0" applyFont="1" applyFill="1" applyBorder="1" applyAlignment="1" applyProtection="1">
      <alignment horizontal="left" vertical="center"/>
    </xf>
    <xf numFmtId="0" fontId="4" fillId="2" borderId="10" xfId="0" applyFont="1" applyFill="1" applyBorder="1" applyAlignment="1" applyProtection="1">
      <alignment horizontal="left" vertical="center"/>
    </xf>
    <xf numFmtId="0" fontId="4" fillId="2" borderId="16" xfId="0" applyFont="1" applyFill="1" applyBorder="1" applyAlignment="1" applyProtection="1">
      <alignment vertical="center"/>
      <protection locked="0"/>
    </xf>
    <xf numFmtId="0" fontId="4" fillId="2" borderId="29" xfId="0" applyFont="1" applyFill="1" applyBorder="1" applyAlignment="1" applyProtection="1">
      <alignment vertical="center"/>
      <protection locked="0"/>
    </xf>
    <xf numFmtId="0" fontId="4" fillId="2" borderId="77" xfId="0" applyFont="1" applyFill="1" applyBorder="1" applyAlignment="1" applyProtection="1">
      <alignment vertical="center"/>
      <protection locked="0"/>
    </xf>
    <xf numFmtId="0" fontId="4" fillId="2" borderId="43" xfId="0" applyFont="1" applyFill="1" applyBorder="1" applyAlignment="1" applyProtection="1">
      <alignment vertical="center"/>
      <protection locked="0"/>
    </xf>
    <xf numFmtId="0" fontId="4" fillId="2" borderId="31" xfId="0" applyFont="1" applyFill="1" applyBorder="1" applyAlignment="1" applyProtection="1">
      <alignment vertical="center"/>
      <protection locked="0"/>
    </xf>
    <xf numFmtId="0" fontId="4" fillId="2" borderId="61" xfId="0" applyFont="1" applyFill="1" applyBorder="1" applyAlignment="1" applyProtection="1">
      <alignment vertical="center"/>
      <protection locked="0"/>
    </xf>
    <xf numFmtId="0" fontId="4" fillId="2" borderId="4" xfId="0" applyFont="1" applyFill="1" applyBorder="1" applyAlignment="1" applyProtection="1">
      <alignment horizontal="left" vertical="center" shrinkToFit="1"/>
      <protection locked="0"/>
    </xf>
    <xf numFmtId="0" fontId="4" fillId="2" borderId="11" xfId="0" applyFont="1" applyFill="1" applyBorder="1" applyAlignment="1" applyProtection="1">
      <alignment horizontal="left" vertical="center" shrinkToFit="1"/>
      <protection locked="0"/>
    </xf>
    <xf numFmtId="57" fontId="4" fillId="2" borderId="43" xfId="0" applyNumberFormat="1" applyFont="1" applyFill="1" applyBorder="1" applyAlignment="1" applyProtection="1">
      <alignment horizontal="center" vertical="center"/>
      <protection locked="0"/>
    </xf>
    <xf numFmtId="57" fontId="4" fillId="2" borderId="31" xfId="0" applyNumberFormat="1" applyFont="1" applyFill="1" applyBorder="1" applyAlignment="1" applyProtection="1">
      <alignment horizontal="center" vertical="center"/>
      <protection locked="0"/>
    </xf>
    <xf numFmtId="57" fontId="4" fillId="2" borderId="12" xfId="0" applyNumberFormat="1" applyFont="1" applyFill="1" applyBorder="1" applyAlignment="1" applyProtection="1">
      <alignment horizontal="center" vertical="center"/>
      <protection locked="0"/>
    </xf>
    <xf numFmtId="0" fontId="2" fillId="2" borderId="46" xfId="0" applyFont="1" applyFill="1" applyBorder="1" applyAlignment="1" applyProtection="1"/>
    <xf numFmtId="0" fontId="2" fillId="2" borderId="47" xfId="0" applyFont="1" applyFill="1" applyBorder="1" applyAlignment="1" applyProtection="1"/>
    <xf numFmtId="0" fontId="4" fillId="2" borderId="5" xfId="0" applyFont="1" applyFill="1" applyBorder="1" applyAlignment="1" applyProtection="1">
      <alignment horizontal="distributed" vertical="center" justifyLastLine="1"/>
    </xf>
    <xf numFmtId="0" fontId="4" fillId="2" borderId="5"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center" vertical="center" shrinkToFit="1"/>
      <protection locked="0"/>
    </xf>
    <xf numFmtId="0" fontId="4" fillId="2" borderId="33" xfId="0" applyFont="1" applyFill="1" applyBorder="1" applyAlignment="1" applyProtection="1">
      <alignment horizontal="left" vertical="center" shrinkToFit="1"/>
      <protection locked="0"/>
    </xf>
    <xf numFmtId="0" fontId="4" fillId="2" borderId="13" xfId="0" applyFont="1" applyFill="1" applyBorder="1" applyAlignment="1" applyProtection="1">
      <alignment horizontal="left" vertical="center" shrinkToFit="1"/>
      <protection locked="0"/>
    </xf>
    <xf numFmtId="0" fontId="4" fillId="5" borderId="44" xfId="0" applyFont="1" applyFill="1" applyBorder="1" applyAlignment="1" applyProtection="1">
      <alignment horizontal="left" vertical="center" shrinkToFit="1"/>
    </xf>
    <xf numFmtId="0" fontId="4" fillId="5" borderId="46" xfId="0" applyFont="1" applyFill="1" applyBorder="1" applyAlignment="1" applyProtection="1">
      <alignment horizontal="left" vertical="center" shrinkToFit="1"/>
    </xf>
    <xf numFmtId="0" fontId="4" fillId="5" borderId="47" xfId="0" applyFont="1" applyFill="1" applyBorder="1" applyAlignment="1" applyProtection="1">
      <alignment horizontal="left" vertical="center" shrinkToFit="1"/>
    </xf>
    <xf numFmtId="0" fontId="4" fillId="5" borderId="5" xfId="0" applyFont="1" applyFill="1" applyBorder="1" applyAlignment="1" applyProtection="1">
      <alignment horizontal="left" vertical="center" shrinkToFit="1"/>
      <protection locked="0"/>
    </xf>
    <xf numFmtId="0" fontId="4" fillId="5" borderId="4" xfId="0" applyFont="1" applyFill="1" applyBorder="1" applyAlignment="1" applyProtection="1">
      <alignment horizontal="left" vertical="center" shrinkToFit="1"/>
      <protection locked="0"/>
    </xf>
    <xf numFmtId="0" fontId="4" fillId="5" borderId="33" xfId="0" applyFont="1" applyFill="1" applyBorder="1" applyAlignment="1" applyProtection="1">
      <alignment horizontal="left" vertical="center" shrinkToFit="1"/>
      <protection locked="0"/>
    </xf>
    <xf numFmtId="0" fontId="4" fillId="5" borderId="13" xfId="0" applyFont="1" applyFill="1" applyBorder="1" applyAlignment="1" applyProtection="1">
      <alignment horizontal="left" vertical="center" shrinkToFit="1"/>
      <protection locked="0"/>
    </xf>
    <xf numFmtId="0" fontId="4" fillId="5" borderId="29" xfId="0" applyFont="1" applyFill="1" applyBorder="1" applyAlignment="1" applyProtection="1">
      <alignment horizontal="left" vertical="center"/>
    </xf>
    <xf numFmtId="0" fontId="4" fillId="5" borderId="77" xfId="0" applyFont="1" applyFill="1" applyBorder="1" applyAlignment="1" applyProtection="1">
      <alignment horizontal="left" vertical="center"/>
    </xf>
    <xf numFmtId="0" fontId="4" fillId="5" borderId="31" xfId="0" applyFont="1" applyFill="1" applyBorder="1" applyAlignment="1" applyProtection="1">
      <alignment vertical="center"/>
    </xf>
    <xf numFmtId="0" fontId="4" fillId="5" borderId="31" xfId="0" applyFont="1" applyFill="1" applyBorder="1" applyAlignment="1" applyProtection="1">
      <alignment horizontal="left" vertical="center"/>
    </xf>
    <xf numFmtId="0" fontId="4" fillId="5" borderId="61" xfId="0" applyFont="1" applyFill="1" applyBorder="1" applyAlignment="1" applyProtection="1">
      <alignment horizontal="left" vertical="center"/>
    </xf>
    <xf numFmtId="0" fontId="4" fillId="2" borderId="14" xfId="0" applyFont="1" applyFill="1" applyBorder="1" applyAlignment="1" applyProtection="1">
      <alignment horizontal="left" vertical="center" shrinkToFit="1"/>
      <protection locked="0"/>
    </xf>
    <xf numFmtId="0" fontId="4" fillId="2" borderId="13" xfId="0" applyFont="1" applyFill="1" applyBorder="1" applyAlignment="1" applyProtection="1">
      <alignment horizontal="center" vertical="center" shrinkToFit="1"/>
      <protection locked="0"/>
    </xf>
    <xf numFmtId="0" fontId="5" fillId="2" borderId="0" xfId="0" applyFont="1" applyFill="1" applyBorder="1" applyAlignment="1">
      <alignment horizontal="left" vertical="center"/>
    </xf>
    <xf numFmtId="0" fontId="5" fillId="2" borderId="0" xfId="0" applyFont="1" applyFill="1" applyBorder="1" applyAlignment="1">
      <alignment vertical="center"/>
    </xf>
    <xf numFmtId="0" fontId="5" fillId="2" borderId="0" xfId="0" applyFont="1" applyFill="1" applyAlignment="1">
      <alignment horizontal="left" vertical="top"/>
    </xf>
    <xf numFmtId="0" fontId="5" fillId="2" borderId="0" xfId="0" applyFont="1" applyFill="1" applyBorder="1" applyAlignment="1">
      <alignment vertical="center" wrapText="1"/>
    </xf>
    <xf numFmtId="0" fontId="30" fillId="2" borderId="0" xfId="0" applyFont="1" applyFill="1" applyBorder="1" applyAlignment="1">
      <alignment horizontal="center" vertical="center"/>
    </xf>
    <xf numFmtId="0" fontId="27" fillId="2" borderId="0" xfId="0" applyFont="1" applyFill="1" applyBorder="1" applyAlignment="1">
      <alignment horizontal="right" vertical="center" shrinkToFit="1"/>
    </xf>
    <xf numFmtId="0" fontId="27" fillId="2" borderId="0" xfId="0" applyFont="1" applyFill="1" applyBorder="1" applyAlignment="1">
      <alignment horizontal="center" vertical="center" shrinkToFit="1"/>
    </xf>
    <xf numFmtId="0" fontId="27" fillId="2" borderId="0" xfId="0" applyFont="1" applyFill="1" applyBorder="1" applyAlignment="1">
      <alignment horizontal="left" vertical="center"/>
    </xf>
    <xf numFmtId="0" fontId="27" fillId="2" borderId="20" xfId="0" applyFont="1" applyFill="1" applyBorder="1" applyAlignment="1">
      <alignment horizontal="left" vertical="center"/>
    </xf>
    <xf numFmtId="0" fontId="32" fillId="0" borderId="3" xfId="0" applyFont="1" applyFill="1" applyBorder="1" applyAlignment="1" applyProtection="1">
      <alignment horizontal="center" vertical="center"/>
    </xf>
    <xf numFmtId="0" fontId="32" fillId="0" borderId="2" xfId="0" applyFont="1" applyFill="1" applyBorder="1" applyAlignment="1" applyProtection="1">
      <alignment horizontal="center" vertical="center"/>
    </xf>
    <xf numFmtId="0" fontId="32" fillId="0" borderId="54" xfId="0" applyFont="1" applyFill="1" applyBorder="1" applyAlignment="1" applyProtection="1">
      <alignment horizontal="center" vertical="center"/>
    </xf>
    <xf numFmtId="0" fontId="32" fillId="0" borderId="21" xfId="0" applyFont="1" applyFill="1" applyBorder="1" applyAlignment="1">
      <alignment horizontal="left" vertical="center"/>
    </xf>
    <xf numFmtId="0" fontId="32" fillId="0" borderId="22" xfId="0" applyFont="1" applyFill="1" applyBorder="1" applyAlignment="1">
      <alignment horizontal="left" vertical="center"/>
    </xf>
    <xf numFmtId="0" fontId="32" fillId="0" borderId="1" xfId="0" applyFont="1" applyFill="1" applyBorder="1" applyAlignment="1">
      <alignment horizontal="left" vertical="center"/>
    </xf>
    <xf numFmtId="0" fontId="32" fillId="0" borderId="0" xfId="0" applyFont="1" applyFill="1" applyBorder="1" applyAlignment="1">
      <alignment horizontal="left" vertical="center"/>
    </xf>
    <xf numFmtId="0" fontId="32" fillId="0" borderId="1" xfId="0" applyFont="1" applyFill="1" applyBorder="1" applyAlignment="1">
      <alignment horizontal="left" vertical="center"/>
    </xf>
    <xf numFmtId="0" fontId="32" fillId="0" borderId="0" xfId="0" applyFont="1" applyFill="1" applyBorder="1" applyAlignment="1">
      <alignment horizontal="left" vertical="center"/>
    </xf>
    <xf numFmtId="0" fontId="32" fillId="0" borderId="3" xfId="0" applyFont="1" applyFill="1" applyBorder="1" applyAlignment="1">
      <alignment horizontal="left" vertical="center"/>
    </xf>
    <xf numFmtId="0" fontId="32" fillId="0" borderId="2" xfId="0" applyFont="1" applyFill="1" applyBorder="1" applyAlignment="1">
      <alignment horizontal="left" vertical="center"/>
    </xf>
    <xf numFmtId="0" fontId="32" fillId="0" borderId="16" xfId="0" applyFont="1" applyFill="1" applyBorder="1" applyAlignment="1" applyProtection="1">
      <alignment horizontal="left" vertical="center" shrinkToFit="1"/>
    </xf>
    <xf numFmtId="0" fontId="32" fillId="0" borderId="29" xfId="0" applyFont="1" applyFill="1" applyBorder="1" applyAlignment="1" applyProtection="1">
      <alignment horizontal="left" vertical="center" shrinkToFit="1"/>
    </xf>
    <xf numFmtId="0" fontId="32" fillId="0" borderId="10" xfId="0" applyFont="1" applyFill="1" applyBorder="1" applyAlignment="1" applyProtection="1">
      <alignment horizontal="left" vertical="center" shrinkToFit="1"/>
    </xf>
    <xf numFmtId="0" fontId="32" fillId="0" borderId="25" xfId="0" applyFont="1" applyFill="1" applyBorder="1" applyAlignment="1" applyProtection="1">
      <alignment horizontal="left" vertical="center" shrinkToFit="1"/>
    </xf>
    <xf numFmtId="0" fontId="32" fillId="0" borderId="2" xfId="0" applyFont="1" applyFill="1" applyBorder="1" applyAlignment="1" applyProtection="1">
      <alignment horizontal="left" vertical="center" shrinkToFit="1"/>
    </xf>
    <xf numFmtId="0" fontId="32" fillId="0" borderId="54" xfId="0" applyFont="1" applyFill="1" applyBorder="1" applyAlignment="1" applyProtection="1">
      <alignment horizontal="left" vertical="center" shrinkToFit="1"/>
    </xf>
    <xf numFmtId="0" fontId="32" fillId="0" borderId="5" xfId="0" applyFont="1" applyFill="1" applyBorder="1" applyAlignment="1" applyProtection="1">
      <alignment horizontal="center" vertical="center" shrinkToFit="1"/>
    </xf>
    <xf numFmtId="0" fontId="32" fillId="0" borderId="4" xfId="0" applyFont="1" applyFill="1" applyBorder="1" applyAlignment="1" applyProtection="1">
      <alignment horizontal="center" vertical="center" shrinkToFit="1"/>
    </xf>
    <xf numFmtId="0" fontId="32" fillId="0" borderId="4" xfId="0" applyFont="1" applyFill="1" applyBorder="1" applyAlignment="1" applyProtection="1">
      <alignment horizontal="center" vertical="center"/>
    </xf>
    <xf numFmtId="0" fontId="32" fillId="0" borderId="11" xfId="0" applyFont="1" applyFill="1" applyBorder="1" applyAlignment="1" applyProtection="1">
      <alignment horizontal="center" vertical="center"/>
    </xf>
    <xf numFmtId="0" fontId="4" fillId="0" borderId="27" xfId="0" applyFont="1" applyFill="1" applyBorder="1" applyAlignment="1" applyProtection="1">
      <alignment horizontal="right" vertical="center"/>
    </xf>
    <xf numFmtId="0" fontId="4" fillId="0" borderId="58" xfId="0" applyFont="1" applyFill="1" applyBorder="1" applyAlignment="1" applyProtection="1">
      <alignment horizontal="right" vertical="center"/>
    </xf>
    <xf numFmtId="0" fontId="32" fillId="0" borderId="27" xfId="0" applyFont="1" applyFill="1" applyBorder="1" applyAlignment="1" applyProtection="1">
      <alignment horizontal="right" vertical="center"/>
    </xf>
    <xf numFmtId="0" fontId="33" fillId="0" borderId="27" xfId="0" applyFont="1" applyFill="1" applyBorder="1" applyAlignment="1">
      <alignment horizontal="right" vertical="center"/>
    </xf>
    <xf numFmtId="0" fontId="33" fillId="0" borderId="58" xfId="0" applyFont="1" applyFill="1" applyBorder="1" applyAlignment="1">
      <alignment horizontal="right" vertical="center"/>
    </xf>
  </cellXfs>
  <cellStyles count="2">
    <cellStyle name="桁区切り" xfId="1" builtinId="6"/>
    <cellStyle name="標準" xfId="0" builtinId="0"/>
  </cellStyles>
  <dxfs count="24">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J$4" lockText="1" noThreeD="1"/>
</file>

<file path=xl/ctrlProps/ctrlProp2.xml><?xml version="1.0" encoding="utf-8"?>
<formControlPr xmlns="http://schemas.microsoft.com/office/spreadsheetml/2009/9/main" objectType="CheckBox" fmlaLink="$AJ$19" lockText="1" noThreeD="1"/>
</file>

<file path=xl/ctrlProps/ctrlProp3.xml><?xml version="1.0" encoding="utf-8"?>
<formControlPr xmlns="http://schemas.microsoft.com/office/spreadsheetml/2009/9/main" objectType="CheckBox" fmlaLink="$AJ$20" lockText="1" noThreeD="1"/>
</file>

<file path=xl/ctrlProps/ctrlProp4.xml><?xml version="1.0" encoding="utf-8"?>
<formControlPr xmlns="http://schemas.microsoft.com/office/spreadsheetml/2009/9/main" objectType="CheckBox" fmlaLink="$AJ$3" lockText="1" noThreeD="1"/>
</file>

<file path=xl/ctrlProps/ctrlProp5.xml><?xml version="1.0" encoding="utf-8"?>
<formControlPr xmlns="http://schemas.microsoft.com/office/spreadsheetml/2009/9/main" objectType="CheckBox" fmlaLink="$W$40" lockText="1" noThreeD="1"/>
</file>

<file path=xl/ctrlProps/ctrlProp6.xml><?xml version="1.0" encoding="utf-8"?>
<formControlPr xmlns="http://schemas.microsoft.com/office/spreadsheetml/2009/9/main" objectType="CheckBox" fmlaLink="$V$40" lockText="1" noThreeD="1"/>
</file>

<file path=xl/ctrlProps/ctrlProp7.xml><?xml version="1.0" encoding="utf-8"?>
<formControlPr xmlns="http://schemas.microsoft.com/office/spreadsheetml/2009/9/main" objectType="CheckBox" fmlaLink="$W$42" lockText="1" noThreeD="1"/>
</file>

<file path=xl/ctrlProps/ctrlProp8.xml><?xml version="1.0" encoding="utf-8"?>
<formControlPr xmlns="http://schemas.microsoft.com/office/spreadsheetml/2009/9/main" objectType="CheckBox" fmlaLink="$V$42" lockText="1" noThreeD="1"/>
</file>

<file path=xl/ctrlProps/ctrlProp9.xml><?xml version="1.0" encoding="utf-8"?>
<formControlPr xmlns="http://schemas.microsoft.com/office/spreadsheetml/2009/9/main" objectType="CheckBox" fmlaLink="$W$20" lockText="1" noThreeD="1"/>
</file>

<file path=xl/ctrlProps/ctrlProp10.xml><?xml version="1.0" encoding="utf-8"?>
<formControlPr xmlns="http://schemas.microsoft.com/office/spreadsheetml/2009/9/main" objectType="CheckBox" fmlaLink="$V$20" lockText="1" noThreeD="1"/>
</file>

<file path=xl/ctrlProps/ctrlProp11.xml><?xml version="1.0" encoding="utf-8"?>
<formControlPr xmlns="http://schemas.microsoft.com/office/spreadsheetml/2009/9/main" objectType="CheckBox" fmlaLink="$W$9" lockText="1" noThreeD="1"/>
</file>

<file path=xl/ctrlProps/ctrlProp12.xml><?xml version="1.0" encoding="utf-8"?>
<formControlPr xmlns="http://schemas.microsoft.com/office/spreadsheetml/2009/9/main" objectType="CheckBox" fmlaLink="$V$9" lockText="1" noThreeD="1"/>
</file>

<file path=xl/ctrlProps/ctrlProp13.xml><?xml version="1.0" encoding="utf-8"?>
<formControlPr xmlns="http://schemas.microsoft.com/office/spreadsheetml/2009/9/main" objectType="CheckBox" fmlaLink="$V$11" lockText="1" noThreeD="1"/>
</file>

<file path=xl/ctrlProps/ctrlProp14.xml><?xml version="1.0" encoding="utf-8"?>
<formControlPr xmlns="http://schemas.microsoft.com/office/spreadsheetml/2009/9/main" objectType="CheckBox" fmlaLink="$W$11" lockText="1" noThreeD="1"/>
</file>

<file path=xl/ctrlProps/ctrlProp15.xml><?xml version="1.0" encoding="utf-8"?>
<formControlPr xmlns="http://schemas.microsoft.com/office/spreadsheetml/2009/9/main" objectType="CheckBox" fmlaLink="$W$13" lockText="1" noThreeD="1"/>
</file>

<file path=xl/ctrlProps/ctrlProp16.xml><?xml version="1.0" encoding="utf-8"?>
<formControlPr xmlns="http://schemas.microsoft.com/office/spreadsheetml/2009/9/main" objectType="CheckBox" fmlaLink="$V$13" lockText="1" noThreeD="1"/>
</file>

<file path=xl/ctrlProps/ctrlProp17.xml><?xml version="1.0" encoding="utf-8"?>
<formControlPr xmlns="http://schemas.microsoft.com/office/spreadsheetml/2009/9/main" objectType="CheckBox" fmlaLink="$W$9" lockText="1" noThreeD="1"/>
</file>

<file path=xl/ctrlProps/ctrlProp18.xml><?xml version="1.0" encoding="utf-8"?>
<formControlPr xmlns="http://schemas.microsoft.com/office/spreadsheetml/2009/9/main" objectType="CheckBox" fmlaLink="$V$9" lockText="1" noThreeD="1"/>
</file>

<file path=xl/ctrlProps/ctrlProp19.xml><?xml version="1.0" encoding="utf-8"?>
<formControlPr xmlns="http://schemas.microsoft.com/office/spreadsheetml/2009/9/main" objectType="CheckBox" fmlaLink="$W$9" lockText="1" noThreeD="1"/>
</file>

<file path=xl/ctrlProps/ctrlProp20.xml><?xml version="1.0" encoding="utf-8"?>
<formControlPr xmlns="http://schemas.microsoft.com/office/spreadsheetml/2009/9/main" objectType="CheckBox" fmlaLink="$V$9" lockText="1" noThreeD="1"/>
</file>

<file path=xl/ctrlProps/ctrlProp21.xml><?xml version="1.0" encoding="utf-8"?>
<formControlPr xmlns="http://schemas.microsoft.com/office/spreadsheetml/2009/9/main" objectType="CheckBox" fmlaLink="$W$9" lockText="1" noThreeD="1"/>
</file>

<file path=xl/ctrlProps/ctrlProp22.xml><?xml version="1.0" encoding="utf-8"?>
<formControlPr xmlns="http://schemas.microsoft.com/office/spreadsheetml/2009/9/main" objectType="CheckBox" fmlaLink="$V$9" lockText="1" noThreeD="1"/>
</file>

<file path=xl/ctrlProps/ctrlProp23.xml><?xml version="1.0" encoding="utf-8"?>
<formControlPr xmlns="http://schemas.microsoft.com/office/spreadsheetml/2009/9/main" objectType="CheckBox" fmlaLink="$W$9" lockText="1" noThreeD="1"/>
</file>

<file path=xl/ctrlProps/ctrlProp24.xml><?xml version="1.0" encoding="utf-8"?>
<formControlPr xmlns="http://schemas.microsoft.com/office/spreadsheetml/2009/9/main" objectType="CheckBox" fmlaLink="$V$9" lockText="1" noThreeD="1"/>
</file>

<file path=xl/ctrlProps/ctrlProp25.xml><?xml version="1.0" encoding="utf-8"?>
<formControlPr xmlns="http://schemas.microsoft.com/office/spreadsheetml/2009/9/main" objectType="CheckBox" fmlaLink="$V$11" lockText="1" noThreeD="1"/>
</file>

<file path=xl/ctrlProps/ctrlProp26.xml><?xml version="1.0" encoding="utf-8"?>
<formControlPr xmlns="http://schemas.microsoft.com/office/spreadsheetml/2009/9/main" objectType="CheckBox" fmlaLink="$W$11" lockText="1" noThreeD="1"/>
</file>

<file path=xl/ctrlProps/ctrlProp27.xml><?xml version="1.0" encoding="utf-8"?>
<formControlPr xmlns="http://schemas.microsoft.com/office/spreadsheetml/2009/9/main" objectType="CheckBox" fmlaLink="$W$9" lockText="1" noThreeD="1"/>
</file>

<file path=xl/ctrlProps/ctrlProp28.xml><?xml version="1.0" encoding="utf-8"?>
<formControlPr xmlns="http://schemas.microsoft.com/office/spreadsheetml/2009/9/main" objectType="CheckBox" fmlaLink="$V$9" lockText="1" noThreeD="1"/>
</file>

<file path=xl/ctrlProps/ctrlProp29.xml><?xml version="1.0" encoding="utf-8"?>
<formControlPr xmlns="http://schemas.microsoft.com/office/spreadsheetml/2009/9/main" objectType="CheckBox" fmlaLink="$W$9" lockText="1" noThreeD="1"/>
</file>

<file path=xl/ctrlProps/ctrlProp30.xml><?xml version="1.0" encoding="utf-8"?>
<formControlPr xmlns="http://schemas.microsoft.com/office/spreadsheetml/2009/9/main" objectType="CheckBox" fmlaLink="$V$9" lockText="1" noThreeD="1"/>
</file>

<file path=xl/ctrlProps/ctrlProp31.xml><?xml version="1.0" encoding="utf-8"?>
<formControlPr xmlns="http://schemas.microsoft.com/office/spreadsheetml/2009/9/main" objectType="CheckBox" fmlaLink="$V$11" lockText="1" noThreeD="1"/>
</file>

<file path=xl/ctrlProps/ctrlProp32.xml><?xml version="1.0" encoding="utf-8"?>
<formControlPr xmlns="http://schemas.microsoft.com/office/spreadsheetml/2009/9/main" objectType="CheckBox" fmlaLink="$W$11" lockText="1" noThreeD="1"/>
</file>

<file path=xl/ctrlProps/ctrlProp33.xml><?xml version="1.0" encoding="utf-8"?>
<formControlPr xmlns="http://schemas.microsoft.com/office/spreadsheetml/2009/9/main" objectType="CheckBox" fmlaLink="$W$9" lockText="1" noThreeD="1"/>
</file>

<file path=xl/ctrlProps/ctrlProp34.xml><?xml version="1.0" encoding="utf-8"?>
<formControlPr xmlns="http://schemas.microsoft.com/office/spreadsheetml/2009/9/main" objectType="CheckBox" fmlaLink="$V$9" lockText="1" noThreeD="1"/>
</file>

<file path=xl/ctrlProps/ctrlProp35.xml><?xml version="1.0" encoding="utf-8"?>
<formControlPr xmlns="http://schemas.microsoft.com/office/spreadsheetml/2009/9/main" objectType="CheckBox" fmlaLink="$W$9" lockText="1" noThreeD="1"/>
</file>

<file path=xl/ctrlProps/ctrlProp36.xml><?xml version="1.0" encoding="utf-8"?>
<formControlPr xmlns="http://schemas.microsoft.com/office/spreadsheetml/2009/9/main" objectType="CheckBox" fmlaLink="$V$9" lockText="1" noThreeD="1"/>
</file>

<file path=xl/ctrlProps/ctrlProp37.xml><?xml version="1.0" encoding="utf-8"?>
<formControlPr xmlns="http://schemas.microsoft.com/office/spreadsheetml/2009/9/main" objectType="CheckBox" fmlaLink="$W$27" lockText="1" noThreeD="1"/>
</file>

<file path=xl/ctrlProps/ctrlProp38.xml><?xml version="1.0" encoding="utf-8"?>
<formControlPr xmlns="http://schemas.microsoft.com/office/spreadsheetml/2009/9/main" objectType="CheckBox" fmlaLink="$V$27" lockText="1" noThreeD="1"/>
</file>

<file path=xl/ctrlProps/ctrlProp39.xml><?xml version="1.0" encoding="utf-8"?>
<formControlPr xmlns="http://schemas.microsoft.com/office/spreadsheetml/2009/9/main" objectType="CheckBox" fmlaLink="$Z$27" lockText="1" noThreeD="1"/>
</file>

<file path=xl/ctrlProps/ctrlProp40.xml><?xml version="1.0" encoding="utf-8"?>
<formControlPr xmlns="http://schemas.microsoft.com/office/spreadsheetml/2009/9/main" objectType="CheckBox" fmlaLink="$Y$27" lockText="1" noThreeD="1"/>
</file>

<file path=xl/ctrlProps/ctrlProp41.xml><?xml version="1.0" encoding="utf-8"?>
<formControlPr xmlns="http://schemas.microsoft.com/office/spreadsheetml/2009/9/main" objectType="CheckBox" fmlaLink="$AC$27" lockText="1" noThreeD="1"/>
</file>

<file path=xl/ctrlProps/ctrlProp42.xml><?xml version="1.0" encoding="utf-8"?>
<formControlPr xmlns="http://schemas.microsoft.com/office/spreadsheetml/2009/9/main" objectType="CheckBox" fmlaLink="$AB$27" lockText="1" noThreeD="1"/>
</file>

<file path=xl/ctrlProps/ctrlProp43.xml><?xml version="1.0" encoding="utf-8"?>
<formControlPr xmlns="http://schemas.microsoft.com/office/spreadsheetml/2009/9/main" objectType="CheckBox" fmlaLink="$W$27" lockText="1" noThreeD="1"/>
</file>

<file path=xl/ctrlProps/ctrlProp44.xml><?xml version="1.0" encoding="utf-8"?>
<formControlPr xmlns="http://schemas.microsoft.com/office/spreadsheetml/2009/9/main" objectType="CheckBox" fmlaLink="$W$22" lockText="1" noThreeD="1"/>
</file>

<file path=xl/ctrlProps/ctrlProp45.xml><?xml version="1.0" encoding="utf-8"?>
<formControlPr xmlns="http://schemas.microsoft.com/office/spreadsheetml/2009/9/main" objectType="CheckBox" fmlaLink="$Z$22" lockText="1" noThreeD="1"/>
</file>

<file path=xl/ctrlProps/ctrlProp46.xml><?xml version="1.0" encoding="utf-8"?>
<formControlPr xmlns="http://schemas.microsoft.com/office/spreadsheetml/2009/9/main" objectType="CheckBox" fmlaLink="$Y$22" lockText="1" noThreeD="1"/>
</file>

<file path=xl/ctrlProps/ctrlProp47.xml><?xml version="1.0" encoding="utf-8"?>
<formControlPr xmlns="http://schemas.microsoft.com/office/spreadsheetml/2009/9/main" objectType="CheckBox" fmlaLink="$W$9" lockText="1" noThreeD="1"/>
</file>

<file path=xl/ctrlProps/ctrlProp48.xml><?xml version="1.0" encoding="utf-8"?>
<formControlPr xmlns="http://schemas.microsoft.com/office/spreadsheetml/2009/9/main" objectType="CheckBox" fmlaLink="$V$9" lockText="1" noThreeD="1"/>
</file>

<file path=xl/ctrlProps/ctrlProp49.xml><?xml version="1.0" encoding="utf-8"?>
<formControlPr xmlns="http://schemas.microsoft.com/office/spreadsheetml/2009/9/main" objectType="CheckBox" fmlaLink="$V$11" lockText="1" noThreeD="1"/>
</file>

<file path=xl/ctrlProps/ctrlProp50.xml><?xml version="1.0" encoding="utf-8"?>
<formControlPr xmlns="http://schemas.microsoft.com/office/spreadsheetml/2009/9/main" objectType="CheckBox" fmlaLink="$W$11" lockText="1" noThreeD="1"/>
</file>

<file path=xl/ctrlProps/ctrlProp51.xml><?xml version="1.0" encoding="utf-8"?>
<formControlPr xmlns="http://schemas.microsoft.com/office/spreadsheetml/2009/9/main" objectType="CheckBox" fmlaLink="$W$13" lockText="1" noThreeD="1"/>
</file>

<file path=xl/ctrlProps/ctrlProp52.xml><?xml version="1.0" encoding="utf-8"?>
<formControlPr xmlns="http://schemas.microsoft.com/office/spreadsheetml/2009/9/main" objectType="CheckBox" fmlaLink="$V$13" lockText="1" noThreeD="1"/>
</file>

<file path=xl/ctrlProps/ctrlProp53.xml><?xml version="1.0" encoding="utf-8"?>
<formControlPr xmlns="http://schemas.microsoft.com/office/spreadsheetml/2009/9/main" objectType="CheckBox" fmlaLink="$V$22" lockText="1" noThreeD="1"/>
</file>

<file path=xl/ctrlProps/ctrlProp54.xml><?xml version="1.0" encoding="utf-8"?>
<formControlPr xmlns="http://schemas.microsoft.com/office/spreadsheetml/2009/9/main" objectType="CheckBox" fmlaLink="$V$27" lockText="1" noThreeD="1"/>
</file>

<file path=xl/ctrlProps/ctrlProp55.xml><?xml version="1.0" encoding="utf-8"?>
<formControlPr xmlns="http://schemas.microsoft.com/office/spreadsheetml/2009/9/main" objectType="CheckBox" fmlaLink="$W$3" lockText="1" noThreeD="1"/>
</file>

<file path=xl/ctrlProps/ctrlProp56.xml><?xml version="1.0" encoding="utf-8"?>
<formControlPr xmlns="http://schemas.microsoft.com/office/spreadsheetml/2009/9/main" objectType="CheckBox" fmlaLink="$V$3" lockText="1" noThreeD="1"/>
</file>

<file path=xl/ctrlProps/ctrlProp57.xml><?xml version="1.0" encoding="utf-8"?>
<formControlPr xmlns="http://schemas.microsoft.com/office/spreadsheetml/2009/9/main" objectType="CheckBox" fmlaLink="$W$5" lockText="1" noThreeD="1"/>
</file>

<file path=xl/ctrlProps/ctrlProp58.xml><?xml version="1.0" encoding="utf-8"?>
<formControlPr xmlns="http://schemas.microsoft.com/office/spreadsheetml/2009/9/main" objectType="CheckBox" fmlaLink="$V$5" lockText="1" noThreeD="1"/>
</file>

<file path=xl/ctrlProps/ctrlProp59.xml><?xml version="1.0" encoding="utf-8"?>
<formControlPr xmlns="http://schemas.microsoft.com/office/spreadsheetml/2009/9/main" objectType="CheckBox" fmlaLink="$W$25" lockText="1" noThreeD="1"/>
</file>

<file path=xl/ctrlProps/ctrlProp60.xml><?xml version="1.0" encoding="utf-8"?>
<formControlPr xmlns="http://schemas.microsoft.com/office/spreadsheetml/2009/9/main" objectType="CheckBox" fmlaLink="$W$26" lockText="1" noThreeD="1"/>
</file>

<file path=xl/ctrlProps/ctrlProp61.xml><?xml version="1.0" encoding="utf-8"?>
<formControlPr xmlns="http://schemas.microsoft.com/office/spreadsheetml/2009/9/main" objectType="CheckBox" fmlaLink="$W$27" lockText="1" noThreeD="1"/>
</file>

<file path=xl/ctrlProps/ctrlProp62.xml><?xml version="1.0" encoding="utf-8"?>
<formControlPr xmlns="http://schemas.microsoft.com/office/spreadsheetml/2009/9/main" objectType="CheckBox" fmlaLink="$W$28" lockText="1" noThreeD="1"/>
</file>

<file path=xl/ctrlProps/ctrlProp63.xml><?xml version="1.0" encoding="utf-8"?>
<formControlPr xmlns="http://schemas.microsoft.com/office/spreadsheetml/2009/9/main" objectType="CheckBox" fmlaLink="$V$25" lockText="1" noThreeD="1"/>
</file>

<file path=xl/ctrlProps/ctrlProp64.xml><?xml version="1.0" encoding="utf-8"?>
<formControlPr xmlns="http://schemas.microsoft.com/office/spreadsheetml/2009/9/main" objectType="CheckBox" fmlaLink="$V$26" lockText="1" noThreeD="1"/>
</file>

<file path=xl/ctrlProps/ctrlProp65.xml><?xml version="1.0" encoding="utf-8"?>
<formControlPr xmlns="http://schemas.microsoft.com/office/spreadsheetml/2009/9/main" objectType="CheckBox" fmlaLink="$V$27" lockText="1" noThreeD="1"/>
</file>

<file path=xl/ctrlProps/ctrlProp66.xml><?xml version="1.0" encoding="utf-8"?>
<formControlPr xmlns="http://schemas.microsoft.com/office/spreadsheetml/2009/9/main" objectType="CheckBox" fmlaLink="$V$28"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57150</xdr:colOff>
      <xdr:row>2</xdr:row>
      <xdr:rowOff>180975</xdr:rowOff>
    </xdr:from>
    <xdr:to>
      <xdr:col>26</xdr:col>
      <xdr:colOff>92075</xdr:colOff>
      <xdr:row>3</xdr:row>
      <xdr:rowOff>171450</xdr:rowOff>
    </xdr:to>
    <xdr:sp macro="" textlink="">
      <xdr:nvSpPr>
        <xdr:cNvPr id="27658" name="Check Box 10" hidden="1">
          <a:extLst>
            <a:ext uri="{63B3BB69-23CF-44E3-9099-C40C66FF867C}">
              <a14:compatExt xmlns:a14="http://schemas.microsoft.com/office/drawing/2010/main" spid="_x0000_s27658"/>
            </a:ext>
            <a:ext uri="{FF2B5EF4-FFF2-40B4-BE49-F238E27FC236}">
              <a16:creationId xmlns:a16="http://schemas.microsoft.com/office/drawing/2014/main" id="{00000000-0008-0000-0000-00000A6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xdr:colOff>
      <xdr:row>18</xdr:row>
      <xdr:rowOff>9525</xdr:rowOff>
    </xdr:from>
    <xdr:to>
      <xdr:col>33</xdr:col>
      <xdr:colOff>206375</xdr:colOff>
      <xdr:row>19</xdr:row>
      <xdr:rowOff>0</xdr:rowOff>
    </xdr:to>
    <xdr:sp macro="" textlink="">
      <xdr:nvSpPr>
        <xdr:cNvPr id="27652" name="Check Box 4" hidden="1">
          <a:extLst>
            <a:ext uri="{63B3BB69-23CF-44E3-9099-C40C66FF867C}">
              <a14:compatExt xmlns:a14="http://schemas.microsoft.com/office/drawing/2010/main" spid="_x0000_s27652"/>
            </a:ext>
            <a:ext uri="{FF2B5EF4-FFF2-40B4-BE49-F238E27FC236}">
              <a16:creationId xmlns:a16="http://schemas.microsoft.com/office/drawing/2014/main" id="{00000000-0008-0000-0000-0000046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xdr:colOff>
      <xdr:row>19</xdr:row>
      <xdr:rowOff>9525</xdr:rowOff>
    </xdr:from>
    <xdr:to>
      <xdr:col>33</xdr:col>
      <xdr:colOff>206375</xdr:colOff>
      <xdr:row>19</xdr:row>
      <xdr:rowOff>361950</xdr:rowOff>
    </xdr:to>
    <xdr:sp macro="" textlink="">
      <xdr:nvSpPr>
        <xdr:cNvPr id="27653" name="Check Box 5" hidden="1">
          <a:extLst>
            <a:ext uri="{63B3BB69-23CF-44E3-9099-C40C66FF867C}">
              <a14:compatExt xmlns:a14="http://schemas.microsoft.com/office/drawing/2010/main" spid="_x0000_s27653"/>
            </a:ext>
            <a:ext uri="{FF2B5EF4-FFF2-40B4-BE49-F238E27FC236}">
              <a16:creationId xmlns:a16="http://schemas.microsoft.com/office/drawing/2014/main" id="{00000000-0008-0000-0000-0000056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57150</xdr:colOff>
      <xdr:row>2</xdr:row>
      <xdr:rowOff>19050</xdr:rowOff>
    </xdr:from>
    <xdr:to>
      <xdr:col>26</xdr:col>
      <xdr:colOff>92075</xdr:colOff>
      <xdr:row>3</xdr:row>
      <xdr:rowOff>15875</xdr:rowOff>
    </xdr:to>
    <xdr:sp macro="" textlink="">
      <xdr:nvSpPr>
        <xdr:cNvPr id="27659" name="Check Box 11" hidden="1">
          <a:extLst>
            <a:ext uri="{63B3BB69-23CF-44E3-9099-C40C66FF867C}">
              <a14:compatExt xmlns:a14="http://schemas.microsoft.com/office/drawing/2010/main" spid="_x0000_s27659"/>
            </a:ext>
            <a:ext uri="{FF2B5EF4-FFF2-40B4-BE49-F238E27FC236}">
              <a16:creationId xmlns:a16="http://schemas.microsoft.com/office/drawing/2014/main" id="{00000000-0008-0000-0000-00000B6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30</xdr:col>
      <xdr:colOff>57149</xdr:colOff>
      <xdr:row>12</xdr:row>
      <xdr:rowOff>247650</xdr:rowOff>
    </xdr:from>
    <xdr:to>
      <xdr:col>33</xdr:col>
      <xdr:colOff>173829</xdr:colOff>
      <xdr:row>13</xdr:row>
      <xdr:rowOff>236538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524749" y="4057650"/>
          <a:ext cx="831055"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明朝" panose="02020609040205080304" pitchFamily="17" charset="-128"/>
              <a:ea typeface="ＭＳ 明朝" panose="02020609040205080304" pitchFamily="17" charset="-128"/>
            </a:rPr>
            <a:t>（職印）</a:t>
          </a:r>
        </a:p>
      </xdr:txBody>
    </xdr:sp>
    <xdr:clientData/>
  </xdr:twoCellAnchor>
  <mc:AlternateContent xmlns:mc="http://schemas.openxmlformats.org/markup-compatibility/2006">
    <mc:Choice xmlns:a14="http://schemas.microsoft.com/office/drawing/2010/main" Requires="a14">
      <xdr:twoCellAnchor editAs="oneCell">
        <xdr:from>
          <xdr:col>24</xdr:col>
          <xdr:colOff>57150</xdr:colOff>
          <xdr:row>2</xdr:row>
          <xdr:rowOff>184150</xdr:rowOff>
        </xdr:from>
        <xdr:to>
          <xdr:col>26</xdr:col>
          <xdr:colOff>82550</xdr:colOff>
          <xdr:row>3</xdr:row>
          <xdr:rowOff>171450</xdr:rowOff>
        </xdr:to>
        <xdr:sp macro="" textlink="">
          <xdr:nvSpPr>
            <xdr:cNvPr id="2" name="Check Box 10" hidden="1">
              <a:extLst>
                <a:ext uri="{63B3BB69-23CF-44E3-9099-C40C66FF867C}">
                  <a14:compatExt spid="_x0000_s27658"/>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18</xdr:row>
          <xdr:rowOff>12700</xdr:rowOff>
        </xdr:from>
        <xdr:to>
          <xdr:col>33</xdr:col>
          <xdr:colOff>196850</xdr:colOff>
          <xdr:row>19</xdr:row>
          <xdr:rowOff>0</xdr:rowOff>
        </xdr:to>
        <xdr:sp macro="" textlink="">
          <xdr:nvSpPr>
            <xdr:cNvPr id="3" name="Check Box 4" hidden="1">
              <a:extLst>
                <a:ext uri="{63B3BB69-23CF-44E3-9099-C40C66FF867C}">
                  <a14:compatExt spid="_x0000_s27652"/>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19</xdr:row>
          <xdr:rowOff>12700</xdr:rowOff>
        </xdr:from>
        <xdr:to>
          <xdr:col>33</xdr:col>
          <xdr:colOff>196850</xdr:colOff>
          <xdr:row>19</xdr:row>
          <xdr:rowOff>361950</xdr:rowOff>
        </xdr:to>
        <xdr:sp macro="" textlink="">
          <xdr:nvSpPr>
            <xdr:cNvPr id="4" name="Check Box 5" hidden="1">
              <a:extLst>
                <a:ext uri="{63B3BB69-23CF-44E3-9099-C40C66FF867C}">
                  <a14:compatExt spid="_x0000_s27653"/>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xdr:row>
          <xdr:rowOff>19050</xdr:rowOff>
        </xdr:from>
        <xdr:to>
          <xdr:col>26</xdr:col>
          <xdr:colOff>82550</xdr:colOff>
          <xdr:row>3</xdr:row>
          <xdr:rowOff>6350</xdr:rowOff>
        </xdr:to>
        <xdr:sp macro="" textlink="">
          <xdr:nvSpPr>
            <xdr:cNvPr id="5" name="Check Box 11" hidden="1">
              <a:extLst>
                <a:ext uri="{63B3BB69-23CF-44E3-9099-C40C66FF867C}">
                  <a14:compatExt spid="_x0000_s27659"/>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xdr:col>
      <xdr:colOff>9525</xdr:colOff>
      <xdr:row>39</xdr:row>
      <xdr:rowOff>9525</xdr:rowOff>
    </xdr:from>
    <xdr:to>
      <xdr:col>12</xdr:col>
      <xdr:colOff>127</xdr:colOff>
      <xdr:row>39</xdr:row>
      <xdr:rowOff>370877</xdr:rowOff>
    </xdr:to>
    <xdr:sp macro="" textlink="">
      <xdr:nvSpPr>
        <xdr:cNvPr id="28684" name="Check Box 12" hidden="1">
          <a:extLst>
            <a:ext uri="{63B3BB69-23CF-44E3-9099-C40C66FF867C}">
              <a14:compatExt xmlns:a14="http://schemas.microsoft.com/office/drawing/2010/main" spid="_x0000_s28684"/>
            </a:ext>
            <a:ext uri="{FF2B5EF4-FFF2-40B4-BE49-F238E27FC236}">
              <a16:creationId xmlns:a16="http://schemas.microsoft.com/office/drawing/2014/main" id="{00000000-0008-0000-0100-00000C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76200</xdr:colOff>
      <xdr:row>27</xdr:row>
      <xdr:rowOff>9525</xdr:rowOff>
    </xdr:from>
    <xdr:to>
      <xdr:col>8</xdr:col>
      <xdr:colOff>365</xdr:colOff>
      <xdr:row>28</xdr:row>
      <xdr:rowOff>1742</xdr:rowOff>
    </xdr:to>
    <xdr:sp macro="" textlink="">
      <xdr:nvSpPr>
        <xdr:cNvPr id="28674" name="Check Box 2" hidden="1">
          <a:extLst>
            <a:ext uri="{63B3BB69-23CF-44E3-9099-C40C66FF867C}">
              <a14:compatExt xmlns:a14="http://schemas.microsoft.com/office/drawing/2010/main" spid="_x0000_s28674"/>
            </a:ext>
            <a:ext uri="{FF2B5EF4-FFF2-40B4-BE49-F238E27FC236}">
              <a16:creationId xmlns:a16="http://schemas.microsoft.com/office/drawing/2014/main" id="{00000000-0008-0000-0100-000002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9525</xdr:rowOff>
    </xdr:from>
    <xdr:to>
      <xdr:col>8</xdr:col>
      <xdr:colOff>2198</xdr:colOff>
      <xdr:row>28</xdr:row>
      <xdr:rowOff>1742</xdr:rowOff>
    </xdr:to>
    <xdr:sp macro="" textlink="">
      <xdr:nvSpPr>
        <xdr:cNvPr id="28673" name="Check Box 1" hidden="1">
          <a:extLst>
            <a:ext uri="{63B3BB69-23CF-44E3-9099-C40C66FF867C}">
              <a14:compatExt xmlns:a14="http://schemas.microsoft.com/office/drawing/2010/main" spid="_x0000_s28673"/>
            </a:ext>
            <a:ext uri="{FF2B5EF4-FFF2-40B4-BE49-F238E27FC236}">
              <a16:creationId xmlns:a16="http://schemas.microsoft.com/office/drawing/2014/main" id="{00000000-0008-0000-0100-000001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27</xdr:row>
      <xdr:rowOff>9525</xdr:rowOff>
    </xdr:from>
    <xdr:to>
      <xdr:col>14</xdr:col>
      <xdr:colOff>1146</xdr:colOff>
      <xdr:row>28</xdr:row>
      <xdr:rowOff>1742</xdr:rowOff>
    </xdr:to>
    <xdr:sp macro="" textlink="">
      <xdr:nvSpPr>
        <xdr:cNvPr id="28675" name="Check Box 3" hidden="1">
          <a:extLst>
            <a:ext uri="{63B3BB69-23CF-44E3-9099-C40C66FF867C}">
              <a14:compatExt xmlns:a14="http://schemas.microsoft.com/office/drawing/2010/main" spid="_x0000_s28675"/>
            </a:ext>
            <a:ext uri="{FF2B5EF4-FFF2-40B4-BE49-F238E27FC236}">
              <a16:creationId xmlns:a16="http://schemas.microsoft.com/office/drawing/2014/main" id="{00000000-0008-0000-0100-000003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27</xdr:row>
      <xdr:rowOff>9525</xdr:rowOff>
    </xdr:from>
    <xdr:to>
      <xdr:col>14</xdr:col>
      <xdr:colOff>1146</xdr:colOff>
      <xdr:row>28</xdr:row>
      <xdr:rowOff>1742</xdr:rowOff>
    </xdr:to>
    <xdr:sp macro="" textlink="">
      <xdr:nvSpPr>
        <xdr:cNvPr id="28676" name="Check Box 4" hidden="1">
          <a:extLst>
            <a:ext uri="{63B3BB69-23CF-44E3-9099-C40C66FF867C}">
              <a14:compatExt xmlns:a14="http://schemas.microsoft.com/office/drawing/2010/main" spid="_x0000_s28676"/>
            </a:ext>
            <a:ext uri="{FF2B5EF4-FFF2-40B4-BE49-F238E27FC236}">
              <a16:creationId xmlns:a16="http://schemas.microsoft.com/office/drawing/2014/main" id="{00000000-0008-0000-0100-000004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76200</xdr:colOff>
      <xdr:row>27</xdr:row>
      <xdr:rowOff>9525</xdr:rowOff>
    </xdr:from>
    <xdr:to>
      <xdr:col>20</xdr:col>
      <xdr:colOff>421</xdr:colOff>
      <xdr:row>28</xdr:row>
      <xdr:rowOff>1742</xdr:rowOff>
    </xdr:to>
    <xdr:sp macro="" textlink="">
      <xdr:nvSpPr>
        <xdr:cNvPr id="28677" name="Check Box 5" hidden="1">
          <a:extLst>
            <a:ext uri="{63B3BB69-23CF-44E3-9099-C40C66FF867C}">
              <a14:compatExt xmlns:a14="http://schemas.microsoft.com/office/drawing/2010/main" spid="_x0000_s28677"/>
            </a:ext>
            <a:ext uri="{FF2B5EF4-FFF2-40B4-BE49-F238E27FC236}">
              <a16:creationId xmlns:a16="http://schemas.microsoft.com/office/drawing/2014/main" id="{00000000-0008-0000-0100-000005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27</xdr:row>
      <xdr:rowOff>9525</xdr:rowOff>
    </xdr:from>
    <xdr:to>
      <xdr:col>20</xdr:col>
      <xdr:colOff>421</xdr:colOff>
      <xdr:row>28</xdr:row>
      <xdr:rowOff>1742</xdr:rowOff>
    </xdr:to>
    <xdr:sp macro="" textlink="">
      <xdr:nvSpPr>
        <xdr:cNvPr id="28678" name="Check Box 6" hidden="1">
          <a:extLst>
            <a:ext uri="{63B3BB69-23CF-44E3-9099-C40C66FF867C}">
              <a14:compatExt xmlns:a14="http://schemas.microsoft.com/office/drawing/2010/main" spid="_x0000_s28678"/>
            </a:ext>
            <a:ext uri="{FF2B5EF4-FFF2-40B4-BE49-F238E27FC236}">
              <a16:creationId xmlns:a16="http://schemas.microsoft.com/office/drawing/2014/main" id="{00000000-0008-0000-0100-000006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419100</xdr:colOff>
      <xdr:row>36</xdr:row>
      <xdr:rowOff>9525</xdr:rowOff>
    </xdr:from>
    <xdr:to>
      <xdr:col>20</xdr:col>
      <xdr:colOff>2199</xdr:colOff>
      <xdr:row>37</xdr:row>
      <xdr:rowOff>130501</xdr:rowOff>
    </xdr:to>
    <xdr:sp macro="" textlink="">
      <xdr:nvSpPr>
        <xdr:cNvPr id="28679"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100-000007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36</xdr:row>
      <xdr:rowOff>9525</xdr:rowOff>
    </xdr:from>
    <xdr:to>
      <xdr:col>20</xdr:col>
      <xdr:colOff>15875</xdr:colOff>
      <xdr:row>37</xdr:row>
      <xdr:rowOff>130501</xdr:rowOff>
    </xdr:to>
    <xdr:sp macro="" textlink="">
      <xdr:nvSpPr>
        <xdr:cNvPr id="28680"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08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419100</xdr:colOff>
      <xdr:row>37</xdr:row>
      <xdr:rowOff>9525</xdr:rowOff>
    </xdr:from>
    <xdr:to>
      <xdr:col>20</xdr:col>
      <xdr:colOff>2199</xdr:colOff>
      <xdr:row>38</xdr:row>
      <xdr:rowOff>40263</xdr:rowOff>
    </xdr:to>
    <xdr:sp macro="" textlink="">
      <xdr:nvSpPr>
        <xdr:cNvPr id="28681" name="Check Box 9" hidden="1">
          <a:extLst>
            <a:ext uri="{63B3BB69-23CF-44E3-9099-C40C66FF867C}">
              <a14:compatExt xmlns:a14="http://schemas.microsoft.com/office/drawing/2010/main" spid="_x0000_s28681"/>
            </a:ext>
            <a:ext uri="{FF2B5EF4-FFF2-40B4-BE49-F238E27FC236}">
              <a16:creationId xmlns:a16="http://schemas.microsoft.com/office/drawing/2014/main" id="{00000000-0008-0000-0100-000009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37</xdr:row>
      <xdr:rowOff>9525</xdr:rowOff>
    </xdr:from>
    <xdr:to>
      <xdr:col>20</xdr:col>
      <xdr:colOff>421</xdr:colOff>
      <xdr:row>38</xdr:row>
      <xdr:rowOff>40263</xdr:rowOff>
    </xdr:to>
    <xdr:sp macro="" textlink="">
      <xdr:nvSpPr>
        <xdr:cNvPr id="28682" name="Check Box 10" hidden="1">
          <a:extLst>
            <a:ext uri="{63B3BB69-23CF-44E3-9099-C40C66FF867C}">
              <a14:compatExt xmlns:a14="http://schemas.microsoft.com/office/drawing/2010/main" spid="_x0000_s28682"/>
            </a:ext>
            <a:ext uri="{FF2B5EF4-FFF2-40B4-BE49-F238E27FC236}">
              <a16:creationId xmlns:a16="http://schemas.microsoft.com/office/drawing/2014/main" id="{00000000-0008-0000-0100-00000A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39</xdr:row>
      <xdr:rowOff>9525</xdr:rowOff>
    </xdr:from>
    <xdr:to>
      <xdr:col>12</xdr:col>
      <xdr:colOff>127</xdr:colOff>
      <xdr:row>39</xdr:row>
      <xdr:rowOff>370877</xdr:rowOff>
    </xdr:to>
    <xdr:sp macro="" textlink="">
      <xdr:nvSpPr>
        <xdr:cNvPr id="28683" name="Check Box 11" hidden="1">
          <a:extLst>
            <a:ext uri="{63B3BB69-23CF-44E3-9099-C40C66FF867C}">
              <a14:compatExt xmlns:a14="http://schemas.microsoft.com/office/drawing/2010/main" spid="_x0000_s28683"/>
            </a:ext>
            <a:ext uri="{FF2B5EF4-FFF2-40B4-BE49-F238E27FC236}">
              <a16:creationId xmlns:a16="http://schemas.microsoft.com/office/drawing/2014/main" id="{00000000-0008-0000-0100-00000B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41</xdr:row>
      <xdr:rowOff>9525</xdr:rowOff>
    </xdr:from>
    <xdr:to>
      <xdr:col>12</xdr:col>
      <xdr:colOff>127</xdr:colOff>
      <xdr:row>42</xdr:row>
      <xdr:rowOff>1618</xdr:rowOff>
    </xdr:to>
    <xdr:sp macro="" textlink="">
      <xdr:nvSpPr>
        <xdr:cNvPr id="28685" name="Check Box 13" hidden="1">
          <a:extLst>
            <a:ext uri="{63B3BB69-23CF-44E3-9099-C40C66FF867C}">
              <a14:compatExt xmlns:a14="http://schemas.microsoft.com/office/drawing/2010/main" spid="_x0000_s28685"/>
            </a:ext>
            <a:ext uri="{FF2B5EF4-FFF2-40B4-BE49-F238E27FC236}">
              <a16:creationId xmlns:a16="http://schemas.microsoft.com/office/drawing/2014/main" id="{00000000-0008-0000-0100-00000D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41</xdr:row>
      <xdr:rowOff>9525</xdr:rowOff>
    </xdr:from>
    <xdr:to>
      <xdr:col>12</xdr:col>
      <xdr:colOff>15875</xdr:colOff>
      <xdr:row>42</xdr:row>
      <xdr:rowOff>1618</xdr:rowOff>
    </xdr:to>
    <xdr:sp macro="" textlink="">
      <xdr:nvSpPr>
        <xdr:cNvPr id="28686" name="Check Box 14" hidden="1">
          <a:extLst>
            <a:ext uri="{63B3BB69-23CF-44E3-9099-C40C66FF867C}">
              <a14:compatExt xmlns:a14="http://schemas.microsoft.com/office/drawing/2010/main" spid="_x0000_s28686"/>
            </a:ext>
            <a:ext uri="{FF2B5EF4-FFF2-40B4-BE49-F238E27FC236}">
              <a16:creationId xmlns:a16="http://schemas.microsoft.com/office/drawing/2014/main" id="{00000000-0008-0000-0100-00000E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12700</xdr:colOff>
          <xdr:row>39</xdr:row>
          <xdr:rowOff>12700</xdr:rowOff>
        </xdr:from>
        <xdr:to>
          <xdr:col>12</xdr:col>
          <xdr:colOff>0</xdr:colOff>
          <xdr:row>39</xdr:row>
          <xdr:rowOff>381000</xdr:rowOff>
        </xdr:to>
        <xdr:sp macro="" textlink="">
          <xdr:nvSpPr>
            <xdr:cNvPr id="2" name="Check Box 12" hidden="1">
              <a:extLst>
                <a:ext uri="{63B3BB69-23CF-44E3-9099-C40C66FF867C}">
                  <a14:compatExt spid="_x0000_s28684"/>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39</xdr:row>
          <xdr:rowOff>12700</xdr:rowOff>
        </xdr:from>
        <xdr:to>
          <xdr:col>12</xdr:col>
          <xdr:colOff>0</xdr:colOff>
          <xdr:row>39</xdr:row>
          <xdr:rowOff>381000</xdr:rowOff>
        </xdr:to>
        <xdr:sp macro="" textlink="">
          <xdr:nvSpPr>
            <xdr:cNvPr id="3" name="Check Box 11" hidden="1">
              <a:extLst>
                <a:ext uri="{63B3BB69-23CF-44E3-9099-C40C66FF867C}">
                  <a14:compatExt spid="_x0000_s28683"/>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41</xdr:row>
          <xdr:rowOff>12700</xdr:rowOff>
        </xdr:from>
        <xdr:to>
          <xdr:col>12</xdr:col>
          <xdr:colOff>0</xdr:colOff>
          <xdr:row>42</xdr:row>
          <xdr:rowOff>0</xdr:rowOff>
        </xdr:to>
        <xdr:sp macro="" textlink="">
          <xdr:nvSpPr>
            <xdr:cNvPr id="4" name="Check Box 13" hidden="1">
              <a:extLst>
                <a:ext uri="{63B3BB69-23CF-44E3-9099-C40C66FF867C}">
                  <a14:compatExt spid="_x0000_s28685"/>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41</xdr:row>
          <xdr:rowOff>12700</xdr:rowOff>
        </xdr:from>
        <xdr:to>
          <xdr:col>12</xdr:col>
          <xdr:colOff>6350</xdr:colOff>
          <xdr:row>42</xdr:row>
          <xdr:rowOff>0</xdr:rowOff>
        </xdr:to>
        <xdr:sp macro="" textlink="">
          <xdr:nvSpPr>
            <xdr:cNvPr id="5" name="Check Box 14" hidden="1">
              <a:extLst>
                <a:ext uri="{63B3BB69-23CF-44E3-9099-C40C66FF867C}">
                  <a14:compatExt spid="_x0000_s28686"/>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19</xdr:row>
          <xdr:rowOff>12700</xdr:rowOff>
        </xdr:from>
        <xdr:to>
          <xdr:col>12</xdr:col>
          <xdr:colOff>0</xdr:colOff>
          <xdr:row>20</xdr:row>
          <xdr:rowOff>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1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19</xdr:row>
          <xdr:rowOff>12700</xdr:rowOff>
        </xdr:from>
        <xdr:to>
          <xdr:col>12</xdr:col>
          <xdr:colOff>0</xdr:colOff>
          <xdr:row>20</xdr:row>
          <xdr:rowOff>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1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19</xdr:col>
      <xdr:colOff>160452</xdr:colOff>
      <xdr:row>5</xdr:row>
      <xdr:rowOff>17282</xdr:rowOff>
    </xdr:from>
    <xdr:to>
      <xdr:col>19</xdr:col>
      <xdr:colOff>378610</xdr:colOff>
      <xdr:row>6</xdr:row>
      <xdr:rowOff>17282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7040808" y="1617875"/>
          <a:ext cx="221333" cy="340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人</a:t>
          </a:r>
        </a:p>
      </xdr:txBody>
    </xdr:sp>
    <xdr:clientData/>
  </xdr:twoCellAnchor>
  <xdr:twoCellAnchor editAs="absolute">
    <xdr:from>
      <xdr:col>15</xdr:col>
      <xdr:colOff>180681</xdr:colOff>
      <xdr:row>5</xdr:row>
      <xdr:rowOff>17283</xdr:rowOff>
    </xdr:from>
    <xdr:to>
      <xdr:col>16</xdr:col>
      <xdr:colOff>9231</xdr:colOff>
      <xdr:row>6</xdr:row>
      <xdr:rowOff>2331</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5493078" y="1614701"/>
          <a:ext cx="221333" cy="327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人</a:t>
          </a:r>
        </a:p>
      </xdr:txBody>
    </xdr:sp>
    <xdr:clientData/>
  </xdr:twoCellAnchor>
  <xdr:twoCellAnchor editAs="absolute">
    <xdr:from>
      <xdr:col>12</xdr:col>
      <xdr:colOff>179502</xdr:colOff>
      <xdr:row>5</xdr:row>
      <xdr:rowOff>8052</xdr:rowOff>
    </xdr:from>
    <xdr:to>
      <xdr:col>13</xdr:col>
      <xdr:colOff>8052</xdr:colOff>
      <xdr:row>6</xdr:row>
      <xdr:rowOff>8052</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4251456" y="1608645"/>
          <a:ext cx="221333" cy="340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人</a:t>
          </a:r>
        </a:p>
      </xdr:txBody>
    </xdr:sp>
    <xdr:clientData/>
  </xdr:twoCellAnchor>
  <xdr:twoCellAnchor editAs="absolute">
    <xdr:from>
      <xdr:col>8</xdr:col>
      <xdr:colOff>199141</xdr:colOff>
      <xdr:row>5</xdr:row>
      <xdr:rowOff>27103</xdr:rowOff>
    </xdr:from>
    <xdr:to>
      <xdr:col>9</xdr:col>
      <xdr:colOff>27691</xdr:colOff>
      <xdr:row>6</xdr:row>
      <xdr:rowOff>8053</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699961" y="1624521"/>
          <a:ext cx="221333" cy="327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人</a:t>
          </a:r>
        </a:p>
      </xdr:txBody>
    </xdr:sp>
    <xdr:clientData/>
  </xdr:twoCellAnchor>
  <xdr:twoCellAnchor editAs="absolute">
    <xdr:from>
      <xdr:col>4</xdr:col>
      <xdr:colOff>180680</xdr:colOff>
      <xdr:row>5</xdr:row>
      <xdr:rowOff>8053</xdr:rowOff>
    </xdr:from>
    <xdr:to>
      <xdr:col>5</xdr:col>
      <xdr:colOff>9230</xdr:colOff>
      <xdr:row>6</xdr:row>
      <xdr:rowOff>8053</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1113541" y="1608646"/>
          <a:ext cx="221333" cy="340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人</a:t>
          </a:r>
        </a:p>
      </xdr:txBody>
    </xdr:sp>
    <xdr:clientData/>
  </xdr:twoCellAnchor>
  <xdr:oneCellAnchor>
    <xdr:from>
      <xdr:col>16</xdr:col>
      <xdr:colOff>419100</xdr:colOff>
      <xdr:row>29</xdr:row>
      <xdr:rowOff>9525</xdr:rowOff>
    </xdr:from>
    <xdr:ext cx="1285875" cy="371475"/>
    <xdr:sp macro="" textlink="">
      <xdr:nvSpPr>
        <xdr:cNvPr id="37"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100-000025000000}"/>
            </a:ext>
          </a:extLst>
        </xdr:cNvPr>
        <xdr:cNvSpPr/>
      </xdr:nvSpPr>
      <xdr:spPr bwMode="auto">
        <a:xfrm>
          <a:off x="6648450" y="9305925"/>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29</xdr:row>
      <xdr:rowOff>9525</xdr:rowOff>
    </xdr:from>
    <xdr:ext cx="2571750" cy="371475"/>
    <xdr:sp macro="" textlink="">
      <xdr:nvSpPr>
        <xdr:cNvPr id="39"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27000000}"/>
            </a:ext>
          </a:extLst>
        </xdr:cNvPr>
        <xdr:cNvSpPr/>
      </xdr:nvSpPr>
      <xdr:spPr bwMode="auto">
        <a:xfrm>
          <a:off x="5381625" y="9305925"/>
          <a:ext cx="257175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34</xdr:row>
      <xdr:rowOff>9525</xdr:rowOff>
    </xdr:from>
    <xdr:ext cx="1285875" cy="371475"/>
    <xdr:sp macro="" textlink="">
      <xdr:nvSpPr>
        <xdr:cNvPr id="40" name="Check Box 9" hidden="1">
          <a:extLst>
            <a:ext uri="{63B3BB69-23CF-44E3-9099-C40C66FF867C}">
              <a14:compatExt xmlns:a14="http://schemas.microsoft.com/office/drawing/2010/main" spid="_x0000_s28681"/>
            </a:ext>
            <a:ext uri="{FF2B5EF4-FFF2-40B4-BE49-F238E27FC236}">
              <a16:creationId xmlns:a16="http://schemas.microsoft.com/office/drawing/2014/main" id="{00000000-0008-0000-0100-000028000000}"/>
            </a:ext>
          </a:extLst>
        </xdr:cNvPr>
        <xdr:cNvSpPr/>
      </xdr:nvSpPr>
      <xdr:spPr bwMode="auto">
        <a:xfrm>
          <a:off x="6648450" y="9686925"/>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34</xdr:row>
      <xdr:rowOff>9525</xdr:rowOff>
    </xdr:from>
    <xdr:ext cx="2562225" cy="371475"/>
    <xdr:sp macro="" textlink="">
      <xdr:nvSpPr>
        <xdr:cNvPr id="41" name="Check Box 10" hidden="1">
          <a:extLst>
            <a:ext uri="{63B3BB69-23CF-44E3-9099-C40C66FF867C}">
              <a14:compatExt xmlns:a14="http://schemas.microsoft.com/office/drawing/2010/main" spid="_x0000_s28682"/>
            </a:ext>
            <a:ext uri="{FF2B5EF4-FFF2-40B4-BE49-F238E27FC236}">
              <a16:creationId xmlns:a16="http://schemas.microsoft.com/office/drawing/2014/main" id="{00000000-0008-0000-0100-000029000000}"/>
            </a:ext>
          </a:extLst>
        </xdr:cNvPr>
        <xdr:cNvSpPr/>
      </xdr:nvSpPr>
      <xdr:spPr bwMode="auto">
        <a:xfrm>
          <a:off x="5381625" y="9686925"/>
          <a:ext cx="256222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34</xdr:row>
      <xdr:rowOff>9525</xdr:rowOff>
    </xdr:from>
    <xdr:ext cx="1285875" cy="371475"/>
    <xdr:sp macro="" textlink="">
      <xdr:nvSpPr>
        <xdr:cNvPr id="45"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100-00002D000000}"/>
            </a:ext>
          </a:extLst>
        </xdr:cNvPr>
        <xdr:cNvSpPr/>
      </xdr:nvSpPr>
      <xdr:spPr bwMode="auto">
        <a:xfrm>
          <a:off x="6718803" y="8600918"/>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34</xdr:row>
      <xdr:rowOff>9525</xdr:rowOff>
    </xdr:from>
    <xdr:ext cx="2571750" cy="371475"/>
    <xdr:sp macro="" textlink="">
      <xdr:nvSpPr>
        <xdr:cNvPr id="46"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2E000000}"/>
            </a:ext>
          </a:extLst>
        </xdr:cNvPr>
        <xdr:cNvSpPr/>
      </xdr:nvSpPr>
      <xdr:spPr bwMode="auto">
        <a:xfrm>
          <a:off x="5444779" y="8600918"/>
          <a:ext cx="257175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34</xdr:row>
      <xdr:rowOff>9525</xdr:rowOff>
    </xdr:from>
    <xdr:ext cx="1285875" cy="371475"/>
    <xdr:sp macro="" textlink="">
      <xdr:nvSpPr>
        <xdr:cNvPr id="49"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100-000031000000}"/>
            </a:ext>
          </a:extLst>
        </xdr:cNvPr>
        <xdr:cNvSpPr/>
      </xdr:nvSpPr>
      <xdr:spPr bwMode="auto">
        <a:xfrm>
          <a:off x="6718803" y="8600918"/>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34</xdr:row>
      <xdr:rowOff>9525</xdr:rowOff>
    </xdr:from>
    <xdr:ext cx="2571750" cy="371475"/>
    <xdr:sp macro="" textlink="">
      <xdr:nvSpPr>
        <xdr:cNvPr id="50"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32000000}"/>
            </a:ext>
          </a:extLst>
        </xdr:cNvPr>
        <xdr:cNvSpPr/>
      </xdr:nvSpPr>
      <xdr:spPr bwMode="auto">
        <a:xfrm>
          <a:off x="5444779" y="8600918"/>
          <a:ext cx="257175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36</xdr:row>
      <xdr:rowOff>9525</xdr:rowOff>
    </xdr:from>
    <xdr:ext cx="1285875" cy="371475"/>
    <xdr:sp macro="" textlink="">
      <xdr:nvSpPr>
        <xdr:cNvPr id="51" name="Check Box 9" hidden="1">
          <a:extLst>
            <a:ext uri="{63B3BB69-23CF-44E3-9099-C40C66FF867C}">
              <a14:compatExt xmlns:a14="http://schemas.microsoft.com/office/drawing/2010/main" spid="_x0000_s28681"/>
            </a:ext>
            <a:ext uri="{FF2B5EF4-FFF2-40B4-BE49-F238E27FC236}">
              <a16:creationId xmlns:a16="http://schemas.microsoft.com/office/drawing/2014/main" id="{00000000-0008-0000-0100-000033000000}"/>
            </a:ext>
          </a:extLst>
        </xdr:cNvPr>
        <xdr:cNvSpPr/>
      </xdr:nvSpPr>
      <xdr:spPr bwMode="auto">
        <a:xfrm>
          <a:off x="6718803" y="8984433"/>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36</xdr:row>
      <xdr:rowOff>9525</xdr:rowOff>
    </xdr:from>
    <xdr:ext cx="2562225" cy="371475"/>
    <xdr:sp macro="" textlink="">
      <xdr:nvSpPr>
        <xdr:cNvPr id="52" name="Check Box 10" hidden="1">
          <a:extLst>
            <a:ext uri="{63B3BB69-23CF-44E3-9099-C40C66FF867C}">
              <a14:compatExt xmlns:a14="http://schemas.microsoft.com/office/drawing/2010/main" spid="_x0000_s28682"/>
            </a:ext>
            <a:ext uri="{FF2B5EF4-FFF2-40B4-BE49-F238E27FC236}">
              <a16:creationId xmlns:a16="http://schemas.microsoft.com/office/drawing/2014/main" id="{00000000-0008-0000-0100-000034000000}"/>
            </a:ext>
          </a:extLst>
        </xdr:cNvPr>
        <xdr:cNvSpPr/>
      </xdr:nvSpPr>
      <xdr:spPr bwMode="auto">
        <a:xfrm>
          <a:off x="5444779" y="8984433"/>
          <a:ext cx="256222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36</xdr:row>
      <xdr:rowOff>9525</xdr:rowOff>
    </xdr:from>
    <xdr:ext cx="1285875" cy="371475"/>
    <xdr:sp macro="" textlink="">
      <xdr:nvSpPr>
        <xdr:cNvPr id="55"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100-000037000000}"/>
            </a:ext>
          </a:extLst>
        </xdr:cNvPr>
        <xdr:cNvSpPr/>
      </xdr:nvSpPr>
      <xdr:spPr bwMode="auto">
        <a:xfrm>
          <a:off x="6718803" y="8984433"/>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36</xdr:row>
      <xdr:rowOff>9525</xdr:rowOff>
    </xdr:from>
    <xdr:ext cx="2571750" cy="371475"/>
    <xdr:sp macro="" textlink="">
      <xdr:nvSpPr>
        <xdr:cNvPr id="56"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38000000}"/>
            </a:ext>
          </a:extLst>
        </xdr:cNvPr>
        <xdr:cNvSpPr/>
      </xdr:nvSpPr>
      <xdr:spPr bwMode="auto">
        <a:xfrm>
          <a:off x="5444779" y="8984433"/>
          <a:ext cx="257175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36</xdr:row>
      <xdr:rowOff>9525</xdr:rowOff>
    </xdr:from>
    <xdr:ext cx="1285875" cy="371475"/>
    <xdr:sp macro="" textlink="">
      <xdr:nvSpPr>
        <xdr:cNvPr id="59"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100-00003B000000}"/>
            </a:ext>
          </a:extLst>
        </xdr:cNvPr>
        <xdr:cNvSpPr/>
      </xdr:nvSpPr>
      <xdr:spPr bwMode="auto">
        <a:xfrm>
          <a:off x="6718803" y="8600918"/>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36</xdr:row>
      <xdr:rowOff>9525</xdr:rowOff>
    </xdr:from>
    <xdr:ext cx="2571750" cy="371475"/>
    <xdr:sp macro="" textlink="">
      <xdr:nvSpPr>
        <xdr:cNvPr id="60"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3C000000}"/>
            </a:ext>
          </a:extLst>
        </xdr:cNvPr>
        <xdr:cNvSpPr/>
      </xdr:nvSpPr>
      <xdr:spPr bwMode="auto">
        <a:xfrm>
          <a:off x="5444779" y="8600918"/>
          <a:ext cx="257175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37</xdr:row>
      <xdr:rowOff>9525</xdr:rowOff>
    </xdr:from>
    <xdr:ext cx="1285875" cy="371475"/>
    <xdr:sp macro="" textlink="">
      <xdr:nvSpPr>
        <xdr:cNvPr id="61" name="Check Box 9" hidden="1">
          <a:extLst>
            <a:ext uri="{63B3BB69-23CF-44E3-9099-C40C66FF867C}">
              <a14:compatExt xmlns:a14="http://schemas.microsoft.com/office/drawing/2010/main" spid="_x0000_s28681"/>
            </a:ext>
            <a:ext uri="{FF2B5EF4-FFF2-40B4-BE49-F238E27FC236}">
              <a16:creationId xmlns:a16="http://schemas.microsoft.com/office/drawing/2014/main" id="{00000000-0008-0000-0100-00003D000000}"/>
            </a:ext>
          </a:extLst>
        </xdr:cNvPr>
        <xdr:cNvSpPr/>
      </xdr:nvSpPr>
      <xdr:spPr bwMode="auto">
        <a:xfrm>
          <a:off x="6718803" y="8984433"/>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37</xdr:row>
      <xdr:rowOff>9525</xdr:rowOff>
    </xdr:from>
    <xdr:ext cx="2562225" cy="371475"/>
    <xdr:sp macro="" textlink="">
      <xdr:nvSpPr>
        <xdr:cNvPr id="62" name="Check Box 10" hidden="1">
          <a:extLst>
            <a:ext uri="{63B3BB69-23CF-44E3-9099-C40C66FF867C}">
              <a14:compatExt xmlns:a14="http://schemas.microsoft.com/office/drawing/2010/main" spid="_x0000_s28682"/>
            </a:ext>
            <a:ext uri="{FF2B5EF4-FFF2-40B4-BE49-F238E27FC236}">
              <a16:creationId xmlns:a16="http://schemas.microsoft.com/office/drawing/2014/main" id="{00000000-0008-0000-0100-00003E000000}"/>
            </a:ext>
          </a:extLst>
        </xdr:cNvPr>
        <xdr:cNvSpPr/>
      </xdr:nvSpPr>
      <xdr:spPr bwMode="auto">
        <a:xfrm>
          <a:off x="5444779" y="8984433"/>
          <a:ext cx="256222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37</xdr:row>
      <xdr:rowOff>9525</xdr:rowOff>
    </xdr:from>
    <xdr:ext cx="1285875" cy="371475"/>
    <xdr:sp macro="" textlink="">
      <xdr:nvSpPr>
        <xdr:cNvPr id="65"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100-000041000000}"/>
            </a:ext>
          </a:extLst>
        </xdr:cNvPr>
        <xdr:cNvSpPr/>
      </xdr:nvSpPr>
      <xdr:spPr bwMode="auto">
        <a:xfrm>
          <a:off x="6718803" y="8984433"/>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37</xdr:row>
      <xdr:rowOff>9525</xdr:rowOff>
    </xdr:from>
    <xdr:ext cx="2571750" cy="371475"/>
    <xdr:sp macro="" textlink="">
      <xdr:nvSpPr>
        <xdr:cNvPr id="66"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42000000}"/>
            </a:ext>
          </a:extLst>
        </xdr:cNvPr>
        <xdr:cNvSpPr/>
      </xdr:nvSpPr>
      <xdr:spPr bwMode="auto">
        <a:xfrm>
          <a:off x="5444779" y="8984433"/>
          <a:ext cx="257175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37</xdr:row>
      <xdr:rowOff>9525</xdr:rowOff>
    </xdr:from>
    <xdr:ext cx="1285875" cy="371475"/>
    <xdr:sp macro="" textlink="">
      <xdr:nvSpPr>
        <xdr:cNvPr id="69"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100-000045000000}"/>
            </a:ext>
          </a:extLst>
        </xdr:cNvPr>
        <xdr:cNvSpPr/>
      </xdr:nvSpPr>
      <xdr:spPr bwMode="auto">
        <a:xfrm>
          <a:off x="6718803" y="8984433"/>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37</xdr:row>
      <xdr:rowOff>9525</xdr:rowOff>
    </xdr:from>
    <xdr:ext cx="2571750" cy="371475"/>
    <xdr:sp macro="" textlink="">
      <xdr:nvSpPr>
        <xdr:cNvPr id="70"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46000000}"/>
            </a:ext>
          </a:extLst>
        </xdr:cNvPr>
        <xdr:cNvSpPr/>
      </xdr:nvSpPr>
      <xdr:spPr bwMode="auto">
        <a:xfrm>
          <a:off x="5444779" y="8984433"/>
          <a:ext cx="257175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9</xdr:col>
      <xdr:colOff>0</xdr:colOff>
      <xdr:row>31</xdr:row>
      <xdr:rowOff>9525</xdr:rowOff>
    </xdr:from>
    <xdr:to>
      <xdr:col>13</xdr:col>
      <xdr:colOff>1404</xdr:colOff>
      <xdr:row>32</xdr:row>
      <xdr:rowOff>16095</xdr:rowOff>
    </xdr:to>
    <xdr:sp macro="" textlink="">
      <xdr:nvSpPr>
        <xdr:cNvPr id="71" name="Check Box 174" hidden="1">
          <a:extLst>
            <a:ext uri="{63B3BB69-23CF-44E3-9099-C40C66FF867C}">
              <a14:compatExt xmlns:a14="http://schemas.microsoft.com/office/drawing/2010/main" spid="_x0000_s18606"/>
            </a:ext>
            <a:ext uri="{FF2B5EF4-FFF2-40B4-BE49-F238E27FC236}">
              <a16:creationId xmlns:a16="http://schemas.microsoft.com/office/drawing/2014/main" id="{00000000-0008-0000-0100-000047000000}"/>
            </a:ext>
          </a:extLst>
        </xdr:cNvPr>
        <xdr:cNvSpPr/>
      </xdr:nvSpPr>
      <xdr:spPr bwMode="auto">
        <a:xfrm>
          <a:off x="3162300" y="2314575"/>
          <a:ext cx="171450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31</xdr:row>
      <xdr:rowOff>9525</xdr:rowOff>
    </xdr:from>
    <xdr:to>
      <xdr:col>13</xdr:col>
      <xdr:colOff>1404</xdr:colOff>
      <xdr:row>32</xdr:row>
      <xdr:rowOff>16095</xdr:rowOff>
    </xdr:to>
    <xdr:sp macro="" textlink="">
      <xdr:nvSpPr>
        <xdr:cNvPr id="72" name="Check Box 171" hidden="1">
          <a:extLst>
            <a:ext uri="{63B3BB69-23CF-44E3-9099-C40C66FF867C}">
              <a14:compatExt xmlns:a14="http://schemas.microsoft.com/office/drawing/2010/main" spid="_x0000_s18603"/>
            </a:ext>
            <a:ext uri="{FF2B5EF4-FFF2-40B4-BE49-F238E27FC236}">
              <a16:creationId xmlns:a16="http://schemas.microsoft.com/office/drawing/2014/main" id="{00000000-0008-0000-0100-000048000000}"/>
            </a:ext>
          </a:extLst>
        </xdr:cNvPr>
        <xdr:cNvSpPr/>
      </xdr:nvSpPr>
      <xdr:spPr bwMode="auto">
        <a:xfrm>
          <a:off x="1457325" y="2314575"/>
          <a:ext cx="34194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34</xdr:row>
      <xdr:rowOff>9525</xdr:rowOff>
    </xdr:from>
    <xdr:to>
      <xdr:col>9</xdr:col>
      <xdr:colOff>2198</xdr:colOff>
      <xdr:row>35</xdr:row>
      <xdr:rowOff>16095</xdr:rowOff>
    </xdr:to>
    <xdr:sp macro="" textlink="">
      <xdr:nvSpPr>
        <xdr:cNvPr id="73" name="Check Box 177" hidden="1">
          <a:extLst>
            <a:ext uri="{63B3BB69-23CF-44E3-9099-C40C66FF867C}">
              <a14:compatExt xmlns:a14="http://schemas.microsoft.com/office/drawing/2010/main" spid="_x0000_s18609"/>
            </a:ext>
            <a:ext uri="{FF2B5EF4-FFF2-40B4-BE49-F238E27FC236}">
              <a16:creationId xmlns:a16="http://schemas.microsoft.com/office/drawing/2014/main" id="{00000000-0008-0000-0100-000049000000}"/>
            </a:ext>
          </a:extLst>
        </xdr:cNvPr>
        <xdr:cNvSpPr/>
      </xdr:nvSpPr>
      <xdr:spPr bwMode="auto">
        <a:xfrm>
          <a:off x="1457325" y="2914650"/>
          <a:ext cx="169545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34</xdr:row>
      <xdr:rowOff>9525</xdr:rowOff>
    </xdr:from>
    <xdr:to>
      <xdr:col>13</xdr:col>
      <xdr:colOff>2198</xdr:colOff>
      <xdr:row>35</xdr:row>
      <xdr:rowOff>16095</xdr:rowOff>
    </xdr:to>
    <xdr:sp macro="" textlink="">
      <xdr:nvSpPr>
        <xdr:cNvPr id="74" name="Check Box 178" hidden="1">
          <a:extLst>
            <a:ext uri="{63B3BB69-23CF-44E3-9099-C40C66FF867C}">
              <a14:compatExt xmlns:a14="http://schemas.microsoft.com/office/drawing/2010/main" spid="_x0000_s18610"/>
            </a:ext>
            <a:ext uri="{FF2B5EF4-FFF2-40B4-BE49-F238E27FC236}">
              <a16:creationId xmlns:a16="http://schemas.microsoft.com/office/drawing/2014/main" id="{00000000-0008-0000-0100-00004A000000}"/>
            </a:ext>
          </a:extLst>
        </xdr:cNvPr>
        <xdr:cNvSpPr/>
      </xdr:nvSpPr>
      <xdr:spPr bwMode="auto">
        <a:xfrm>
          <a:off x="3162300" y="2914650"/>
          <a:ext cx="17049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37</xdr:row>
      <xdr:rowOff>9525</xdr:rowOff>
    </xdr:from>
    <xdr:to>
      <xdr:col>13</xdr:col>
      <xdr:colOff>2198</xdr:colOff>
      <xdr:row>38</xdr:row>
      <xdr:rowOff>16096</xdr:rowOff>
    </xdr:to>
    <xdr:sp macro="" textlink="">
      <xdr:nvSpPr>
        <xdr:cNvPr id="75" name="Check Box 180" hidden="1">
          <a:extLst>
            <a:ext uri="{63B3BB69-23CF-44E3-9099-C40C66FF867C}">
              <a14:compatExt xmlns:a14="http://schemas.microsoft.com/office/drawing/2010/main" spid="_x0000_s18612"/>
            </a:ext>
            <a:ext uri="{FF2B5EF4-FFF2-40B4-BE49-F238E27FC236}">
              <a16:creationId xmlns:a16="http://schemas.microsoft.com/office/drawing/2014/main" id="{00000000-0008-0000-0100-00004B000000}"/>
            </a:ext>
          </a:extLst>
        </xdr:cNvPr>
        <xdr:cNvSpPr/>
      </xdr:nvSpPr>
      <xdr:spPr bwMode="auto">
        <a:xfrm>
          <a:off x="3162300" y="3514725"/>
          <a:ext cx="17049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37</xdr:row>
      <xdr:rowOff>9525</xdr:rowOff>
    </xdr:from>
    <xdr:to>
      <xdr:col>9</xdr:col>
      <xdr:colOff>2198</xdr:colOff>
      <xdr:row>38</xdr:row>
      <xdr:rowOff>16096</xdr:rowOff>
    </xdr:to>
    <xdr:sp macro="" textlink="">
      <xdr:nvSpPr>
        <xdr:cNvPr id="76" name="Check Box 181" hidden="1">
          <a:extLst>
            <a:ext uri="{63B3BB69-23CF-44E3-9099-C40C66FF867C}">
              <a14:compatExt xmlns:a14="http://schemas.microsoft.com/office/drawing/2010/main" spid="_x0000_s18613"/>
            </a:ext>
            <a:ext uri="{FF2B5EF4-FFF2-40B4-BE49-F238E27FC236}">
              <a16:creationId xmlns:a16="http://schemas.microsoft.com/office/drawing/2014/main" id="{00000000-0008-0000-0100-00004C000000}"/>
            </a:ext>
          </a:extLst>
        </xdr:cNvPr>
        <xdr:cNvSpPr/>
      </xdr:nvSpPr>
      <xdr:spPr bwMode="auto">
        <a:xfrm>
          <a:off x="1457325" y="3514725"/>
          <a:ext cx="169545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9</xdr:col>
          <xdr:colOff>0</xdr:colOff>
          <xdr:row>31</xdr:row>
          <xdr:rowOff>12700</xdr:rowOff>
        </xdr:from>
        <xdr:to>
          <xdr:col>13</xdr:col>
          <xdr:colOff>0</xdr:colOff>
          <xdr:row>32</xdr:row>
          <xdr:rowOff>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100-00002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31</xdr:row>
          <xdr:rowOff>12700</xdr:rowOff>
        </xdr:from>
        <xdr:to>
          <xdr:col>13</xdr:col>
          <xdr:colOff>0</xdr:colOff>
          <xdr:row>32</xdr:row>
          <xdr:rowOff>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1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34</xdr:row>
          <xdr:rowOff>12700</xdr:rowOff>
        </xdr:from>
        <xdr:to>
          <xdr:col>9</xdr:col>
          <xdr:colOff>1242</xdr:colOff>
          <xdr:row>35</xdr:row>
          <xdr:rowOff>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1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12700</xdr:rowOff>
        </xdr:from>
        <xdr:to>
          <xdr:col>13</xdr:col>
          <xdr:colOff>1242</xdr:colOff>
          <xdr:row>35</xdr:row>
          <xdr:rowOff>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100-00002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12700</xdr:rowOff>
        </xdr:from>
        <xdr:to>
          <xdr:col>13</xdr:col>
          <xdr:colOff>1242</xdr:colOff>
          <xdr:row>38</xdr:row>
          <xdr:rowOff>0</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100-00002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37</xdr:row>
          <xdr:rowOff>12700</xdr:rowOff>
        </xdr:from>
        <xdr:to>
          <xdr:col>9</xdr:col>
          <xdr:colOff>1242</xdr:colOff>
          <xdr:row>38</xdr:row>
          <xdr:rowOff>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1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419100</xdr:colOff>
      <xdr:row>27</xdr:row>
      <xdr:rowOff>9525</xdr:rowOff>
    </xdr:from>
    <xdr:ext cx="1285875" cy="371475"/>
    <xdr:sp macro="" textlink="">
      <xdr:nvSpPr>
        <xdr:cNvPr id="83"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100-000053000000}"/>
            </a:ext>
          </a:extLst>
        </xdr:cNvPr>
        <xdr:cNvSpPr/>
      </xdr:nvSpPr>
      <xdr:spPr bwMode="auto">
        <a:xfrm>
          <a:off x="6596204" y="8846084"/>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27</xdr:row>
      <xdr:rowOff>9525</xdr:rowOff>
    </xdr:from>
    <xdr:ext cx="2571750" cy="371475"/>
    <xdr:sp macro="" textlink="">
      <xdr:nvSpPr>
        <xdr:cNvPr id="84"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54000000}"/>
            </a:ext>
          </a:extLst>
        </xdr:cNvPr>
        <xdr:cNvSpPr/>
      </xdr:nvSpPr>
      <xdr:spPr bwMode="auto">
        <a:xfrm>
          <a:off x="5337867" y="8846084"/>
          <a:ext cx="257175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29</xdr:row>
      <xdr:rowOff>9525</xdr:rowOff>
    </xdr:from>
    <xdr:ext cx="1697525" cy="333375"/>
    <xdr:sp macro="" textlink="">
      <xdr:nvSpPr>
        <xdr:cNvPr id="85" name="Check Box 174" hidden="1">
          <a:extLst>
            <a:ext uri="{63B3BB69-23CF-44E3-9099-C40C66FF867C}">
              <a14:compatExt xmlns:a14="http://schemas.microsoft.com/office/drawing/2010/main" spid="_x0000_s18606"/>
            </a:ext>
            <a:ext uri="{FF2B5EF4-FFF2-40B4-BE49-F238E27FC236}">
              <a16:creationId xmlns:a16="http://schemas.microsoft.com/office/drawing/2014/main" id="{00000000-0008-0000-0100-000055000000}"/>
            </a:ext>
          </a:extLst>
        </xdr:cNvPr>
        <xdr:cNvSpPr/>
      </xdr:nvSpPr>
      <xdr:spPr bwMode="auto">
        <a:xfrm>
          <a:off x="3130990" y="9477941"/>
          <a:ext cx="169752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9525</xdr:colOff>
      <xdr:row>29</xdr:row>
      <xdr:rowOff>9525</xdr:rowOff>
    </xdr:from>
    <xdr:ext cx="3385525" cy="333375"/>
    <xdr:sp macro="" textlink="">
      <xdr:nvSpPr>
        <xdr:cNvPr id="86" name="Check Box 171" hidden="1">
          <a:extLst>
            <a:ext uri="{63B3BB69-23CF-44E3-9099-C40C66FF867C}">
              <a14:compatExt xmlns:a14="http://schemas.microsoft.com/office/drawing/2010/main" spid="_x0000_s18603"/>
            </a:ext>
            <a:ext uri="{FF2B5EF4-FFF2-40B4-BE49-F238E27FC236}">
              <a16:creationId xmlns:a16="http://schemas.microsoft.com/office/drawing/2014/main" id="{00000000-0008-0000-0100-000056000000}"/>
            </a:ext>
          </a:extLst>
        </xdr:cNvPr>
        <xdr:cNvSpPr/>
      </xdr:nvSpPr>
      <xdr:spPr bwMode="auto">
        <a:xfrm>
          <a:off x="1442990" y="9477941"/>
          <a:ext cx="338552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0</xdr:colOff>
          <xdr:row>29</xdr:row>
          <xdr:rowOff>12700</xdr:rowOff>
        </xdr:from>
        <xdr:to>
          <xdr:col>13</xdr:col>
          <xdr:colOff>0</xdr:colOff>
          <xdr:row>30</xdr:row>
          <xdr:rowOff>0</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1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29</xdr:row>
          <xdr:rowOff>12700</xdr:rowOff>
        </xdr:from>
        <xdr:to>
          <xdr:col>13</xdr:col>
          <xdr:colOff>0</xdr:colOff>
          <xdr:row>30</xdr:row>
          <xdr:rowOff>0</xdr:rowOff>
        </xdr:to>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01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76200</xdr:colOff>
      <xdr:row>25</xdr:row>
      <xdr:rowOff>9525</xdr:rowOff>
    </xdr:from>
    <xdr:ext cx="772562" cy="369444"/>
    <xdr:sp macro="" textlink="">
      <xdr:nvSpPr>
        <xdr:cNvPr id="89" name="Check Box 2" hidden="1">
          <a:extLst>
            <a:ext uri="{63B3BB69-23CF-44E3-9099-C40C66FF867C}">
              <a14:compatExt xmlns:a14="http://schemas.microsoft.com/office/drawing/2010/main" spid="_x0000_s28674"/>
            </a:ext>
            <a:ext uri="{FF2B5EF4-FFF2-40B4-BE49-F238E27FC236}">
              <a16:creationId xmlns:a16="http://schemas.microsoft.com/office/drawing/2014/main" id="{00000000-0008-0000-0100-000059000000}"/>
            </a:ext>
          </a:extLst>
        </xdr:cNvPr>
        <xdr:cNvSpPr/>
      </xdr:nvSpPr>
      <xdr:spPr bwMode="auto">
        <a:xfrm>
          <a:off x="1934047" y="8336827"/>
          <a:ext cx="772562" cy="3694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25</xdr:row>
      <xdr:rowOff>9525</xdr:rowOff>
    </xdr:from>
    <xdr:ext cx="1267863" cy="369444"/>
    <xdr:sp macro="" textlink="">
      <xdr:nvSpPr>
        <xdr:cNvPr id="90" name="Check Box 1" hidden="1">
          <a:extLst>
            <a:ext uri="{63B3BB69-23CF-44E3-9099-C40C66FF867C}">
              <a14:compatExt xmlns:a14="http://schemas.microsoft.com/office/drawing/2010/main" spid="_x0000_s28673"/>
            </a:ext>
            <a:ext uri="{FF2B5EF4-FFF2-40B4-BE49-F238E27FC236}">
              <a16:creationId xmlns:a16="http://schemas.microsoft.com/office/drawing/2014/main" id="{00000000-0008-0000-0100-00005A000000}"/>
            </a:ext>
          </a:extLst>
        </xdr:cNvPr>
        <xdr:cNvSpPr/>
      </xdr:nvSpPr>
      <xdr:spPr bwMode="auto">
        <a:xfrm>
          <a:off x="1433465" y="8336827"/>
          <a:ext cx="1267863" cy="3694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76200</xdr:colOff>
      <xdr:row>25</xdr:row>
      <xdr:rowOff>9525</xdr:rowOff>
    </xdr:from>
    <xdr:ext cx="840306" cy="369444"/>
    <xdr:sp macro="" textlink="">
      <xdr:nvSpPr>
        <xdr:cNvPr id="91" name="Check Box 3" hidden="1">
          <a:extLst>
            <a:ext uri="{63B3BB69-23CF-44E3-9099-C40C66FF867C}">
              <a14:compatExt xmlns:a14="http://schemas.microsoft.com/office/drawing/2010/main" spid="_x0000_s28675"/>
            </a:ext>
            <a:ext uri="{FF2B5EF4-FFF2-40B4-BE49-F238E27FC236}">
              <a16:creationId xmlns:a16="http://schemas.microsoft.com/office/drawing/2014/main" id="{00000000-0008-0000-0100-00005B000000}"/>
            </a:ext>
          </a:extLst>
        </xdr:cNvPr>
        <xdr:cNvSpPr/>
      </xdr:nvSpPr>
      <xdr:spPr bwMode="auto">
        <a:xfrm>
          <a:off x="4480334" y="8336827"/>
          <a:ext cx="840306" cy="3694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25</xdr:row>
      <xdr:rowOff>9525</xdr:rowOff>
    </xdr:from>
    <xdr:ext cx="1340888" cy="369444"/>
    <xdr:sp macro="" textlink="">
      <xdr:nvSpPr>
        <xdr:cNvPr id="92" name="Check Box 4" hidden="1">
          <a:extLst>
            <a:ext uri="{63B3BB69-23CF-44E3-9099-C40C66FF867C}">
              <a14:compatExt xmlns:a14="http://schemas.microsoft.com/office/drawing/2010/main" spid="_x0000_s28676"/>
            </a:ext>
            <a:ext uri="{FF2B5EF4-FFF2-40B4-BE49-F238E27FC236}">
              <a16:creationId xmlns:a16="http://schemas.microsoft.com/office/drawing/2014/main" id="{00000000-0008-0000-0100-00005C000000}"/>
            </a:ext>
          </a:extLst>
        </xdr:cNvPr>
        <xdr:cNvSpPr/>
      </xdr:nvSpPr>
      <xdr:spPr bwMode="auto">
        <a:xfrm>
          <a:off x="3979752" y="8336827"/>
          <a:ext cx="1340888" cy="3694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76200</xdr:colOff>
      <xdr:row>25</xdr:row>
      <xdr:rowOff>9525</xdr:rowOff>
    </xdr:from>
    <xdr:ext cx="772563" cy="369444"/>
    <xdr:sp macro="" textlink="">
      <xdr:nvSpPr>
        <xdr:cNvPr id="93" name="Check Box 5" hidden="1">
          <a:extLst>
            <a:ext uri="{63B3BB69-23CF-44E3-9099-C40C66FF867C}">
              <a14:compatExt xmlns:a14="http://schemas.microsoft.com/office/drawing/2010/main" spid="_x0000_s28677"/>
            </a:ext>
            <a:ext uri="{FF2B5EF4-FFF2-40B4-BE49-F238E27FC236}">
              <a16:creationId xmlns:a16="http://schemas.microsoft.com/office/drawing/2014/main" id="{00000000-0008-0000-0100-00005D000000}"/>
            </a:ext>
          </a:extLst>
        </xdr:cNvPr>
        <xdr:cNvSpPr/>
      </xdr:nvSpPr>
      <xdr:spPr bwMode="auto">
        <a:xfrm>
          <a:off x="7102066" y="8336827"/>
          <a:ext cx="772563" cy="3694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25</xdr:row>
      <xdr:rowOff>9525</xdr:rowOff>
    </xdr:from>
    <xdr:ext cx="1273144" cy="369444"/>
    <xdr:sp macro="" textlink="">
      <xdr:nvSpPr>
        <xdr:cNvPr id="94" name="Check Box 6" hidden="1">
          <a:extLst>
            <a:ext uri="{63B3BB69-23CF-44E3-9099-C40C66FF867C}">
              <a14:compatExt xmlns:a14="http://schemas.microsoft.com/office/drawing/2010/main" spid="_x0000_s28678"/>
            </a:ext>
            <a:ext uri="{FF2B5EF4-FFF2-40B4-BE49-F238E27FC236}">
              <a16:creationId xmlns:a16="http://schemas.microsoft.com/office/drawing/2014/main" id="{00000000-0008-0000-0100-00005E000000}"/>
            </a:ext>
          </a:extLst>
        </xdr:cNvPr>
        <xdr:cNvSpPr/>
      </xdr:nvSpPr>
      <xdr:spPr bwMode="auto">
        <a:xfrm>
          <a:off x="6601485" y="8336827"/>
          <a:ext cx="1273144" cy="3694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25</xdr:row>
      <xdr:rowOff>9525</xdr:rowOff>
    </xdr:from>
    <xdr:ext cx="1285875" cy="371475"/>
    <xdr:sp macro="" textlink="">
      <xdr:nvSpPr>
        <xdr:cNvPr id="95"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100-00005F000000}"/>
            </a:ext>
          </a:extLst>
        </xdr:cNvPr>
        <xdr:cNvSpPr/>
      </xdr:nvSpPr>
      <xdr:spPr bwMode="auto">
        <a:xfrm>
          <a:off x="6596204" y="8336827"/>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25</xdr:row>
      <xdr:rowOff>9525</xdr:rowOff>
    </xdr:from>
    <xdr:ext cx="2571750" cy="371475"/>
    <xdr:sp macro="" textlink="">
      <xdr:nvSpPr>
        <xdr:cNvPr id="96"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60000000}"/>
            </a:ext>
          </a:extLst>
        </xdr:cNvPr>
        <xdr:cNvSpPr/>
      </xdr:nvSpPr>
      <xdr:spPr bwMode="auto">
        <a:xfrm>
          <a:off x="5337867" y="8336827"/>
          <a:ext cx="257175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31</xdr:row>
      <xdr:rowOff>9525</xdr:rowOff>
    </xdr:from>
    <xdr:ext cx="1285875" cy="371475"/>
    <xdr:sp macro="" textlink="">
      <xdr:nvSpPr>
        <xdr:cNvPr id="97"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100-000061000000}"/>
            </a:ext>
          </a:extLst>
        </xdr:cNvPr>
        <xdr:cNvSpPr/>
      </xdr:nvSpPr>
      <xdr:spPr bwMode="auto">
        <a:xfrm>
          <a:off x="6596204" y="8978114"/>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31</xdr:row>
      <xdr:rowOff>9525</xdr:rowOff>
    </xdr:from>
    <xdr:ext cx="2571750" cy="371475"/>
    <xdr:sp macro="" textlink="">
      <xdr:nvSpPr>
        <xdr:cNvPr id="98"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62000000}"/>
            </a:ext>
          </a:extLst>
        </xdr:cNvPr>
        <xdr:cNvSpPr/>
      </xdr:nvSpPr>
      <xdr:spPr bwMode="auto">
        <a:xfrm>
          <a:off x="5337867" y="8978114"/>
          <a:ext cx="257175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31</xdr:row>
      <xdr:rowOff>9525</xdr:rowOff>
    </xdr:from>
    <xdr:ext cx="1697525" cy="333375"/>
    <xdr:sp macro="" textlink="">
      <xdr:nvSpPr>
        <xdr:cNvPr id="99" name="Check Box 174" hidden="1">
          <a:extLst>
            <a:ext uri="{63B3BB69-23CF-44E3-9099-C40C66FF867C}">
              <a14:compatExt xmlns:a14="http://schemas.microsoft.com/office/drawing/2010/main" spid="_x0000_s18606"/>
            </a:ext>
            <a:ext uri="{FF2B5EF4-FFF2-40B4-BE49-F238E27FC236}">
              <a16:creationId xmlns:a16="http://schemas.microsoft.com/office/drawing/2014/main" id="{00000000-0008-0000-0100-000063000000}"/>
            </a:ext>
          </a:extLst>
        </xdr:cNvPr>
        <xdr:cNvSpPr/>
      </xdr:nvSpPr>
      <xdr:spPr bwMode="auto">
        <a:xfrm>
          <a:off x="3130990" y="8978114"/>
          <a:ext cx="169752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9525</xdr:colOff>
      <xdr:row>31</xdr:row>
      <xdr:rowOff>9525</xdr:rowOff>
    </xdr:from>
    <xdr:ext cx="3385525" cy="333375"/>
    <xdr:sp macro="" textlink="">
      <xdr:nvSpPr>
        <xdr:cNvPr id="100" name="Check Box 171" hidden="1">
          <a:extLst>
            <a:ext uri="{63B3BB69-23CF-44E3-9099-C40C66FF867C}">
              <a14:compatExt xmlns:a14="http://schemas.microsoft.com/office/drawing/2010/main" spid="_x0000_s18603"/>
            </a:ext>
            <a:ext uri="{FF2B5EF4-FFF2-40B4-BE49-F238E27FC236}">
              <a16:creationId xmlns:a16="http://schemas.microsoft.com/office/drawing/2014/main" id="{00000000-0008-0000-0100-000064000000}"/>
            </a:ext>
          </a:extLst>
        </xdr:cNvPr>
        <xdr:cNvSpPr/>
      </xdr:nvSpPr>
      <xdr:spPr bwMode="auto">
        <a:xfrm>
          <a:off x="1442990" y="8978114"/>
          <a:ext cx="338552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0</xdr:colOff>
          <xdr:row>31</xdr:row>
          <xdr:rowOff>12700</xdr:rowOff>
        </xdr:from>
        <xdr:to>
          <xdr:col>13</xdr:col>
          <xdr:colOff>0</xdr:colOff>
          <xdr:row>32</xdr:row>
          <xdr:rowOff>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100-00002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31</xdr:row>
          <xdr:rowOff>12700</xdr:rowOff>
        </xdr:from>
        <xdr:to>
          <xdr:col>13</xdr:col>
          <xdr:colOff>0</xdr:colOff>
          <xdr:row>32</xdr:row>
          <xdr:rowOff>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100-00002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0</xdr:colOff>
      <xdr:row>34</xdr:row>
      <xdr:rowOff>9525</xdr:rowOff>
    </xdr:from>
    <xdr:ext cx="1697525" cy="333375"/>
    <xdr:sp macro="" textlink="">
      <xdr:nvSpPr>
        <xdr:cNvPr id="103" name="Check Box 174" hidden="1">
          <a:extLst>
            <a:ext uri="{63B3BB69-23CF-44E3-9099-C40C66FF867C}">
              <a14:compatExt xmlns:a14="http://schemas.microsoft.com/office/drawing/2010/main" spid="_x0000_s18606"/>
            </a:ext>
            <a:ext uri="{FF2B5EF4-FFF2-40B4-BE49-F238E27FC236}">
              <a16:creationId xmlns:a16="http://schemas.microsoft.com/office/drawing/2014/main" id="{00000000-0008-0000-0100-000067000000}"/>
            </a:ext>
          </a:extLst>
        </xdr:cNvPr>
        <xdr:cNvSpPr/>
      </xdr:nvSpPr>
      <xdr:spPr bwMode="auto">
        <a:xfrm>
          <a:off x="3130990" y="9572248"/>
          <a:ext cx="169752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9525</xdr:colOff>
      <xdr:row>34</xdr:row>
      <xdr:rowOff>9525</xdr:rowOff>
    </xdr:from>
    <xdr:ext cx="3385525" cy="333375"/>
    <xdr:sp macro="" textlink="">
      <xdr:nvSpPr>
        <xdr:cNvPr id="104" name="Check Box 171" hidden="1">
          <a:extLst>
            <a:ext uri="{63B3BB69-23CF-44E3-9099-C40C66FF867C}">
              <a14:compatExt xmlns:a14="http://schemas.microsoft.com/office/drawing/2010/main" spid="_x0000_s18603"/>
            </a:ext>
            <a:ext uri="{FF2B5EF4-FFF2-40B4-BE49-F238E27FC236}">
              <a16:creationId xmlns:a16="http://schemas.microsoft.com/office/drawing/2014/main" id="{00000000-0008-0000-0100-000068000000}"/>
            </a:ext>
          </a:extLst>
        </xdr:cNvPr>
        <xdr:cNvSpPr/>
      </xdr:nvSpPr>
      <xdr:spPr bwMode="auto">
        <a:xfrm>
          <a:off x="1442990" y="9572248"/>
          <a:ext cx="338552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0</xdr:colOff>
          <xdr:row>34</xdr:row>
          <xdr:rowOff>12700</xdr:rowOff>
        </xdr:from>
        <xdr:to>
          <xdr:col>13</xdr:col>
          <xdr:colOff>0</xdr:colOff>
          <xdr:row>35</xdr:row>
          <xdr:rowOff>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100-00002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34</xdr:row>
          <xdr:rowOff>12700</xdr:rowOff>
        </xdr:from>
        <xdr:to>
          <xdr:col>13</xdr:col>
          <xdr:colOff>0</xdr:colOff>
          <xdr:row>35</xdr:row>
          <xdr:rowOff>0</xdr:rowOff>
        </xdr:to>
        <xdr:sp macro="" textlink="">
          <xdr:nvSpPr>
            <xdr:cNvPr id="28717" name="Check Box 45" hidden="1">
              <a:extLst>
                <a:ext uri="{63B3BB69-23CF-44E3-9099-C40C66FF867C}">
                  <a14:compatExt spid="_x0000_s28717"/>
                </a:ext>
                <a:ext uri="{FF2B5EF4-FFF2-40B4-BE49-F238E27FC236}">
                  <a16:creationId xmlns:a16="http://schemas.microsoft.com/office/drawing/2014/main" id="{00000000-0008-0000-01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419100</xdr:colOff>
      <xdr:row>34</xdr:row>
      <xdr:rowOff>9525</xdr:rowOff>
    </xdr:from>
    <xdr:ext cx="1285875" cy="371475"/>
    <xdr:sp macro="" textlink="">
      <xdr:nvSpPr>
        <xdr:cNvPr id="107"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100-00006B000000}"/>
            </a:ext>
          </a:extLst>
        </xdr:cNvPr>
        <xdr:cNvSpPr/>
      </xdr:nvSpPr>
      <xdr:spPr bwMode="auto">
        <a:xfrm>
          <a:off x="6596204" y="9572248"/>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34</xdr:row>
      <xdr:rowOff>9525</xdr:rowOff>
    </xdr:from>
    <xdr:ext cx="2571750" cy="371475"/>
    <xdr:sp macro="" textlink="">
      <xdr:nvSpPr>
        <xdr:cNvPr id="108"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6C000000}"/>
            </a:ext>
          </a:extLst>
        </xdr:cNvPr>
        <xdr:cNvSpPr/>
      </xdr:nvSpPr>
      <xdr:spPr bwMode="auto">
        <a:xfrm>
          <a:off x="5337867" y="9572248"/>
          <a:ext cx="257175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xdr:row>
      <xdr:rowOff>9525</xdr:rowOff>
    </xdr:from>
    <xdr:ext cx="1697525" cy="333375"/>
    <xdr:sp macro="" textlink="">
      <xdr:nvSpPr>
        <xdr:cNvPr id="109" name="Check Box 174" hidden="1">
          <a:extLst>
            <a:ext uri="{63B3BB69-23CF-44E3-9099-C40C66FF867C}">
              <a14:compatExt xmlns:a14="http://schemas.microsoft.com/office/drawing/2010/main" spid="_x0000_s18606"/>
            </a:ext>
            <a:ext uri="{FF2B5EF4-FFF2-40B4-BE49-F238E27FC236}">
              <a16:creationId xmlns:a16="http://schemas.microsoft.com/office/drawing/2014/main" id="{00000000-0008-0000-0100-00006D000000}"/>
            </a:ext>
          </a:extLst>
        </xdr:cNvPr>
        <xdr:cNvSpPr/>
      </xdr:nvSpPr>
      <xdr:spPr bwMode="auto">
        <a:xfrm>
          <a:off x="3130990" y="9572248"/>
          <a:ext cx="169752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9525</xdr:colOff>
      <xdr:row>34</xdr:row>
      <xdr:rowOff>9525</xdr:rowOff>
    </xdr:from>
    <xdr:ext cx="3385525" cy="333375"/>
    <xdr:sp macro="" textlink="">
      <xdr:nvSpPr>
        <xdr:cNvPr id="110" name="Check Box 171" hidden="1">
          <a:extLst>
            <a:ext uri="{63B3BB69-23CF-44E3-9099-C40C66FF867C}">
              <a14:compatExt xmlns:a14="http://schemas.microsoft.com/office/drawing/2010/main" spid="_x0000_s18603"/>
            </a:ext>
            <a:ext uri="{FF2B5EF4-FFF2-40B4-BE49-F238E27FC236}">
              <a16:creationId xmlns:a16="http://schemas.microsoft.com/office/drawing/2014/main" id="{00000000-0008-0000-0100-00006E000000}"/>
            </a:ext>
          </a:extLst>
        </xdr:cNvPr>
        <xdr:cNvSpPr/>
      </xdr:nvSpPr>
      <xdr:spPr bwMode="auto">
        <a:xfrm>
          <a:off x="1442990" y="9572248"/>
          <a:ext cx="338552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0</xdr:colOff>
          <xdr:row>34</xdr:row>
          <xdr:rowOff>12700</xdr:rowOff>
        </xdr:from>
        <xdr:to>
          <xdr:col>13</xdr:col>
          <xdr:colOff>0</xdr:colOff>
          <xdr:row>35</xdr:row>
          <xdr:rowOff>0</xdr:rowOff>
        </xdr:to>
        <xdr:sp macro="" textlink="">
          <xdr:nvSpPr>
            <xdr:cNvPr id="28718" name="Check Box 46" hidden="1">
              <a:extLst>
                <a:ext uri="{63B3BB69-23CF-44E3-9099-C40C66FF867C}">
                  <a14:compatExt spid="_x0000_s28718"/>
                </a:ext>
                <a:ext uri="{FF2B5EF4-FFF2-40B4-BE49-F238E27FC236}">
                  <a16:creationId xmlns:a16="http://schemas.microsoft.com/office/drawing/2014/main" id="{00000000-0008-0000-01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34</xdr:row>
          <xdr:rowOff>12700</xdr:rowOff>
        </xdr:from>
        <xdr:to>
          <xdr:col>13</xdr:col>
          <xdr:colOff>0</xdr:colOff>
          <xdr:row>35</xdr:row>
          <xdr:rowOff>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100-00002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419100</xdr:colOff>
      <xdr:row>37</xdr:row>
      <xdr:rowOff>9525</xdr:rowOff>
    </xdr:from>
    <xdr:ext cx="1285875" cy="371475"/>
    <xdr:sp macro="" textlink="">
      <xdr:nvSpPr>
        <xdr:cNvPr id="113" name="Check Box 9" hidden="1">
          <a:extLst>
            <a:ext uri="{63B3BB69-23CF-44E3-9099-C40C66FF867C}">
              <a14:compatExt xmlns:a14="http://schemas.microsoft.com/office/drawing/2010/main" spid="_x0000_s28681"/>
            </a:ext>
            <a:ext uri="{FF2B5EF4-FFF2-40B4-BE49-F238E27FC236}">
              <a16:creationId xmlns:a16="http://schemas.microsoft.com/office/drawing/2014/main" id="{00000000-0008-0000-0100-000071000000}"/>
            </a:ext>
          </a:extLst>
        </xdr:cNvPr>
        <xdr:cNvSpPr/>
      </xdr:nvSpPr>
      <xdr:spPr bwMode="auto">
        <a:xfrm>
          <a:off x="6596204" y="10166381"/>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37</xdr:row>
      <xdr:rowOff>9525</xdr:rowOff>
    </xdr:from>
    <xdr:ext cx="2562225" cy="371475"/>
    <xdr:sp macro="" textlink="">
      <xdr:nvSpPr>
        <xdr:cNvPr id="114" name="Check Box 10" hidden="1">
          <a:extLst>
            <a:ext uri="{63B3BB69-23CF-44E3-9099-C40C66FF867C}">
              <a14:compatExt xmlns:a14="http://schemas.microsoft.com/office/drawing/2010/main" spid="_x0000_s28682"/>
            </a:ext>
            <a:ext uri="{FF2B5EF4-FFF2-40B4-BE49-F238E27FC236}">
              <a16:creationId xmlns:a16="http://schemas.microsoft.com/office/drawing/2014/main" id="{00000000-0008-0000-0100-000072000000}"/>
            </a:ext>
          </a:extLst>
        </xdr:cNvPr>
        <xdr:cNvSpPr/>
      </xdr:nvSpPr>
      <xdr:spPr bwMode="auto">
        <a:xfrm>
          <a:off x="5337867" y="10166381"/>
          <a:ext cx="256222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37</xdr:row>
      <xdr:rowOff>9525</xdr:rowOff>
    </xdr:from>
    <xdr:ext cx="1285875" cy="371475"/>
    <xdr:sp macro="" textlink="">
      <xdr:nvSpPr>
        <xdr:cNvPr id="115"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100-000073000000}"/>
            </a:ext>
          </a:extLst>
        </xdr:cNvPr>
        <xdr:cNvSpPr/>
      </xdr:nvSpPr>
      <xdr:spPr bwMode="auto">
        <a:xfrm>
          <a:off x="6596204" y="10166381"/>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37</xdr:row>
      <xdr:rowOff>9525</xdr:rowOff>
    </xdr:from>
    <xdr:ext cx="2571750" cy="371475"/>
    <xdr:sp macro="" textlink="">
      <xdr:nvSpPr>
        <xdr:cNvPr id="116"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74000000}"/>
            </a:ext>
          </a:extLst>
        </xdr:cNvPr>
        <xdr:cNvSpPr/>
      </xdr:nvSpPr>
      <xdr:spPr bwMode="auto">
        <a:xfrm>
          <a:off x="5337867" y="10166381"/>
          <a:ext cx="257175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37</xdr:row>
      <xdr:rowOff>9525</xdr:rowOff>
    </xdr:from>
    <xdr:ext cx="1285875" cy="371475"/>
    <xdr:sp macro="" textlink="">
      <xdr:nvSpPr>
        <xdr:cNvPr id="117"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100-000075000000}"/>
            </a:ext>
          </a:extLst>
        </xdr:cNvPr>
        <xdr:cNvSpPr/>
      </xdr:nvSpPr>
      <xdr:spPr bwMode="auto">
        <a:xfrm>
          <a:off x="6596204" y="10166381"/>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37</xdr:row>
      <xdr:rowOff>9525</xdr:rowOff>
    </xdr:from>
    <xdr:ext cx="2571750" cy="371475"/>
    <xdr:sp macro="" textlink="">
      <xdr:nvSpPr>
        <xdr:cNvPr id="118"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76000000}"/>
            </a:ext>
          </a:extLst>
        </xdr:cNvPr>
        <xdr:cNvSpPr/>
      </xdr:nvSpPr>
      <xdr:spPr bwMode="auto">
        <a:xfrm>
          <a:off x="5337867" y="10166381"/>
          <a:ext cx="257175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9525</xdr:colOff>
      <xdr:row>37</xdr:row>
      <xdr:rowOff>9525</xdr:rowOff>
    </xdr:from>
    <xdr:ext cx="1682719" cy="333375"/>
    <xdr:sp macro="" textlink="">
      <xdr:nvSpPr>
        <xdr:cNvPr id="119" name="Check Box 177" hidden="1">
          <a:extLst>
            <a:ext uri="{63B3BB69-23CF-44E3-9099-C40C66FF867C}">
              <a14:compatExt xmlns:a14="http://schemas.microsoft.com/office/drawing/2010/main" spid="_x0000_s18609"/>
            </a:ext>
            <a:ext uri="{FF2B5EF4-FFF2-40B4-BE49-F238E27FC236}">
              <a16:creationId xmlns:a16="http://schemas.microsoft.com/office/drawing/2014/main" id="{00000000-0008-0000-0100-000077000000}"/>
            </a:ext>
          </a:extLst>
        </xdr:cNvPr>
        <xdr:cNvSpPr/>
      </xdr:nvSpPr>
      <xdr:spPr bwMode="auto">
        <a:xfrm>
          <a:off x="1442990" y="10166381"/>
          <a:ext cx="1682719"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9525</xdr:rowOff>
    </xdr:from>
    <xdr:ext cx="1692244" cy="333375"/>
    <xdr:sp macro="" textlink="">
      <xdr:nvSpPr>
        <xdr:cNvPr id="120" name="Check Box 178" hidden="1">
          <a:extLst>
            <a:ext uri="{63B3BB69-23CF-44E3-9099-C40C66FF867C}">
              <a14:compatExt xmlns:a14="http://schemas.microsoft.com/office/drawing/2010/main" spid="_x0000_s18610"/>
            </a:ext>
            <a:ext uri="{FF2B5EF4-FFF2-40B4-BE49-F238E27FC236}">
              <a16:creationId xmlns:a16="http://schemas.microsoft.com/office/drawing/2014/main" id="{00000000-0008-0000-0100-000078000000}"/>
            </a:ext>
          </a:extLst>
        </xdr:cNvPr>
        <xdr:cNvSpPr/>
      </xdr:nvSpPr>
      <xdr:spPr bwMode="auto">
        <a:xfrm>
          <a:off x="3130990" y="10166381"/>
          <a:ext cx="1692244"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12700</xdr:colOff>
          <xdr:row>37</xdr:row>
          <xdr:rowOff>12700</xdr:rowOff>
        </xdr:from>
        <xdr:to>
          <xdr:col>9</xdr:col>
          <xdr:colOff>1242</xdr:colOff>
          <xdr:row>38</xdr:row>
          <xdr:rowOff>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1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12700</xdr:rowOff>
        </xdr:from>
        <xdr:to>
          <xdr:col>13</xdr:col>
          <xdr:colOff>1242</xdr:colOff>
          <xdr:row>38</xdr:row>
          <xdr:rowOff>0</xdr:rowOff>
        </xdr:to>
        <xdr:sp macro="" textlink="">
          <xdr:nvSpPr>
            <xdr:cNvPr id="28721" name="Check Box 49" hidden="1">
              <a:extLst>
                <a:ext uri="{63B3BB69-23CF-44E3-9099-C40C66FF867C}">
                  <a14:compatExt spid="_x0000_s28721"/>
                </a:ext>
                <a:ext uri="{FF2B5EF4-FFF2-40B4-BE49-F238E27FC236}">
                  <a16:creationId xmlns:a16="http://schemas.microsoft.com/office/drawing/2014/main" id="{00000000-0008-0000-0100-00003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0</xdr:colOff>
      <xdr:row>37</xdr:row>
      <xdr:rowOff>9525</xdr:rowOff>
    </xdr:from>
    <xdr:ext cx="1697525" cy="333375"/>
    <xdr:sp macro="" textlink="">
      <xdr:nvSpPr>
        <xdr:cNvPr id="123" name="Check Box 174" hidden="1">
          <a:extLst>
            <a:ext uri="{63B3BB69-23CF-44E3-9099-C40C66FF867C}">
              <a14:compatExt xmlns:a14="http://schemas.microsoft.com/office/drawing/2010/main" spid="_x0000_s18606"/>
            </a:ext>
            <a:ext uri="{FF2B5EF4-FFF2-40B4-BE49-F238E27FC236}">
              <a16:creationId xmlns:a16="http://schemas.microsoft.com/office/drawing/2014/main" id="{00000000-0008-0000-0100-00007B000000}"/>
            </a:ext>
          </a:extLst>
        </xdr:cNvPr>
        <xdr:cNvSpPr/>
      </xdr:nvSpPr>
      <xdr:spPr bwMode="auto">
        <a:xfrm>
          <a:off x="3130990" y="10166381"/>
          <a:ext cx="169752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9525</xdr:colOff>
      <xdr:row>37</xdr:row>
      <xdr:rowOff>9525</xdr:rowOff>
    </xdr:from>
    <xdr:ext cx="3385525" cy="333375"/>
    <xdr:sp macro="" textlink="">
      <xdr:nvSpPr>
        <xdr:cNvPr id="124" name="Check Box 171" hidden="1">
          <a:extLst>
            <a:ext uri="{63B3BB69-23CF-44E3-9099-C40C66FF867C}">
              <a14:compatExt xmlns:a14="http://schemas.microsoft.com/office/drawing/2010/main" spid="_x0000_s18603"/>
            </a:ext>
            <a:ext uri="{FF2B5EF4-FFF2-40B4-BE49-F238E27FC236}">
              <a16:creationId xmlns:a16="http://schemas.microsoft.com/office/drawing/2014/main" id="{00000000-0008-0000-0100-00007C000000}"/>
            </a:ext>
          </a:extLst>
        </xdr:cNvPr>
        <xdr:cNvSpPr/>
      </xdr:nvSpPr>
      <xdr:spPr bwMode="auto">
        <a:xfrm>
          <a:off x="1442990" y="10166381"/>
          <a:ext cx="338552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0</xdr:colOff>
          <xdr:row>37</xdr:row>
          <xdr:rowOff>12700</xdr:rowOff>
        </xdr:from>
        <xdr:to>
          <xdr:col>13</xdr:col>
          <xdr:colOff>0</xdr:colOff>
          <xdr:row>38</xdr:row>
          <xdr:rowOff>0</xdr:rowOff>
        </xdr:to>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0100-00003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37</xdr:row>
          <xdr:rowOff>12700</xdr:rowOff>
        </xdr:from>
        <xdr:to>
          <xdr:col>13</xdr:col>
          <xdr:colOff>0</xdr:colOff>
          <xdr:row>38</xdr:row>
          <xdr:rowOff>0</xdr:rowOff>
        </xdr:to>
        <xdr:sp macro="" textlink="">
          <xdr:nvSpPr>
            <xdr:cNvPr id="28723" name="Check Box 51" hidden="1">
              <a:extLst>
                <a:ext uri="{63B3BB69-23CF-44E3-9099-C40C66FF867C}">
                  <a14:compatExt spid="_x0000_s28723"/>
                </a:ext>
                <a:ext uri="{FF2B5EF4-FFF2-40B4-BE49-F238E27FC236}">
                  <a16:creationId xmlns:a16="http://schemas.microsoft.com/office/drawing/2014/main" id="{00000000-0008-0000-0100-00003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419100</xdr:colOff>
      <xdr:row>37</xdr:row>
      <xdr:rowOff>9525</xdr:rowOff>
    </xdr:from>
    <xdr:ext cx="1285875" cy="371475"/>
    <xdr:sp macro="" textlink="">
      <xdr:nvSpPr>
        <xdr:cNvPr id="127"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100-00007F000000}"/>
            </a:ext>
          </a:extLst>
        </xdr:cNvPr>
        <xdr:cNvSpPr/>
      </xdr:nvSpPr>
      <xdr:spPr bwMode="auto">
        <a:xfrm>
          <a:off x="6596204" y="10166381"/>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37</xdr:row>
      <xdr:rowOff>9525</xdr:rowOff>
    </xdr:from>
    <xdr:ext cx="2571750" cy="371475"/>
    <xdr:sp macro="" textlink="">
      <xdr:nvSpPr>
        <xdr:cNvPr id="128"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80000000}"/>
            </a:ext>
          </a:extLst>
        </xdr:cNvPr>
        <xdr:cNvSpPr/>
      </xdr:nvSpPr>
      <xdr:spPr bwMode="auto">
        <a:xfrm>
          <a:off x="5337867" y="10166381"/>
          <a:ext cx="257175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9525</xdr:rowOff>
    </xdr:from>
    <xdr:ext cx="1697525" cy="333375"/>
    <xdr:sp macro="" textlink="">
      <xdr:nvSpPr>
        <xdr:cNvPr id="129" name="Check Box 174" hidden="1">
          <a:extLst>
            <a:ext uri="{63B3BB69-23CF-44E3-9099-C40C66FF867C}">
              <a14:compatExt xmlns:a14="http://schemas.microsoft.com/office/drawing/2010/main" spid="_x0000_s18606"/>
            </a:ext>
            <a:ext uri="{FF2B5EF4-FFF2-40B4-BE49-F238E27FC236}">
              <a16:creationId xmlns:a16="http://schemas.microsoft.com/office/drawing/2014/main" id="{00000000-0008-0000-0100-000081000000}"/>
            </a:ext>
          </a:extLst>
        </xdr:cNvPr>
        <xdr:cNvSpPr/>
      </xdr:nvSpPr>
      <xdr:spPr bwMode="auto">
        <a:xfrm>
          <a:off x="3130990" y="10166381"/>
          <a:ext cx="169752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9525</xdr:colOff>
      <xdr:row>37</xdr:row>
      <xdr:rowOff>9525</xdr:rowOff>
    </xdr:from>
    <xdr:ext cx="3385525" cy="333375"/>
    <xdr:sp macro="" textlink="">
      <xdr:nvSpPr>
        <xdr:cNvPr id="130" name="Check Box 171" hidden="1">
          <a:extLst>
            <a:ext uri="{63B3BB69-23CF-44E3-9099-C40C66FF867C}">
              <a14:compatExt xmlns:a14="http://schemas.microsoft.com/office/drawing/2010/main" spid="_x0000_s18603"/>
            </a:ext>
            <a:ext uri="{FF2B5EF4-FFF2-40B4-BE49-F238E27FC236}">
              <a16:creationId xmlns:a16="http://schemas.microsoft.com/office/drawing/2014/main" id="{00000000-0008-0000-0100-000082000000}"/>
            </a:ext>
          </a:extLst>
        </xdr:cNvPr>
        <xdr:cNvSpPr/>
      </xdr:nvSpPr>
      <xdr:spPr bwMode="auto">
        <a:xfrm>
          <a:off x="1442990" y="10166381"/>
          <a:ext cx="338552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0</xdr:colOff>
          <xdr:row>37</xdr:row>
          <xdr:rowOff>12700</xdr:rowOff>
        </xdr:from>
        <xdr:to>
          <xdr:col>13</xdr:col>
          <xdr:colOff>0</xdr:colOff>
          <xdr:row>38</xdr:row>
          <xdr:rowOff>0</xdr:rowOff>
        </xdr:to>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0100-00003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37</xdr:row>
          <xdr:rowOff>12700</xdr:rowOff>
        </xdr:from>
        <xdr:to>
          <xdr:col>13</xdr:col>
          <xdr:colOff>0</xdr:colOff>
          <xdr:row>38</xdr:row>
          <xdr:rowOff>0</xdr:rowOff>
        </xdr:to>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100-00003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76200</xdr:colOff>
      <xdr:row>27</xdr:row>
      <xdr:rowOff>9525</xdr:rowOff>
    </xdr:from>
    <xdr:ext cx="786198" cy="371930"/>
    <xdr:sp macro="" textlink="">
      <xdr:nvSpPr>
        <xdr:cNvPr id="139" name="Check Box 2" hidden="1">
          <a:extLst>
            <a:ext uri="{63B3BB69-23CF-44E3-9099-C40C66FF867C}">
              <a14:compatExt xmlns:a14="http://schemas.microsoft.com/office/drawing/2010/main" spid="_x0000_s28674"/>
            </a:ext>
            <a:ext uri="{FF2B5EF4-FFF2-40B4-BE49-F238E27FC236}">
              <a16:creationId xmlns:a16="http://schemas.microsoft.com/office/drawing/2014/main" id="{00000000-0008-0000-0100-00008B000000}"/>
            </a:ext>
          </a:extLst>
        </xdr:cNvPr>
        <xdr:cNvSpPr/>
      </xdr:nvSpPr>
      <xdr:spPr bwMode="auto">
        <a:xfrm>
          <a:off x="1961893" y="8388951"/>
          <a:ext cx="786198" cy="3719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27</xdr:row>
      <xdr:rowOff>9525</xdr:rowOff>
    </xdr:from>
    <xdr:ext cx="1281499" cy="371930"/>
    <xdr:sp macro="" textlink="">
      <xdr:nvSpPr>
        <xdr:cNvPr id="140" name="Check Box 1" hidden="1">
          <a:extLst>
            <a:ext uri="{63B3BB69-23CF-44E3-9099-C40C66FF867C}">
              <a14:compatExt xmlns:a14="http://schemas.microsoft.com/office/drawing/2010/main" spid="_x0000_s28673"/>
            </a:ext>
            <a:ext uri="{FF2B5EF4-FFF2-40B4-BE49-F238E27FC236}">
              <a16:creationId xmlns:a16="http://schemas.microsoft.com/office/drawing/2014/main" id="{00000000-0008-0000-0100-00008C000000}"/>
            </a:ext>
          </a:extLst>
        </xdr:cNvPr>
        <xdr:cNvSpPr/>
      </xdr:nvSpPr>
      <xdr:spPr bwMode="auto">
        <a:xfrm>
          <a:off x="1454493" y="8388951"/>
          <a:ext cx="1281499" cy="3719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76200</xdr:colOff>
      <xdr:row>27</xdr:row>
      <xdr:rowOff>9525</xdr:rowOff>
    </xdr:from>
    <xdr:ext cx="786198" cy="371930"/>
    <xdr:sp macro="" textlink="">
      <xdr:nvSpPr>
        <xdr:cNvPr id="141" name="Check Box 2" hidden="1">
          <a:extLst>
            <a:ext uri="{63B3BB69-23CF-44E3-9099-C40C66FF867C}">
              <a14:compatExt xmlns:a14="http://schemas.microsoft.com/office/drawing/2010/main" spid="_x0000_s28674"/>
            </a:ext>
            <a:ext uri="{FF2B5EF4-FFF2-40B4-BE49-F238E27FC236}">
              <a16:creationId xmlns:a16="http://schemas.microsoft.com/office/drawing/2014/main" id="{00000000-0008-0000-0100-00008D000000}"/>
            </a:ext>
          </a:extLst>
        </xdr:cNvPr>
        <xdr:cNvSpPr/>
      </xdr:nvSpPr>
      <xdr:spPr bwMode="auto">
        <a:xfrm>
          <a:off x="1961893" y="8388951"/>
          <a:ext cx="786198" cy="3719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27</xdr:row>
      <xdr:rowOff>9525</xdr:rowOff>
    </xdr:from>
    <xdr:ext cx="1281499" cy="371930"/>
    <xdr:sp macro="" textlink="">
      <xdr:nvSpPr>
        <xdr:cNvPr id="142" name="Check Box 1" hidden="1">
          <a:extLst>
            <a:ext uri="{63B3BB69-23CF-44E3-9099-C40C66FF867C}">
              <a14:compatExt xmlns:a14="http://schemas.microsoft.com/office/drawing/2010/main" spid="_x0000_s28673"/>
            </a:ext>
            <a:ext uri="{FF2B5EF4-FFF2-40B4-BE49-F238E27FC236}">
              <a16:creationId xmlns:a16="http://schemas.microsoft.com/office/drawing/2014/main" id="{00000000-0008-0000-0100-00008E000000}"/>
            </a:ext>
          </a:extLst>
        </xdr:cNvPr>
        <xdr:cNvSpPr/>
      </xdr:nvSpPr>
      <xdr:spPr bwMode="auto">
        <a:xfrm>
          <a:off x="1454493" y="8388951"/>
          <a:ext cx="1281499" cy="3719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35</xdr:row>
      <xdr:rowOff>9525</xdr:rowOff>
    </xdr:from>
    <xdr:ext cx="1278770" cy="369310"/>
    <xdr:sp macro="" textlink="">
      <xdr:nvSpPr>
        <xdr:cNvPr id="125"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100-00007D000000}"/>
            </a:ext>
          </a:extLst>
        </xdr:cNvPr>
        <xdr:cNvSpPr/>
      </xdr:nvSpPr>
      <xdr:spPr bwMode="auto">
        <a:xfrm>
          <a:off x="6618244" y="10929069"/>
          <a:ext cx="1278770" cy="369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35</xdr:row>
      <xdr:rowOff>9525</xdr:rowOff>
    </xdr:from>
    <xdr:ext cx="2563891" cy="369310"/>
    <xdr:sp macro="" textlink="">
      <xdr:nvSpPr>
        <xdr:cNvPr id="126"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7E000000}"/>
            </a:ext>
          </a:extLst>
        </xdr:cNvPr>
        <xdr:cNvSpPr/>
      </xdr:nvSpPr>
      <xdr:spPr bwMode="auto">
        <a:xfrm>
          <a:off x="5356155" y="10929069"/>
          <a:ext cx="2563891" cy="369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35</xdr:row>
      <xdr:rowOff>9525</xdr:rowOff>
    </xdr:from>
    <xdr:ext cx="1285875" cy="371475"/>
    <xdr:sp macro="" textlink="">
      <xdr:nvSpPr>
        <xdr:cNvPr id="131" name="Check Box 9" hidden="1">
          <a:extLst>
            <a:ext uri="{63B3BB69-23CF-44E3-9099-C40C66FF867C}">
              <a14:compatExt xmlns:a14="http://schemas.microsoft.com/office/drawing/2010/main" spid="_x0000_s28681"/>
            </a:ext>
            <a:ext uri="{FF2B5EF4-FFF2-40B4-BE49-F238E27FC236}">
              <a16:creationId xmlns:a16="http://schemas.microsoft.com/office/drawing/2014/main" id="{00000000-0008-0000-0100-000083000000}"/>
            </a:ext>
          </a:extLst>
        </xdr:cNvPr>
        <xdr:cNvSpPr/>
      </xdr:nvSpPr>
      <xdr:spPr bwMode="auto">
        <a:xfrm>
          <a:off x="6618244" y="10929069"/>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35</xdr:row>
      <xdr:rowOff>9525</xdr:rowOff>
    </xdr:from>
    <xdr:ext cx="2562225" cy="371475"/>
    <xdr:sp macro="" textlink="">
      <xdr:nvSpPr>
        <xdr:cNvPr id="132" name="Check Box 10" hidden="1">
          <a:extLst>
            <a:ext uri="{63B3BB69-23CF-44E3-9099-C40C66FF867C}">
              <a14:compatExt xmlns:a14="http://schemas.microsoft.com/office/drawing/2010/main" spid="_x0000_s28682"/>
            </a:ext>
            <a:ext uri="{FF2B5EF4-FFF2-40B4-BE49-F238E27FC236}">
              <a16:creationId xmlns:a16="http://schemas.microsoft.com/office/drawing/2014/main" id="{00000000-0008-0000-0100-000084000000}"/>
            </a:ext>
          </a:extLst>
        </xdr:cNvPr>
        <xdr:cNvSpPr/>
      </xdr:nvSpPr>
      <xdr:spPr bwMode="auto">
        <a:xfrm>
          <a:off x="5356155" y="10929069"/>
          <a:ext cx="256222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35</xdr:row>
      <xdr:rowOff>9525</xdr:rowOff>
    </xdr:from>
    <xdr:ext cx="1285875" cy="371475"/>
    <xdr:sp macro="" textlink="">
      <xdr:nvSpPr>
        <xdr:cNvPr id="133"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100-000085000000}"/>
            </a:ext>
          </a:extLst>
        </xdr:cNvPr>
        <xdr:cNvSpPr/>
      </xdr:nvSpPr>
      <xdr:spPr bwMode="auto">
        <a:xfrm>
          <a:off x="6618244" y="10929069"/>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35</xdr:row>
      <xdr:rowOff>9525</xdr:rowOff>
    </xdr:from>
    <xdr:ext cx="2571750" cy="371475"/>
    <xdr:sp macro="" textlink="">
      <xdr:nvSpPr>
        <xdr:cNvPr id="134"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86000000}"/>
            </a:ext>
          </a:extLst>
        </xdr:cNvPr>
        <xdr:cNvSpPr/>
      </xdr:nvSpPr>
      <xdr:spPr bwMode="auto">
        <a:xfrm>
          <a:off x="5356155" y="10929069"/>
          <a:ext cx="257175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35</xdr:row>
      <xdr:rowOff>9525</xdr:rowOff>
    </xdr:from>
    <xdr:ext cx="1285875" cy="371475"/>
    <xdr:sp macro="" textlink="">
      <xdr:nvSpPr>
        <xdr:cNvPr id="135"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100-000087000000}"/>
            </a:ext>
          </a:extLst>
        </xdr:cNvPr>
        <xdr:cNvSpPr/>
      </xdr:nvSpPr>
      <xdr:spPr bwMode="auto">
        <a:xfrm>
          <a:off x="6618244" y="10929069"/>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35</xdr:row>
      <xdr:rowOff>9525</xdr:rowOff>
    </xdr:from>
    <xdr:ext cx="2571750" cy="371475"/>
    <xdr:sp macro="" textlink="">
      <xdr:nvSpPr>
        <xdr:cNvPr id="136"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88000000}"/>
            </a:ext>
          </a:extLst>
        </xdr:cNvPr>
        <xdr:cNvSpPr/>
      </xdr:nvSpPr>
      <xdr:spPr bwMode="auto">
        <a:xfrm>
          <a:off x="5356155" y="10929069"/>
          <a:ext cx="257175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9525</xdr:rowOff>
    </xdr:from>
    <xdr:ext cx="1706431" cy="335928"/>
    <xdr:sp macro="" textlink="">
      <xdr:nvSpPr>
        <xdr:cNvPr id="137" name="Check Box 174" hidden="1">
          <a:extLst>
            <a:ext uri="{63B3BB69-23CF-44E3-9099-C40C66FF867C}">
              <a14:compatExt xmlns:a14="http://schemas.microsoft.com/office/drawing/2010/main" spid="_x0000_s18606"/>
            </a:ext>
            <a:ext uri="{FF2B5EF4-FFF2-40B4-BE49-F238E27FC236}">
              <a16:creationId xmlns:a16="http://schemas.microsoft.com/office/drawing/2014/main" id="{00000000-0008-0000-0100-000089000000}"/>
            </a:ext>
          </a:extLst>
        </xdr:cNvPr>
        <xdr:cNvSpPr/>
      </xdr:nvSpPr>
      <xdr:spPr bwMode="auto">
        <a:xfrm>
          <a:off x="3146934" y="9645036"/>
          <a:ext cx="1706431" cy="3359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9525</xdr:colOff>
      <xdr:row>35</xdr:row>
      <xdr:rowOff>9525</xdr:rowOff>
    </xdr:from>
    <xdr:ext cx="3401934" cy="335928"/>
    <xdr:sp macro="" textlink="">
      <xdr:nvSpPr>
        <xdr:cNvPr id="138" name="Check Box 171" hidden="1">
          <a:extLst>
            <a:ext uri="{63B3BB69-23CF-44E3-9099-C40C66FF867C}">
              <a14:compatExt xmlns:a14="http://schemas.microsoft.com/office/drawing/2010/main" spid="_x0000_s18603"/>
            </a:ext>
            <a:ext uri="{FF2B5EF4-FFF2-40B4-BE49-F238E27FC236}">
              <a16:creationId xmlns:a16="http://schemas.microsoft.com/office/drawing/2014/main" id="{00000000-0008-0000-0100-00008A000000}"/>
            </a:ext>
          </a:extLst>
        </xdr:cNvPr>
        <xdr:cNvSpPr/>
      </xdr:nvSpPr>
      <xdr:spPr bwMode="auto">
        <a:xfrm>
          <a:off x="1451431" y="9645036"/>
          <a:ext cx="3401934" cy="3359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35</xdr:row>
      <xdr:rowOff>9525</xdr:rowOff>
    </xdr:from>
    <xdr:ext cx="1285875" cy="371475"/>
    <xdr:sp macro="" textlink="">
      <xdr:nvSpPr>
        <xdr:cNvPr id="143"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100-00008F000000}"/>
            </a:ext>
          </a:extLst>
        </xdr:cNvPr>
        <xdr:cNvSpPr/>
      </xdr:nvSpPr>
      <xdr:spPr bwMode="auto">
        <a:xfrm>
          <a:off x="6618244" y="9645036"/>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35</xdr:row>
      <xdr:rowOff>9525</xdr:rowOff>
    </xdr:from>
    <xdr:ext cx="2571750" cy="371475"/>
    <xdr:sp macro="" textlink="">
      <xdr:nvSpPr>
        <xdr:cNvPr id="144"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90000000}"/>
            </a:ext>
          </a:extLst>
        </xdr:cNvPr>
        <xdr:cNvSpPr/>
      </xdr:nvSpPr>
      <xdr:spPr bwMode="auto">
        <a:xfrm>
          <a:off x="5356155" y="9645036"/>
          <a:ext cx="257175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9525</xdr:rowOff>
    </xdr:from>
    <xdr:ext cx="1697525" cy="333375"/>
    <xdr:sp macro="" textlink="">
      <xdr:nvSpPr>
        <xdr:cNvPr id="145" name="Check Box 174" hidden="1">
          <a:extLst>
            <a:ext uri="{63B3BB69-23CF-44E3-9099-C40C66FF867C}">
              <a14:compatExt xmlns:a14="http://schemas.microsoft.com/office/drawing/2010/main" spid="_x0000_s18606"/>
            </a:ext>
            <a:ext uri="{FF2B5EF4-FFF2-40B4-BE49-F238E27FC236}">
              <a16:creationId xmlns:a16="http://schemas.microsoft.com/office/drawing/2014/main" id="{00000000-0008-0000-0100-000091000000}"/>
            </a:ext>
          </a:extLst>
        </xdr:cNvPr>
        <xdr:cNvSpPr/>
      </xdr:nvSpPr>
      <xdr:spPr bwMode="auto">
        <a:xfrm>
          <a:off x="3146934" y="9645036"/>
          <a:ext cx="169752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9525</xdr:colOff>
      <xdr:row>35</xdr:row>
      <xdr:rowOff>9525</xdr:rowOff>
    </xdr:from>
    <xdr:ext cx="3385525" cy="333375"/>
    <xdr:sp macro="" textlink="">
      <xdr:nvSpPr>
        <xdr:cNvPr id="146" name="Check Box 171" hidden="1">
          <a:extLst>
            <a:ext uri="{63B3BB69-23CF-44E3-9099-C40C66FF867C}">
              <a14:compatExt xmlns:a14="http://schemas.microsoft.com/office/drawing/2010/main" spid="_x0000_s18603"/>
            </a:ext>
            <a:ext uri="{FF2B5EF4-FFF2-40B4-BE49-F238E27FC236}">
              <a16:creationId xmlns:a16="http://schemas.microsoft.com/office/drawing/2014/main" id="{00000000-0008-0000-0100-000092000000}"/>
            </a:ext>
          </a:extLst>
        </xdr:cNvPr>
        <xdr:cNvSpPr/>
      </xdr:nvSpPr>
      <xdr:spPr bwMode="auto">
        <a:xfrm>
          <a:off x="1451431" y="9645036"/>
          <a:ext cx="338552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33</xdr:row>
      <xdr:rowOff>9525</xdr:rowOff>
    </xdr:from>
    <xdr:ext cx="1289957" cy="367265"/>
    <xdr:sp macro="" textlink="">
      <xdr:nvSpPr>
        <xdr:cNvPr id="147"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100-000093000000}"/>
            </a:ext>
          </a:extLst>
        </xdr:cNvPr>
        <xdr:cNvSpPr/>
      </xdr:nvSpPr>
      <xdr:spPr bwMode="auto">
        <a:xfrm>
          <a:off x="6667500" y="11189154"/>
          <a:ext cx="1289957" cy="367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33</xdr:row>
      <xdr:rowOff>9525</xdr:rowOff>
    </xdr:from>
    <xdr:ext cx="2586264" cy="367265"/>
    <xdr:sp macro="" textlink="">
      <xdr:nvSpPr>
        <xdr:cNvPr id="148"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94000000}"/>
            </a:ext>
          </a:extLst>
        </xdr:cNvPr>
        <xdr:cNvSpPr/>
      </xdr:nvSpPr>
      <xdr:spPr bwMode="auto">
        <a:xfrm>
          <a:off x="5397954" y="11189154"/>
          <a:ext cx="2586264" cy="367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31</xdr:row>
      <xdr:rowOff>9525</xdr:rowOff>
    </xdr:from>
    <xdr:ext cx="1285875" cy="371475"/>
    <xdr:sp macro="" textlink="">
      <xdr:nvSpPr>
        <xdr:cNvPr id="149" name="Check Box 9" hidden="1">
          <a:extLst>
            <a:ext uri="{63B3BB69-23CF-44E3-9099-C40C66FF867C}">
              <a14:compatExt xmlns:a14="http://schemas.microsoft.com/office/drawing/2010/main" spid="_x0000_s28681"/>
            </a:ext>
            <a:ext uri="{FF2B5EF4-FFF2-40B4-BE49-F238E27FC236}">
              <a16:creationId xmlns:a16="http://schemas.microsoft.com/office/drawing/2014/main" id="{00000000-0008-0000-0100-000095000000}"/>
            </a:ext>
          </a:extLst>
        </xdr:cNvPr>
        <xdr:cNvSpPr/>
      </xdr:nvSpPr>
      <xdr:spPr bwMode="auto">
        <a:xfrm>
          <a:off x="6667500" y="10590439"/>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31</xdr:row>
      <xdr:rowOff>9525</xdr:rowOff>
    </xdr:from>
    <xdr:ext cx="2562225" cy="371475"/>
    <xdr:sp macro="" textlink="">
      <xdr:nvSpPr>
        <xdr:cNvPr id="150" name="Check Box 10" hidden="1">
          <a:extLst>
            <a:ext uri="{63B3BB69-23CF-44E3-9099-C40C66FF867C}">
              <a14:compatExt xmlns:a14="http://schemas.microsoft.com/office/drawing/2010/main" spid="_x0000_s28682"/>
            </a:ext>
            <a:ext uri="{FF2B5EF4-FFF2-40B4-BE49-F238E27FC236}">
              <a16:creationId xmlns:a16="http://schemas.microsoft.com/office/drawing/2014/main" id="{00000000-0008-0000-0100-000096000000}"/>
            </a:ext>
          </a:extLst>
        </xdr:cNvPr>
        <xdr:cNvSpPr/>
      </xdr:nvSpPr>
      <xdr:spPr bwMode="auto">
        <a:xfrm>
          <a:off x="5397954" y="10590439"/>
          <a:ext cx="256222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31</xdr:row>
      <xdr:rowOff>9525</xdr:rowOff>
    </xdr:from>
    <xdr:ext cx="1285875" cy="371475"/>
    <xdr:sp macro="" textlink="">
      <xdr:nvSpPr>
        <xdr:cNvPr id="151"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100-000097000000}"/>
            </a:ext>
          </a:extLst>
        </xdr:cNvPr>
        <xdr:cNvSpPr/>
      </xdr:nvSpPr>
      <xdr:spPr bwMode="auto">
        <a:xfrm>
          <a:off x="6667500" y="10590439"/>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31</xdr:row>
      <xdr:rowOff>9525</xdr:rowOff>
    </xdr:from>
    <xdr:ext cx="2571750" cy="371475"/>
    <xdr:sp macro="" textlink="">
      <xdr:nvSpPr>
        <xdr:cNvPr id="152"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98000000}"/>
            </a:ext>
          </a:extLst>
        </xdr:cNvPr>
        <xdr:cNvSpPr/>
      </xdr:nvSpPr>
      <xdr:spPr bwMode="auto">
        <a:xfrm>
          <a:off x="5397954" y="10590439"/>
          <a:ext cx="257175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31</xdr:row>
      <xdr:rowOff>9525</xdr:rowOff>
    </xdr:from>
    <xdr:ext cx="1285875" cy="371475"/>
    <xdr:sp macro="" textlink="">
      <xdr:nvSpPr>
        <xdr:cNvPr id="153"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100-000099000000}"/>
            </a:ext>
          </a:extLst>
        </xdr:cNvPr>
        <xdr:cNvSpPr/>
      </xdr:nvSpPr>
      <xdr:spPr bwMode="auto">
        <a:xfrm>
          <a:off x="6667500" y="10590439"/>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31</xdr:row>
      <xdr:rowOff>9525</xdr:rowOff>
    </xdr:from>
    <xdr:ext cx="2571750" cy="371475"/>
    <xdr:sp macro="" textlink="">
      <xdr:nvSpPr>
        <xdr:cNvPr id="154"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9A000000}"/>
            </a:ext>
          </a:extLst>
        </xdr:cNvPr>
        <xdr:cNvSpPr/>
      </xdr:nvSpPr>
      <xdr:spPr bwMode="auto">
        <a:xfrm>
          <a:off x="5397954" y="10590439"/>
          <a:ext cx="257175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33</xdr:row>
      <xdr:rowOff>9525</xdr:rowOff>
    </xdr:from>
    <xdr:ext cx="1285875" cy="371475"/>
    <xdr:sp macro="" textlink="">
      <xdr:nvSpPr>
        <xdr:cNvPr id="155" name="Check Box 9" hidden="1">
          <a:extLst>
            <a:ext uri="{63B3BB69-23CF-44E3-9099-C40C66FF867C}">
              <a14:compatExt xmlns:a14="http://schemas.microsoft.com/office/drawing/2010/main" spid="_x0000_s28681"/>
            </a:ext>
            <a:ext uri="{FF2B5EF4-FFF2-40B4-BE49-F238E27FC236}">
              <a16:creationId xmlns:a16="http://schemas.microsoft.com/office/drawing/2014/main" id="{00000000-0008-0000-0100-00009B000000}"/>
            </a:ext>
          </a:extLst>
        </xdr:cNvPr>
        <xdr:cNvSpPr/>
      </xdr:nvSpPr>
      <xdr:spPr bwMode="auto">
        <a:xfrm>
          <a:off x="6667500" y="11189154"/>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33</xdr:row>
      <xdr:rowOff>9525</xdr:rowOff>
    </xdr:from>
    <xdr:ext cx="2562225" cy="371475"/>
    <xdr:sp macro="" textlink="">
      <xdr:nvSpPr>
        <xdr:cNvPr id="156" name="Check Box 10" hidden="1">
          <a:extLst>
            <a:ext uri="{63B3BB69-23CF-44E3-9099-C40C66FF867C}">
              <a14:compatExt xmlns:a14="http://schemas.microsoft.com/office/drawing/2010/main" spid="_x0000_s28682"/>
            </a:ext>
            <a:ext uri="{FF2B5EF4-FFF2-40B4-BE49-F238E27FC236}">
              <a16:creationId xmlns:a16="http://schemas.microsoft.com/office/drawing/2014/main" id="{00000000-0008-0000-0100-00009C000000}"/>
            </a:ext>
          </a:extLst>
        </xdr:cNvPr>
        <xdr:cNvSpPr/>
      </xdr:nvSpPr>
      <xdr:spPr bwMode="auto">
        <a:xfrm>
          <a:off x="5397954" y="11189154"/>
          <a:ext cx="256222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33</xdr:row>
      <xdr:rowOff>9525</xdr:rowOff>
    </xdr:from>
    <xdr:ext cx="1285875" cy="371475"/>
    <xdr:sp macro="" textlink="">
      <xdr:nvSpPr>
        <xdr:cNvPr id="157"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100-00009D000000}"/>
            </a:ext>
          </a:extLst>
        </xdr:cNvPr>
        <xdr:cNvSpPr/>
      </xdr:nvSpPr>
      <xdr:spPr bwMode="auto">
        <a:xfrm>
          <a:off x="6667500" y="11189154"/>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33</xdr:row>
      <xdr:rowOff>9525</xdr:rowOff>
    </xdr:from>
    <xdr:ext cx="2571750" cy="371475"/>
    <xdr:sp macro="" textlink="">
      <xdr:nvSpPr>
        <xdr:cNvPr id="158"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9E000000}"/>
            </a:ext>
          </a:extLst>
        </xdr:cNvPr>
        <xdr:cNvSpPr/>
      </xdr:nvSpPr>
      <xdr:spPr bwMode="auto">
        <a:xfrm>
          <a:off x="5397954" y="11189154"/>
          <a:ext cx="257175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33</xdr:row>
      <xdr:rowOff>9525</xdr:rowOff>
    </xdr:from>
    <xdr:ext cx="1285875" cy="371475"/>
    <xdr:sp macro="" textlink="">
      <xdr:nvSpPr>
        <xdr:cNvPr id="159"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100-00009F000000}"/>
            </a:ext>
          </a:extLst>
        </xdr:cNvPr>
        <xdr:cNvSpPr/>
      </xdr:nvSpPr>
      <xdr:spPr bwMode="auto">
        <a:xfrm>
          <a:off x="6667500" y="11189154"/>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33</xdr:row>
      <xdr:rowOff>9525</xdr:rowOff>
    </xdr:from>
    <xdr:ext cx="2571750" cy="371475"/>
    <xdr:sp macro="" textlink="">
      <xdr:nvSpPr>
        <xdr:cNvPr id="160"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A0000000}"/>
            </a:ext>
          </a:extLst>
        </xdr:cNvPr>
        <xdr:cNvSpPr/>
      </xdr:nvSpPr>
      <xdr:spPr bwMode="auto">
        <a:xfrm>
          <a:off x="5397954" y="11189154"/>
          <a:ext cx="257175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9525</xdr:colOff>
      <xdr:row>31</xdr:row>
      <xdr:rowOff>9525</xdr:rowOff>
    </xdr:from>
    <xdr:ext cx="1699532" cy="336770"/>
    <xdr:sp macro="" textlink="">
      <xdr:nvSpPr>
        <xdr:cNvPr id="161" name="Check Box 177" hidden="1">
          <a:extLst>
            <a:ext uri="{63B3BB69-23CF-44E3-9099-C40C66FF867C}">
              <a14:compatExt xmlns:a14="http://schemas.microsoft.com/office/drawing/2010/main" spid="_x0000_s18609"/>
            </a:ext>
            <a:ext uri="{FF2B5EF4-FFF2-40B4-BE49-F238E27FC236}">
              <a16:creationId xmlns:a16="http://schemas.microsoft.com/office/drawing/2014/main" id="{00000000-0008-0000-0100-0000A1000000}"/>
            </a:ext>
          </a:extLst>
        </xdr:cNvPr>
        <xdr:cNvSpPr/>
      </xdr:nvSpPr>
      <xdr:spPr bwMode="auto">
        <a:xfrm>
          <a:off x="1462768" y="10590439"/>
          <a:ext cx="1699532" cy="3367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31</xdr:row>
      <xdr:rowOff>9525</xdr:rowOff>
    </xdr:from>
    <xdr:ext cx="1709057" cy="336770"/>
    <xdr:sp macro="" textlink="">
      <xdr:nvSpPr>
        <xdr:cNvPr id="162" name="Check Box 178" hidden="1">
          <a:extLst>
            <a:ext uri="{63B3BB69-23CF-44E3-9099-C40C66FF867C}">
              <a14:compatExt xmlns:a14="http://schemas.microsoft.com/office/drawing/2010/main" spid="_x0000_s18610"/>
            </a:ext>
            <a:ext uri="{FF2B5EF4-FFF2-40B4-BE49-F238E27FC236}">
              <a16:creationId xmlns:a16="http://schemas.microsoft.com/office/drawing/2014/main" id="{00000000-0008-0000-0100-0000A2000000}"/>
            </a:ext>
          </a:extLst>
        </xdr:cNvPr>
        <xdr:cNvSpPr/>
      </xdr:nvSpPr>
      <xdr:spPr bwMode="auto">
        <a:xfrm>
          <a:off x="3173186" y="10590439"/>
          <a:ext cx="1709057" cy="3367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12700</xdr:colOff>
          <xdr:row>31</xdr:row>
          <xdr:rowOff>12700</xdr:rowOff>
        </xdr:from>
        <xdr:to>
          <xdr:col>9</xdr:col>
          <xdr:colOff>1242</xdr:colOff>
          <xdr:row>32</xdr:row>
          <xdr:rowOff>0</xdr:rowOff>
        </xdr:to>
        <xdr:sp macro="" textlink="">
          <xdr:nvSpPr>
            <xdr:cNvPr id="28732" name="Check Box 60" hidden="1">
              <a:extLst>
                <a:ext uri="{63B3BB69-23CF-44E3-9099-C40C66FF867C}">
                  <a14:compatExt spid="_x0000_s28732"/>
                </a:ext>
                <a:ext uri="{FF2B5EF4-FFF2-40B4-BE49-F238E27FC236}">
                  <a16:creationId xmlns:a16="http://schemas.microsoft.com/office/drawing/2014/main" id="{00000000-0008-0000-0100-00003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12700</xdr:rowOff>
        </xdr:from>
        <xdr:to>
          <xdr:col>13</xdr:col>
          <xdr:colOff>1242</xdr:colOff>
          <xdr:row>32</xdr:row>
          <xdr:rowOff>0</xdr:rowOff>
        </xdr:to>
        <xdr:sp macro="" textlink="">
          <xdr:nvSpPr>
            <xdr:cNvPr id="28733" name="Check Box 61" hidden="1">
              <a:extLst>
                <a:ext uri="{63B3BB69-23CF-44E3-9099-C40C66FF867C}">
                  <a14:compatExt spid="_x0000_s28733"/>
                </a:ext>
                <a:ext uri="{FF2B5EF4-FFF2-40B4-BE49-F238E27FC236}">
                  <a16:creationId xmlns:a16="http://schemas.microsoft.com/office/drawing/2014/main" id="{00000000-0008-0000-0100-00003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12700</xdr:rowOff>
        </xdr:from>
        <xdr:to>
          <xdr:col>13</xdr:col>
          <xdr:colOff>0</xdr:colOff>
          <xdr:row>32</xdr:row>
          <xdr:rowOff>0</xdr:rowOff>
        </xdr:to>
        <xdr:sp macro="" textlink="">
          <xdr:nvSpPr>
            <xdr:cNvPr id="28734" name="Check Box 62" hidden="1">
              <a:extLst>
                <a:ext uri="{63B3BB69-23CF-44E3-9099-C40C66FF867C}">
                  <a14:compatExt spid="_x0000_s28734"/>
                </a:ext>
                <a:ext uri="{FF2B5EF4-FFF2-40B4-BE49-F238E27FC236}">
                  <a16:creationId xmlns:a16="http://schemas.microsoft.com/office/drawing/2014/main" id="{00000000-0008-0000-0100-00003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31</xdr:row>
          <xdr:rowOff>12700</xdr:rowOff>
        </xdr:from>
        <xdr:to>
          <xdr:col>13</xdr:col>
          <xdr:colOff>0</xdr:colOff>
          <xdr:row>32</xdr:row>
          <xdr:rowOff>0</xdr:rowOff>
        </xdr:to>
        <xdr:sp macro="" textlink="">
          <xdr:nvSpPr>
            <xdr:cNvPr id="28735" name="Check Box 63" hidden="1">
              <a:extLst>
                <a:ext uri="{63B3BB69-23CF-44E3-9099-C40C66FF867C}">
                  <a14:compatExt spid="_x0000_s28735"/>
                </a:ext>
                <a:ext uri="{FF2B5EF4-FFF2-40B4-BE49-F238E27FC236}">
                  <a16:creationId xmlns:a16="http://schemas.microsoft.com/office/drawing/2014/main" id="{00000000-0008-0000-0100-00003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419100</xdr:colOff>
      <xdr:row>31</xdr:row>
      <xdr:rowOff>9525</xdr:rowOff>
    </xdr:from>
    <xdr:ext cx="1285875" cy="371475"/>
    <xdr:sp macro="" textlink="">
      <xdr:nvSpPr>
        <xdr:cNvPr id="163"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100-0000A3000000}"/>
            </a:ext>
          </a:extLst>
        </xdr:cNvPr>
        <xdr:cNvSpPr/>
      </xdr:nvSpPr>
      <xdr:spPr bwMode="auto">
        <a:xfrm>
          <a:off x="6667500" y="10590439"/>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31</xdr:row>
      <xdr:rowOff>9525</xdr:rowOff>
    </xdr:from>
    <xdr:ext cx="2571750" cy="371475"/>
    <xdr:sp macro="" textlink="">
      <xdr:nvSpPr>
        <xdr:cNvPr id="164"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A4000000}"/>
            </a:ext>
          </a:extLst>
        </xdr:cNvPr>
        <xdr:cNvSpPr/>
      </xdr:nvSpPr>
      <xdr:spPr bwMode="auto">
        <a:xfrm>
          <a:off x="5397954" y="10590439"/>
          <a:ext cx="257175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0</xdr:colOff>
          <xdr:row>31</xdr:row>
          <xdr:rowOff>12700</xdr:rowOff>
        </xdr:from>
        <xdr:to>
          <xdr:col>13</xdr:col>
          <xdr:colOff>0</xdr:colOff>
          <xdr:row>32</xdr:row>
          <xdr:rowOff>0</xdr:rowOff>
        </xdr:to>
        <xdr:sp macro="" textlink="">
          <xdr:nvSpPr>
            <xdr:cNvPr id="28736" name="Check Box 64" hidden="1">
              <a:extLst>
                <a:ext uri="{63B3BB69-23CF-44E3-9099-C40C66FF867C}">
                  <a14:compatExt spid="_x0000_s28736"/>
                </a:ext>
                <a:ext uri="{FF2B5EF4-FFF2-40B4-BE49-F238E27FC236}">
                  <a16:creationId xmlns:a16="http://schemas.microsoft.com/office/drawing/2014/main" id="{00000000-0008-0000-0100-00004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31</xdr:row>
          <xdr:rowOff>12700</xdr:rowOff>
        </xdr:from>
        <xdr:to>
          <xdr:col>13</xdr:col>
          <xdr:colOff>0</xdr:colOff>
          <xdr:row>32</xdr:row>
          <xdr:rowOff>0</xdr:rowOff>
        </xdr:to>
        <xdr:sp macro="" textlink="">
          <xdr:nvSpPr>
            <xdr:cNvPr id="28737" name="Check Box 65" hidden="1">
              <a:extLst>
                <a:ext uri="{63B3BB69-23CF-44E3-9099-C40C66FF867C}">
                  <a14:compatExt spid="_x0000_s28737"/>
                </a:ext>
                <a:ext uri="{FF2B5EF4-FFF2-40B4-BE49-F238E27FC236}">
                  <a16:creationId xmlns:a16="http://schemas.microsoft.com/office/drawing/2014/main" id="{00000000-0008-0000-0100-00004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419100</xdr:colOff>
      <xdr:row>32</xdr:row>
      <xdr:rowOff>9525</xdr:rowOff>
    </xdr:from>
    <xdr:ext cx="1278770" cy="369310"/>
    <xdr:sp macro="" textlink="">
      <xdr:nvSpPr>
        <xdr:cNvPr id="165"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100-0000A5000000}"/>
            </a:ext>
          </a:extLst>
        </xdr:cNvPr>
        <xdr:cNvSpPr/>
      </xdr:nvSpPr>
      <xdr:spPr bwMode="auto">
        <a:xfrm>
          <a:off x="6667500" y="10933339"/>
          <a:ext cx="1278770" cy="369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32</xdr:row>
      <xdr:rowOff>9525</xdr:rowOff>
    </xdr:from>
    <xdr:ext cx="2563891" cy="369310"/>
    <xdr:sp macro="" textlink="">
      <xdr:nvSpPr>
        <xdr:cNvPr id="166"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A6000000}"/>
            </a:ext>
          </a:extLst>
        </xdr:cNvPr>
        <xdr:cNvSpPr/>
      </xdr:nvSpPr>
      <xdr:spPr bwMode="auto">
        <a:xfrm>
          <a:off x="5397954" y="10933339"/>
          <a:ext cx="2563891" cy="369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32</xdr:row>
      <xdr:rowOff>9525</xdr:rowOff>
    </xdr:from>
    <xdr:ext cx="1285875" cy="371475"/>
    <xdr:sp macro="" textlink="">
      <xdr:nvSpPr>
        <xdr:cNvPr id="167" name="Check Box 9" hidden="1">
          <a:extLst>
            <a:ext uri="{63B3BB69-23CF-44E3-9099-C40C66FF867C}">
              <a14:compatExt xmlns:a14="http://schemas.microsoft.com/office/drawing/2010/main" spid="_x0000_s28681"/>
            </a:ext>
            <a:ext uri="{FF2B5EF4-FFF2-40B4-BE49-F238E27FC236}">
              <a16:creationId xmlns:a16="http://schemas.microsoft.com/office/drawing/2014/main" id="{00000000-0008-0000-0100-0000A7000000}"/>
            </a:ext>
          </a:extLst>
        </xdr:cNvPr>
        <xdr:cNvSpPr/>
      </xdr:nvSpPr>
      <xdr:spPr bwMode="auto">
        <a:xfrm>
          <a:off x="6667500" y="10933339"/>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32</xdr:row>
      <xdr:rowOff>9525</xdr:rowOff>
    </xdr:from>
    <xdr:ext cx="2562225" cy="371475"/>
    <xdr:sp macro="" textlink="">
      <xdr:nvSpPr>
        <xdr:cNvPr id="168" name="Check Box 10" hidden="1">
          <a:extLst>
            <a:ext uri="{63B3BB69-23CF-44E3-9099-C40C66FF867C}">
              <a14:compatExt xmlns:a14="http://schemas.microsoft.com/office/drawing/2010/main" spid="_x0000_s28682"/>
            </a:ext>
            <a:ext uri="{FF2B5EF4-FFF2-40B4-BE49-F238E27FC236}">
              <a16:creationId xmlns:a16="http://schemas.microsoft.com/office/drawing/2014/main" id="{00000000-0008-0000-0100-0000A8000000}"/>
            </a:ext>
          </a:extLst>
        </xdr:cNvPr>
        <xdr:cNvSpPr/>
      </xdr:nvSpPr>
      <xdr:spPr bwMode="auto">
        <a:xfrm>
          <a:off x="5397954" y="10933339"/>
          <a:ext cx="256222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32</xdr:row>
      <xdr:rowOff>9525</xdr:rowOff>
    </xdr:from>
    <xdr:ext cx="1285875" cy="371475"/>
    <xdr:sp macro="" textlink="">
      <xdr:nvSpPr>
        <xdr:cNvPr id="169"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100-0000A9000000}"/>
            </a:ext>
          </a:extLst>
        </xdr:cNvPr>
        <xdr:cNvSpPr/>
      </xdr:nvSpPr>
      <xdr:spPr bwMode="auto">
        <a:xfrm>
          <a:off x="6667500" y="10933339"/>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32</xdr:row>
      <xdr:rowOff>9525</xdr:rowOff>
    </xdr:from>
    <xdr:ext cx="2571750" cy="371475"/>
    <xdr:sp macro="" textlink="">
      <xdr:nvSpPr>
        <xdr:cNvPr id="170"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AA000000}"/>
            </a:ext>
          </a:extLst>
        </xdr:cNvPr>
        <xdr:cNvSpPr/>
      </xdr:nvSpPr>
      <xdr:spPr bwMode="auto">
        <a:xfrm>
          <a:off x="5397954" y="10933339"/>
          <a:ext cx="257175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32</xdr:row>
      <xdr:rowOff>9525</xdr:rowOff>
    </xdr:from>
    <xdr:ext cx="1285875" cy="371475"/>
    <xdr:sp macro="" textlink="">
      <xdr:nvSpPr>
        <xdr:cNvPr id="171"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100-0000AB000000}"/>
            </a:ext>
          </a:extLst>
        </xdr:cNvPr>
        <xdr:cNvSpPr/>
      </xdr:nvSpPr>
      <xdr:spPr bwMode="auto">
        <a:xfrm>
          <a:off x="6667500" y="10933339"/>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32</xdr:row>
      <xdr:rowOff>9525</xdr:rowOff>
    </xdr:from>
    <xdr:ext cx="2571750" cy="371475"/>
    <xdr:sp macro="" textlink="">
      <xdr:nvSpPr>
        <xdr:cNvPr id="172"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AC000000}"/>
            </a:ext>
          </a:extLst>
        </xdr:cNvPr>
        <xdr:cNvSpPr/>
      </xdr:nvSpPr>
      <xdr:spPr bwMode="auto">
        <a:xfrm>
          <a:off x="5397954" y="10933339"/>
          <a:ext cx="257175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xdr:row>
      <xdr:rowOff>9525</xdr:rowOff>
    </xdr:from>
    <xdr:ext cx="1706431" cy="335928"/>
    <xdr:sp macro="" textlink="">
      <xdr:nvSpPr>
        <xdr:cNvPr id="173" name="Check Box 174" hidden="1">
          <a:extLst>
            <a:ext uri="{63B3BB69-23CF-44E3-9099-C40C66FF867C}">
              <a14:compatExt xmlns:a14="http://schemas.microsoft.com/office/drawing/2010/main" spid="_x0000_s18606"/>
            </a:ext>
            <a:ext uri="{FF2B5EF4-FFF2-40B4-BE49-F238E27FC236}">
              <a16:creationId xmlns:a16="http://schemas.microsoft.com/office/drawing/2014/main" id="{00000000-0008-0000-0100-0000AD000000}"/>
            </a:ext>
          </a:extLst>
        </xdr:cNvPr>
        <xdr:cNvSpPr/>
      </xdr:nvSpPr>
      <xdr:spPr bwMode="auto">
        <a:xfrm>
          <a:off x="3173186" y="10933339"/>
          <a:ext cx="1706431" cy="3359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9525</xdr:colOff>
      <xdr:row>32</xdr:row>
      <xdr:rowOff>9525</xdr:rowOff>
    </xdr:from>
    <xdr:ext cx="3401934" cy="335928"/>
    <xdr:sp macro="" textlink="">
      <xdr:nvSpPr>
        <xdr:cNvPr id="174" name="Check Box 171" hidden="1">
          <a:extLst>
            <a:ext uri="{63B3BB69-23CF-44E3-9099-C40C66FF867C}">
              <a14:compatExt xmlns:a14="http://schemas.microsoft.com/office/drawing/2010/main" spid="_x0000_s18603"/>
            </a:ext>
            <a:ext uri="{FF2B5EF4-FFF2-40B4-BE49-F238E27FC236}">
              <a16:creationId xmlns:a16="http://schemas.microsoft.com/office/drawing/2014/main" id="{00000000-0008-0000-0100-0000AE000000}"/>
            </a:ext>
          </a:extLst>
        </xdr:cNvPr>
        <xdr:cNvSpPr/>
      </xdr:nvSpPr>
      <xdr:spPr bwMode="auto">
        <a:xfrm>
          <a:off x="1462768" y="10933339"/>
          <a:ext cx="3401934" cy="3359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32</xdr:row>
      <xdr:rowOff>9525</xdr:rowOff>
    </xdr:from>
    <xdr:ext cx="1285875" cy="371475"/>
    <xdr:sp macro="" textlink="">
      <xdr:nvSpPr>
        <xdr:cNvPr id="175"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100-0000AF000000}"/>
            </a:ext>
          </a:extLst>
        </xdr:cNvPr>
        <xdr:cNvSpPr/>
      </xdr:nvSpPr>
      <xdr:spPr bwMode="auto">
        <a:xfrm>
          <a:off x="6667500" y="10933339"/>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32</xdr:row>
      <xdr:rowOff>9525</xdr:rowOff>
    </xdr:from>
    <xdr:ext cx="2571750" cy="371475"/>
    <xdr:sp macro="" textlink="">
      <xdr:nvSpPr>
        <xdr:cNvPr id="176"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B0000000}"/>
            </a:ext>
          </a:extLst>
        </xdr:cNvPr>
        <xdr:cNvSpPr/>
      </xdr:nvSpPr>
      <xdr:spPr bwMode="auto">
        <a:xfrm>
          <a:off x="5397954" y="10933339"/>
          <a:ext cx="257175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xdr:row>
      <xdr:rowOff>9525</xdr:rowOff>
    </xdr:from>
    <xdr:ext cx="1697525" cy="333375"/>
    <xdr:sp macro="" textlink="">
      <xdr:nvSpPr>
        <xdr:cNvPr id="177" name="Check Box 174" hidden="1">
          <a:extLst>
            <a:ext uri="{63B3BB69-23CF-44E3-9099-C40C66FF867C}">
              <a14:compatExt xmlns:a14="http://schemas.microsoft.com/office/drawing/2010/main" spid="_x0000_s18606"/>
            </a:ext>
            <a:ext uri="{FF2B5EF4-FFF2-40B4-BE49-F238E27FC236}">
              <a16:creationId xmlns:a16="http://schemas.microsoft.com/office/drawing/2014/main" id="{00000000-0008-0000-0100-0000B1000000}"/>
            </a:ext>
          </a:extLst>
        </xdr:cNvPr>
        <xdr:cNvSpPr/>
      </xdr:nvSpPr>
      <xdr:spPr bwMode="auto">
        <a:xfrm>
          <a:off x="3173186" y="10933339"/>
          <a:ext cx="169752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9525</xdr:colOff>
      <xdr:row>32</xdr:row>
      <xdr:rowOff>9525</xdr:rowOff>
    </xdr:from>
    <xdr:ext cx="3385525" cy="333375"/>
    <xdr:sp macro="" textlink="">
      <xdr:nvSpPr>
        <xdr:cNvPr id="178" name="Check Box 171" hidden="1">
          <a:extLst>
            <a:ext uri="{63B3BB69-23CF-44E3-9099-C40C66FF867C}">
              <a14:compatExt xmlns:a14="http://schemas.microsoft.com/office/drawing/2010/main" spid="_x0000_s18603"/>
            </a:ext>
            <a:ext uri="{FF2B5EF4-FFF2-40B4-BE49-F238E27FC236}">
              <a16:creationId xmlns:a16="http://schemas.microsoft.com/office/drawing/2014/main" id="{00000000-0008-0000-0100-0000B2000000}"/>
            </a:ext>
          </a:extLst>
        </xdr:cNvPr>
        <xdr:cNvSpPr/>
      </xdr:nvSpPr>
      <xdr:spPr bwMode="auto">
        <a:xfrm>
          <a:off x="1462768" y="10933339"/>
          <a:ext cx="338552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36</xdr:row>
      <xdr:rowOff>9525</xdr:rowOff>
    </xdr:from>
    <xdr:ext cx="1289957" cy="367265"/>
    <xdr:sp macro="" textlink="">
      <xdr:nvSpPr>
        <xdr:cNvPr id="179"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100-0000B3000000}"/>
            </a:ext>
          </a:extLst>
        </xdr:cNvPr>
        <xdr:cNvSpPr/>
      </xdr:nvSpPr>
      <xdr:spPr bwMode="auto">
        <a:xfrm>
          <a:off x="6667500" y="10247539"/>
          <a:ext cx="1289957" cy="367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36</xdr:row>
      <xdr:rowOff>9525</xdr:rowOff>
    </xdr:from>
    <xdr:ext cx="2586264" cy="367265"/>
    <xdr:sp macro="" textlink="">
      <xdr:nvSpPr>
        <xdr:cNvPr id="180"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B4000000}"/>
            </a:ext>
          </a:extLst>
        </xdr:cNvPr>
        <xdr:cNvSpPr/>
      </xdr:nvSpPr>
      <xdr:spPr bwMode="auto">
        <a:xfrm>
          <a:off x="5397954" y="10247539"/>
          <a:ext cx="2586264" cy="367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36</xdr:row>
      <xdr:rowOff>9525</xdr:rowOff>
    </xdr:from>
    <xdr:ext cx="1285875" cy="371475"/>
    <xdr:sp macro="" textlink="">
      <xdr:nvSpPr>
        <xdr:cNvPr id="181" name="Check Box 9" hidden="1">
          <a:extLst>
            <a:ext uri="{63B3BB69-23CF-44E3-9099-C40C66FF867C}">
              <a14:compatExt xmlns:a14="http://schemas.microsoft.com/office/drawing/2010/main" spid="_x0000_s28681"/>
            </a:ext>
            <a:ext uri="{FF2B5EF4-FFF2-40B4-BE49-F238E27FC236}">
              <a16:creationId xmlns:a16="http://schemas.microsoft.com/office/drawing/2014/main" id="{00000000-0008-0000-0100-0000B5000000}"/>
            </a:ext>
          </a:extLst>
        </xdr:cNvPr>
        <xdr:cNvSpPr/>
      </xdr:nvSpPr>
      <xdr:spPr bwMode="auto">
        <a:xfrm>
          <a:off x="6667500" y="10247539"/>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36</xdr:row>
      <xdr:rowOff>9525</xdr:rowOff>
    </xdr:from>
    <xdr:ext cx="2562225" cy="371475"/>
    <xdr:sp macro="" textlink="">
      <xdr:nvSpPr>
        <xdr:cNvPr id="182" name="Check Box 10" hidden="1">
          <a:extLst>
            <a:ext uri="{63B3BB69-23CF-44E3-9099-C40C66FF867C}">
              <a14:compatExt xmlns:a14="http://schemas.microsoft.com/office/drawing/2010/main" spid="_x0000_s28682"/>
            </a:ext>
            <a:ext uri="{FF2B5EF4-FFF2-40B4-BE49-F238E27FC236}">
              <a16:creationId xmlns:a16="http://schemas.microsoft.com/office/drawing/2014/main" id="{00000000-0008-0000-0100-0000B6000000}"/>
            </a:ext>
          </a:extLst>
        </xdr:cNvPr>
        <xdr:cNvSpPr/>
      </xdr:nvSpPr>
      <xdr:spPr bwMode="auto">
        <a:xfrm>
          <a:off x="5397954" y="10247539"/>
          <a:ext cx="256222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36</xdr:row>
      <xdr:rowOff>9525</xdr:rowOff>
    </xdr:from>
    <xdr:ext cx="1285875" cy="371475"/>
    <xdr:sp macro="" textlink="">
      <xdr:nvSpPr>
        <xdr:cNvPr id="183"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100-0000B7000000}"/>
            </a:ext>
          </a:extLst>
        </xdr:cNvPr>
        <xdr:cNvSpPr/>
      </xdr:nvSpPr>
      <xdr:spPr bwMode="auto">
        <a:xfrm>
          <a:off x="6667500" y="10247539"/>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36</xdr:row>
      <xdr:rowOff>9525</xdr:rowOff>
    </xdr:from>
    <xdr:ext cx="2571750" cy="371475"/>
    <xdr:sp macro="" textlink="">
      <xdr:nvSpPr>
        <xdr:cNvPr id="184"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B8000000}"/>
            </a:ext>
          </a:extLst>
        </xdr:cNvPr>
        <xdr:cNvSpPr/>
      </xdr:nvSpPr>
      <xdr:spPr bwMode="auto">
        <a:xfrm>
          <a:off x="5397954" y="10247539"/>
          <a:ext cx="257175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36</xdr:row>
      <xdr:rowOff>9525</xdr:rowOff>
    </xdr:from>
    <xdr:ext cx="1285875" cy="371475"/>
    <xdr:sp macro="" textlink="">
      <xdr:nvSpPr>
        <xdr:cNvPr id="185"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100-0000B9000000}"/>
            </a:ext>
          </a:extLst>
        </xdr:cNvPr>
        <xdr:cNvSpPr/>
      </xdr:nvSpPr>
      <xdr:spPr bwMode="auto">
        <a:xfrm>
          <a:off x="6667500" y="10247539"/>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36</xdr:row>
      <xdr:rowOff>9525</xdr:rowOff>
    </xdr:from>
    <xdr:ext cx="2571750" cy="371475"/>
    <xdr:sp macro="" textlink="">
      <xdr:nvSpPr>
        <xdr:cNvPr id="186"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BA000000}"/>
            </a:ext>
          </a:extLst>
        </xdr:cNvPr>
        <xdr:cNvSpPr/>
      </xdr:nvSpPr>
      <xdr:spPr bwMode="auto">
        <a:xfrm>
          <a:off x="5397954" y="10247539"/>
          <a:ext cx="257175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35</xdr:row>
      <xdr:rowOff>9525</xdr:rowOff>
    </xdr:from>
    <xdr:ext cx="1278770" cy="369310"/>
    <xdr:sp macro="" textlink="">
      <xdr:nvSpPr>
        <xdr:cNvPr id="187"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100-0000BB000000}"/>
            </a:ext>
          </a:extLst>
        </xdr:cNvPr>
        <xdr:cNvSpPr/>
      </xdr:nvSpPr>
      <xdr:spPr bwMode="auto">
        <a:xfrm>
          <a:off x="6667500" y="9991725"/>
          <a:ext cx="1278770" cy="369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35</xdr:row>
      <xdr:rowOff>9525</xdr:rowOff>
    </xdr:from>
    <xdr:ext cx="2563891" cy="369310"/>
    <xdr:sp macro="" textlink="">
      <xdr:nvSpPr>
        <xdr:cNvPr id="188"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BC000000}"/>
            </a:ext>
          </a:extLst>
        </xdr:cNvPr>
        <xdr:cNvSpPr/>
      </xdr:nvSpPr>
      <xdr:spPr bwMode="auto">
        <a:xfrm>
          <a:off x="5397954" y="9991725"/>
          <a:ext cx="2563891" cy="369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35</xdr:row>
      <xdr:rowOff>9525</xdr:rowOff>
    </xdr:from>
    <xdr:ext cx="1285875" cy="371475"/>
    <xdr:sp macro="" textlink="">
      <xdr:nvSpPr>
        <xdr:cNvPr id="189" name="Check Box 9" hidden="1">
          <a:extLst>
            <a:ext uri="{63B3BB69-23CF-44E3-9099-C40C66FF867C}">
              <a14:compatExt xmlns:a14="http://schemas.microsoft.com/office/drawing/2010/main" spid="_x0000_s28681"/>
            </a:ext>
            <a:ext uri="{FF2B5EF4-FFF2-40B4-BE49-F238E27FC236}">
              <a16:creationId xmlns:a16="http://schemas.microsoft.com/office/drawing/2014/main" id="{00000000-0008-0000-0100-0000BD000000}"/>
            </a:ext>
          </a:extLst>
        </xdr:cNvPr>
        <xdr:cNvSpPr/>
      </xdr:nvSpPr>
      <xdr:spPr bwMode="auto">
        <a:xfrm>
          <a:off x="6667500" y="9991725"/>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35</xdr:row>
      <xdr:rowOff>9525</xdr:rowOff>
    </xdr:from>
    <xdr:ext cx="2562225" cy="371475"/>
    <xdr:sp macro="" textlink="">
      <xdr:nvSpPr>
        <xdr:cNvPr id="190" name="Check Box 10" hidden="1">
          <a:extLst>
            <a:ext uri="{63B3BB69-23CF-44E3-9099-C40C66FF867C}">
              <a14:compatExt xmlns:a14="http://schemas.microsoft.com/office/drawing/2010/main" spid="_x0000_s28682"/>
            </a:ext>
            <a:ext uri="{FF2B5EF4-FFF2-40B4-BE49-F238E27FC236}">
              <a16:creationId xmlns:a16="http://schemas.microsoft.com/office/drawing/2014/main" id="{00000000-0008-0000-0100-0000BE000000}"/>
            </a:ext>
          </a:extLst>
        </xdr:cNvPr>
        <xdr:cNvSpPr/>
      </xdr:nvSpPr>
      <xdr:spPr bwMode="auto">
        <a:xfrm>
          <a:off x="5397954" y="9991725"/>
          <a:ext cx="256222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35</xdr:row>
      <xdr:rowOff>9525</xdr:rowOff>
    </xdr:from>
    <xdr:ext cx="1285875" cy="371475"/>
    <xdr:sp macro="" textlink="">
      <xdr:nvSpPr>
        <xdr:cNvPr id="191"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100-0000BF000000}"/>
            </a:ext>
          </a:extLst>
        </xdr:cNvPr>
        <xdr:cNvSpPr/>
      </xdr:nvSpPr>
      <xdr:spPr bwMode="auto">
        <a:xfrm>
          <a:off x="6667500" y="9991725"/>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35</xdr:row>
      <xdr:rowOff>9525</xdr:rowOff>
    </xdr:from>
    <xdr:ext cx="2571750" cy="371475"/>
    <xdr:sp macro="" textlink="">
      <xdr:nvSpPr>
        <xdr:cNvPr id="192"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C0000000}"/>
            </a:ext>
          </a:extLst>
        </xdr:cNvPr>
        <xdr:cNvSpPr/>
      </xdr:nvSpPr>
      <xdr:spPr bwMode="auto">
        <a:xfrm>
          <a:off x="5397954" y="9991725"/>
          <a:ext cx="257175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35</xdr:row>
      <xdr:rowOff>9525</xdr:rowOff>
    </xdr:from>
    <xdr:ext cx="1285875" cy="371475"/>
    <xdr:sp macro="" textlink="">
      <xdr:nvSpPr>
        <xdr:cNvPr id="193"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100-0000C1000000}"/>
            </a:ext>
          </a:extLst>
        </xdr:cNvPr>
        <xdr:cNvSpPr/>
      </xdr:nvSpPr>
      <xdr:spPr bwMode="auto">
        <a:xfrm>
          <a:off x="6667500" y="9991725"/>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35</xdr:row>
      <xdr:rowOff>9525</xdr:rowOff>
    </xdr:from>
    <xdr:ext cx="2571750" cy="371475"/>
    <xdr:sp macro="" textlink="">
      <xdr:nvSpPr>
        <xdr:cNvPr id="194"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C2000000}"/>
            </a:ext>
          </a:extLst>
        </xdr:cNvPr>
        <xdr:cNvSpPr/>
      </xdr:nvSpPr>
      <xdr:spPr bwMode="auto">
        <a:xfrm>
          <a:off x="5397954" y="9991725"/>
          <a:ext cx="257175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9525</xdr:rowOff>
    </xdr:from>
    <xdr:ext cx="1706431" cy="335928"/>
    <xdr:sp macro="" textlink="">
      <xdr:nvSpPr>
        <xdr:cNvPr id="195" name="Check Box 174" hidden="1">
          <a:extLst>
            <a:ext uri="{63B3BB69-23CF-44E3-9099-C40C66FF867C}">
              <a14:compatExt xmlns:a14="http://schemas.microsoft.com/office/drawing/2010/main" spid="_x0000_s18606"/>
            </a:ext>
            <a:ext uri="{FF2B5EF4-FFF2-40B4-BE49-F238E27FC236}">
              <a16:creationId xmlns:a16="http://schemas.microsoft.com/office/drawing/2014/main" id="{00000000-0008-0000-0100-0000C3000000}"/>
            </a:ext>
          </a:extLst>
        </xdr:cNvPr>
        <xdr:cNvSpPr/>
      </xdr:nvSpPr>
      <xdr:spPr bwMode="auto">
        <a:xfrm>
          <a:off x="3173186" y="9991725"/>
          <a:ext cx="1706431" cy="3359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9525</xdr:colOff>
      <xdr:row>35</xdr:row>
      <xdr:rowOff>9525</xdr:rowOff>
    </xdr:from>
    <xdr:ext cx="3401934" cy="335928"/>
    <xdr:sp macro="" textlink="">
      <xdr:nvSpPr>
        <xdr:cNvPr id="196" name="Check Box 171" hidden="1">
          <a:extLst>
            <a:ext uri="{63B3BB69-23CF-44E3-9099-C40C66FF867C}">
              <a14:compatExt xmlns:a14="http://schemas.microsoft.com/office/drawing/2010/main" spid="_x0000_s18603"/>
            </a:ext>
            <a:ext uri="{FF2B5EF4-FFF2-40B4-BE49-F238E27FC236}">
              <a16:creationId xmlns:a16="http://schemas.microsoft.com/office/drawing/2014/main" id="{00000000-0008-0000-0100-0000C4000000}"/>
            </a:ext>
          </a:extLst>
        </xdr:cNvPr>
        <xdr:cNvSpPr/>
      </xdr:nvSpPr>
      <xdr:spPr bwMode="auto">
        <a:xfrm>
          <a:off x="1462768" y="9991725"/>
          <a:ext cx="3401934" cy="3359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35</xdr:row>
      <xdr:rowOff>9525</xdr:rowOff>
    </xdr:from>
    <xdr:ext cx="1285875" cy="371475"/>
    <xdr:sp macro="" textlink="">
      <xdr:nvSpPr>
        <xdr:cNvPr id="197"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100-0000C5000000}"/>
            </a:ext>
          </a:extLst>
        </xdr:cNvPr>
        <xdr:cNvSpPr/>
      </xdr:nvSpPr>
      <xdr:spPr bwMode="auto">
        <a:xfrm>
          <a:off x="6667500" y="9991725"/>
          <a:ext cx="12858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9525</xdr:colOff>
      <xdr:row>35</xdr:row>
      <xdr:rowOff>9525</xdr:rowOff>
    </xdr:from>
    <xdr:ext cx="2571750" cy="371475"/>
    <xdr:sp macro="" textlink="">
      <xdr:nvSpPr>
        <xdr:cNvPr id="198"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C6000000}"/>
            </a:ext>
          </a:extLst>
        </xdr:cNvPr>
        <xdr:cNvSpPr/>
      </xdr:nvSpPr>
      <xdr:spPr bwMode="auto">
        <a:xfrm>
          <a:off x="5397954" y="9991725"/>
          <a:ext cx="257175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9525</xdr:rowOff>
    </xdr:from>
    <xdr:ext cx="1697525" cy="333375"/>
    <xdr:sp macro="" textlink="">
      <xdr:nvSpPr>
        <xdr:cNvPr id="199" name="Check Box 174" hidden="1">
          <a:extLst>
            <a:ext uri="{63B3BB69-23CF-44E3-9099-C40C66FF867C}">
              <a14:compatExt xmlns:a14="http://schemas.microsoft.com/office/drawing/2010/main" spid="_x0000_s18606"/>
            </a:ext>
            <a:ext uri="{FF2B5EF4-FFF2-40B4-BE49-F238E27FC236}">
              <a16:creationId xmlns:a16="http://schemas.microsoft.com/office/drawing/2014/main" id="{00000000-0008-0000-0100-0000C7000000}"/>
            </a:ext>
          </a:extLst>
        </xdr:cNvPr>
        <xdr:cNvSpPr/>
      </xdr:nvSpPr>
      <xdr:spPr bwMode="auto">
        <a:xfrm>
          <a:off x="3173186" y="9991725"/>
          <a:ext cx="169752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9525</xdr:colOff>
      <xdr:row>35</xdr:row>
      <xdr:rowOff>9525</xdr:rowOff>
    </xdr:from>
    <xdr:ext cx="3385525" cy="333375"/>
    <xdr:sp macro="" textlink="">
      <xdr:nvSpPr>
        <xdr:cNvPr id="200" name="Check Box 171" hidden="1">
          <a:extLst>
            <a:ext uri="{63B3BB69-23CF-44E3-9099-C40C66FF867C}">
              <a14:compatExt xmlns:a14="http://schemas.microsoft.com/office/drawing/2010/main" spid="_x0000_s18603"/>
            </a:ext>
            <a:ext uri="{FF2B5EF4-FFF2-40B4-BE49-F238E27FC236}">
              <a16:creationId xmlns:a16="http://schemas.microsoft.com/office/drawing/2014/main" id="{00000000-0008-0000-0100-0000C8000000}"/>
            </a:ext>
          </a:extLst>
        </xdr:cNvPr>
        <xdr:cNvSpPr/>
      </xdr:nvSpPr>
      <xdr:spPr bwMode="auto">
        <a:xfrm>
          <a:off x="1462768" y="9991725"/>
          <a:ext cx="338552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76200</xdr:colOff>
      <xdr:row>27</xdr:row>
      <xdr:rowOff>9525</xdr:rowOff>
    </xdr:from>
    <xdr:ext cx="784136" cy="373217"/>
    <xdr:sp macro="" textlink="">
      <xdr:nvSpPr>
        <xdr:cNvPr id="201" name="Check Box 2" hidden="1">
          <a:extLst>
            <a:ext uri="{63B3BB69-23CF-44E3-9099-C40C66FF867C}">
              <a14:compatExt xmlns:a14="http://schemas.microsoft.com/office/drawing/2010/main" spid="_x0000_s28674"/>
            </a:ext>
            <a:ext uri="{FF2B5EF4-FFF2-40B4-BE49-F238E27FC236}">
              <a16:creationId xmlns:a16="http://schemas.microsoft.com/office/drawing/2014/main" id="{00000000-0008-0000-0100-0000C9000000}"/>
            </a:ext>
          </a:extLst>
        </xdr:cNvPr>
        <xdr:cNvSpPr/>
      </xdr:nvSpPr>
      <xdr:spPr bwMode="auto">
        <a:xfrm>
          <a:off x="1959429" y="8413296"/>
          <a:ext cx="784136" cy="3732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76200</xdr:colOff>
      <xdr:row>27</xdr:row>
      <xdr:rowOff>9525</xdr:rowOff>
    </xdr:from>
    <xdr:ext cx="784136" cy="373217"/>
    <xdr:sp macro="" textlink="">
      <xdr:nvSpPr>
        <xdr:cNvPr id="202" name="Check Box 2" hidden="1">
          <a:extLst>
            <a:ext uri="{63B3BB69-23CF-44E3-9099-C40C66FF867C}">
              <a14:compatExt xmlns:a14="http://schemas.microsoft.com/office/drawing/2010/main" spid="_x0000_s28674"/>
            </a:ext>
            <a:ext uri="{FF2B5EF4-FFF2-40B4-BE49-F238E27FC236}">
              <a16:creationId xmlns:a16="http://schemas.microsoft.com/office/drawing/2014/main" id="{00000000-0008-0000-0100-0000CA000000}"/>
            </a:ext>
          </a:extLst>
        </xdr:cNvPr>
        <xdr:cNvSpPr/>
      </xdr:nvSpPr>
      <xdr:spPr bwMode="auto">
        <a:xfrm>
          <a:off x="1959429" y="8413296"/>
          <a:ext cx="784136" cy="3732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76200</xdr:colOff>
      <xdr:row>27</xdr:row>
      <xdr:rowOff>9525</xdr:rowOff>
    </xdr:from>
    <xdr:ext cx="784136" cy="373217"/>
    <xdr:sp macro="" textlink="">
      <xdr:nvSpPr>
        <xdr:cNvPr id="203" name="Check Box 2" hidden="1">
          <a:extLst>
            <a:ext uri="{63B3BB69-23CF-44E3-9099-C40C66FF867C}">
              <a14:compatExt xmlns:a14="http://schemas.microsoft.com/office/drawing/2010/main" spid="_x0000_s28674"/>
            </a:ext>
            <a:ext uri="{FF2B5EF4-FFF2-40B4-BE49-F238E27FC236}">
              <a16:creationId xmlns:a16="http://schemas.microsoft.com/office/drawing/2014/main" id="{00000000-0008-0000-0100-0000CB000000}"/>
            </a:ext>
          </a:extLst>
        </xdr:cNvPr>
        <xdr:cNvSpPr/>
      </xdr:nvSpPr>
      <xdr:spPr bwMode="auto">
        <a:xfrm>
          <a:off x="1959429" y="8413296"/>
          <a:ext cx="784136" cy="3732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76200</xdr:colOff>
      <xdr:row>27</xdr:row>
      <xdr:rowOff>9525</xdr:rowOff>
    </xdr:from>
    <xdr:ext cx="784136" cy="373217"/>
    <xdr:sp macro="" textlink="">
      <xdr:nvSpPr>
        <xdr:cNvPr id="204" name="Check Box 2" hidden="1">
          <a:extLst>
            <a:ext uri="{63B3BB69-23CF-44E3-9099-C40C66FF867C}">
              <a14:compatExt xmlns:a14="http://schemas.microsoft.com/office/drawing/2010/main" spid="_x0000_s28674"/>
            </a:ext>
            <a:ext uri="{FF2B5EF4-FFF2-40B4-BE49-F238E27FC236}">
              <a16:creationId xmlns:a16="http://schemas.microsoft.com/office/drawing/2014/main" id="{00000000-0008-0000-0100-0000CC000000}"/>
            </a:ext>
          </a:extLst>
        </xdr:cNvPr>
        <xdr:cNvSpPr/>
      </xdr:nvSpPr>
      <xdr:spPr bwMode="auto">
        <a:xfrm>
          <a:off x="1959429" y="8413296"/>
          <a:ext cx="784136" cy="3732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76200</xdr:colOff>
      <xdr:row>27</xdr:row>
      <xdr:rowOff>9525</xdr:rowOff>
    </xdr:from>
    <xdr:to>
      <xdr:col>8</xdr:col>
      <xdr:colOff>15875</xdr:colOff>
      <xdr:row>27</xdr:row>
      <xdr:rowOff>377825</xdr:rowOff>
    </xdr:to>
    <xdr:sp macro="" textlink="">
      <xdr:nvSpPr>
        <xdr:cNvPr id="205" name="Check Box 2" hidden="1">
          <a:extLst>
            <a:ext uri="{63B3BB69-23CF-44E3-9099-C40C66FF867C}">
              <a14:compatExt xmlns:a14="http://schemas.microsoft.com/office/drawing/2010/main" spid="_x0000_s28674"/>
            </a:ext>
            <a:ext uri="{FF2B5EF4-FFF2-40B4-BE49-F238E27FC236}">
              <a16:creationId xmlns:a16="http://schemas.microsoft.com/office/drawing/2014/main" id="{00000000-0008-0000-0100-0000CD000000}"/>
            </a:ext>
          </a:extLst>
        </xdr:cNvPr>
        <xdr:cNvSpPr/>
      </xdr:nvSpPr>
      <xdr:spPr bwMode="auto">
        <a:xfrm>
          <a:off x="1968500" y="8191500"/>
          <a:ext cx="787400" cy="368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9525</xdr:rowOff>
    </xdr:from>
    <xdr:to>
      <xdr:col>8</xdr:col>
      <xdr:colOff>1104</xdr:colOff>
      <xdr:row>27</xdr:row>
      <xdr:rowOff>377825</xdr:rowOff>
    </xdr:to>
    <xdr:sp macro="" textlink="">
      <xdr:nvSpPr>
        <xdr:cNvPr id="206" name="Check Box 1" hidden="1">
          <a:extLst>
            <a:ext uri="{63B3BB69-23CF-44E3-9099-C40C66FF867C}">
              <a14:compatExt xmlns:a14="http://schemas.microsoft.com/office/drawing/2010/main" spid="_x0000_s28673"/>
            </a:ext>
            <a:ext uri="{FF2B5EF4-FFF2-40B4-BE49-F238E27FC236}">
              <a16:creationId xmlns:a16="http://schemas.microsoft.com/office/drawing/2014/main" id="{00000000-0008-0000-0100-0000CE000000}"/>
            </a:ext>
          </a:extLst>
        </xdr:cNvPr>
        <xdr:cNvSpPr/>
      </xdr:nvSpPr>
      <xdr:spPr bwMode="auto">
        <a:xfrm>
          <a:off x="1460500" y="8191500"/>
          <a:ext cx="1282700" cy="368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27</xdr:row>
      <xdr:rowOff>9525</xdr:rowOff>
    </xdr:from>
    <xdr:to>
      <xdr:col>14</xdr:col>
      <xdr:colOff>414</xdr:colOff>
      <xdr:row>27</xdr:row>
      <xdr:rowOff>377825</xdr:rowOff>
    </xdr:to>
    <xdr:sp macro="" textlink="">
      <xdr:nvSpPr>
        <xdr:cNvPr id="207" name="Check Box 3" hidden="1">
          <a:extLst>
            <a:ext uri="{63B3BB69-23CF-44E3-9099-C40C66FF867C}">
              <a14:compatExt xmlns:a14="http://schemas.microsoft.com/office/drawing/2010/main" spid="_x0000_s28675"/>
            </a:ext>
            <a:ext uri="{FF2B5EF4-FFF2-40B4-BE49-F238E27FC236}">
              <a16:creationId xmlns:a16="http://schemas.microsoft.com/office/drawing/2014/main" id="{00000000-0008-0000-0100-0000CF000000}"/>
            </a:ext>
          </a:extLst>
        </xdr:cNvPr>
        <xdr:cNvSpPr/>
      </xdr:nvSpPr>
      <xdr:spPr bwMode="auto">
        <a:xfrm>
          <a:off x="4559300" y="8191500"/>
          <a:ext cx="844550" cy="368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27</xdr:row>
      <xdr:rowOff>9525</xdr:rowOff>
    </xdr:from>
    <xdr:to>
      <xdr:col>14</xdr:col>
      <xdr:colOff>0</xdr:colOff>
      <xdr:row>27</xdr:row>
      <xdr:rowOff>377825</xdr:rowOff>
    </xdr:to>
    <xdr:sp macro="" textlink="">
      <xdr:nvSpPr>
        <xdr:cNvPr id="208" name="Check Box 4" hidden="1">
          <a:extLst>
            <a:ext uri="{63B3BB69-23CF-44E3-9099-C40C66FF867C}">
              <a14:compatExt xmlns:a14="http://schemas.microsoft.com/office/drawing/2010/main" spid="_x0000_s28676"/>
            </a:ext>
            <a:ext uri="{FF2B5EF4-FFF2-40B4-BE49-F238E27FC236}">
              <a16:creationId xmlns:a16="http://schemas.microsoft.com/office/drawing/2014/main" id="{00000000-0008-0000-0100-0000D0000000}"/>
            </a:ext>
          </a:extLst>
        </xdr:cNvPr>
        <xdr:cNvSpPr/>
      </xdr:nvSpPr>
      <xdr:spPr bwMode="auto">
        <a:xfrm>
          <a:off x="4051300" y="8191500"/>
          <a:ext cx="1352550" cy="368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76200</xdr:colOff>
      <xdr:row>27</xdr:row>
      <xdr:rowOff>9525</xdr:rowOff>
    </xdr:from>
    <xdr:to>
      <xdr:col>20</xdr:col>
      <xdr:colOff>15875</xdr:colOff>
      <xdr:row>27</xdr:row>
      <xdr:rowOff>377825</xdr:rowOff>
    </xdr:to>
    <xdr:sp macro="" textlink="">
      <xdr:nvSpPr>
        <xdr:cNvPr id="209" name="Check Box 5" hidden="1">
          <a:extLst>
            <a:ext uri="{63B3BB69-23CF-44E3-9099-C40C66FF867C}">
              <a14:compatExt xmlns:a14="http://schemas.microsoft.com/office/drawing/2010/main" spid="_x0000_s28677"/>
            </a:ext>
            <a:ext uri="{FF2B5EF4-FFF2-40B4-BE49-F238E27FC236}">
              <a16:creationId xmlns:a16="http://schemas.microsoft.com/office/drawing/2014/main" id="{00000000-0008-0000-0100-0000D1000000}"/>
            </a:ext>
          </a:extLst>
        </xdr:cNvPr>
        <xdr:cNvSpPr/>
      </xdr:nvSpPr>
      <xdr:spPr bwMode="auto">
        <a:xfrm>
          <a:off x="7213600" y="8191500"/>
          <a:ext cx="787400" cy="368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27</xdr:row>
      <xdr:rowOff>9525</xdr:rowOff>
    </xdr:from>
    <xdr:to>
      <xdr:col>20</xdr:col>
      <xdr:colOff>15875</xdr:colOff>
      <xdr:row>27</xdr:row>
      <xdr:rowOff>377825</xdr:rowOff>
    </xdr:to>
    <xdr:sp macro="" textlink="">
      <xdr:nvSpPr>
        <xdr:cNvPr id="210" name="Check Box 6" hidden="1">
          <a:extLst>
            <a:ext uri="{63B3BB69-23CF-44E3-9099-C40C66FF867C}">
              <a14:compatExt xmlns:a14="http://schemas.microsoft.com/office/drawing/2010/main" spid="_x0000_s28678"/>
            </a:ext>
            <a:ext uri="{FF2B5EF4-FFF2-40B4-BE49-F238E27FC236}">
              <a16:creationId xmlns:a16="http://schemas.microsoft.com/office/drawing/2014/main" id="{00000000-0008-0000-0100-0000D2000000}"/>
            </a:ext>
          </a:extLst>
        </xdr:cNvPr>
        <xdr:cNvSpPr/>
      </xdr:nvSpPr>
      <xdr:spPr bwMode="auto">
        <a:xfrm>
          <a:off x="6705600" y="8191500"/>
          <a:ext cx="1295400" cy="368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76200</xdr:colOff>
          <xdr:row>27</xdr:row>
          <xdr:rowOff>12700</xdr:rowOff>
        </xdr:from>
        <xdr:to>
          <xdr:col>8</xdr:col>
          <xdr:colOff>6350</xdr:colOff>
          <xdr:row>28</xdr:row>
          <xdr:rowOff>0</xdr:rowOff>
        </xdr:to>
        <xdr:sp macro="" textlink="">
          <xdr:nvSpPr>
            <xdr:cNvPr id="28738" name="Check Box 66" hidden="1">
              <a:extLst>
                <a:ext uri="{63B3BB69-23CF-44E3-9099-C40C66FF867C}">
                  <a14:compatExt spid="_x0000_s28738"/>
                </a:ext>
                <a:ext uri="{FF2B5EF4-FFF2-40B4-BE49-F238E27FC236}">
                  <a16:creationId xmlns:a16="http://schemas.microsoft.com/office/drawing/2014/main" id="{00000000-0008-0000-0100-00004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12700</xdr:rowOff>
        </xdr:from>
        <xdr:to>
          <xdr:col>8</xdr:col>
          <xdr:colOff>1242</xdr:colOff>
          <xdr:row>28</xdr:row>
          <xdr:rowOff>0</xdr:rowOff>
        </xdr:to>
        <xdr:sp macro="" textlink="">
          <xdr:nvSpPr>
            <xdr:cNvPr id="28739" name="Check Box 67" hidden="1">
              <a:extLst>
                <a:ext uri="{63B3BB69-23CF-44E3-9099-C40C66FF867C}">
                  <a14:compatExt spid="_x0000_s28739"/>
                </a:ext>
                <a:ext uri="{FF2B5EF4-FFF2-40B4-BE49-F238E27FC236}">
                  <a16:creationId xmlns:a16="http://schemas.microsoft.com/office/drawing/2014/main" id="{00000000-0008-0000-0100-00004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27</xdr:row>
          <xdr:rowOff>12700</xdr:rowOff>
        </xdr:from>
        <xdr:to>
          <xdr:col>14</xdr:col>
          <xdr:colOff>414</xdr:colOff>
          <xdr:row>28</xdr:row>
          <xdr:rowOff>0</xdr:rowOff>
        </xdr:to>
        <xdr:sp macro="" textlink="">
          <xdr:nvSpPr>
            <xdr:cNvPr id="28740" name="Check Box 68" hidden="1">
              <a:extLst>
                <a:ext uri="{63B3BB69-23CF-44E3-9099-C40C66FF867C}">
                  <a14:compatExt spid="_x0000_s28740"/>
                </a:ext>
                <a:ext uri="{FF2B5EF4-FFF2-40B4-BE49-F238E27FC236}">
                  <a16:creationId xmlns:a16="http://schemas.microsoft.com/office/drawing/2014/main" id="{00000000-0008-0000-0100-00004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12700</xdr:rowOff>
        </xdr:from>
        <xdr:to>
          <xdr:col>14</xdr:col>
          <xdr:colOff>0</xdr:colOff>
          <xdr:row>28</xdr:row>
          <xdr:rowOff>0</xdr:rowOff>
        </xdr:to>
        <xdr:sp macro="" textlink="">
          <xdr:nvSpPr>
            <xdr:cNvPr id="28741" name="Check Box 69" hidden="1">
              <a:extLst>
                <a:ext uri="{63B3BB69-23CF-44E3-9099-C40C66FF867C}">
                  <a14:compatExt spid="_x0000_s28741"/>
                </a:ext>
                <a:ext uri="{FF2B5EF4-FFF2-40B4-BE49-F238E27FC236}">
                  <a16:creationId xmlns:a16="http://schemas.microsoft.com/office/drawing/2014/main" id="{00000000-0008-0000-0100-00004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27</xdr:row>
          <xdr:rowOff>12700</xdr:rowOff>
        </xdr:from>
        <xdr:to>
          <xdr:col>20</xdr:col>
          <xdr:colOff>6350</xdr:colOff>
          <xdr:row>28</xdr:row>
          <xdr:rowOff>0</xdr:rowOff>
        </xdr:to>
        <xdr:sp macro="" textlink="">
          <xdr:nvSpPr>
            <xdr:cNvPr id="28742" name="Check Box 70" hidden="1">
              <a:extLst>
                <a:ext uri="{63B3BB69-23CF-44E3-9099-C40C66FF867C}">
                  <a14:compatExt spid="_x0000_s28742"/>
                </a:ext>
                <a:ext uri="{FF2B5EF4-FFF2-40B4-BE49-F238E27FC236}">
                  <a16:creationId xmlns:a16="http://schemas.microsoft.com/office/drawing/2014/main" id="{00000000-0008-0000-0100-00004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12700</xdr:rowOff>
        </xdr:from>
        <xdr:to>
          <xdr:col>20</xdr:col>
          <xdr:colOff>6350</xdr:colOff>
          <xdr:row>28</xdr:row>
          <xdr:rowOff>0</xdr:rowOff>
        </xdr:to>
        <xdr:sp macro="" textlink="">
          <xdr:nvSpPr>
            <xdr:cNvPr id="28743" name="Check Box 71" hidden="1">
              <a:extLst>
                <a:ext uri="{63B3BB69-23CF-44E3-9099-C40C66FF867C}">
                  <a14:compatExt spid="_x0000_s28743"/>
                </a:ext>
                <a:ext uri="{FF2B5EF4-FFF2-40B4-BE49-F238E27FC236}">
                  <a16:creationId xmlns:a16="http://schemas.microsoft.com/office/drawing/2014/main" id="{00000000-0008-0000-0100-00004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6</xdr:col>
      <xdr:colOff>0</xdr:colOff>
      <xdr:row>26</xdr:row>
      <xdr:rowOff>9525</xdr:rowOff>
    </xdr:from>
    <xdr:to>
      <xdr:col>7</xdr:col>
      <xdr:colOff>0</xdr:colOff>
      <xdr:row>27</xdr:row>
      <xdr:rowOff>0</xdr:rowOff>
    </xdr:to>
    <xdr:sp macro="" textlink="">
      <xdr:nvSpPr>
        <xdr:cNvPr id="18620" name="Check Box 188" hidden="1">
          <a:extLst>
            <a:ext uri="{63B3BB69-23CF-44E3-9099-C40C66FF867C}">
              <a14:compatExt xmlns:a14="http://schemas.microsoft.com/office/drawing/2010/main" spid="_x0000_s18620"/>
            </a:ext>
            <a:ext uri="{FF2B5EF4-FFF2-40B4-BE49-F238E27FC236}">
              <a16:creationId xmlns:a16="http://schemas.microsoft.com/office/drawing/2014/main" id="{00000000-0008-0000-0200-0000BC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21</xdr:row>
      <xdr:rowOff>9525</xdr:rowOff>
    </xdr:from>
    <xdr:to>
      <xdr:col>10</xdr:col>
      <xdr:colOff>419100</xdr:colOff>
      <xdr:row>22</xdr:row>
      <xdr:rowOff>0</xdr:rowOff>
    </xdr:to>
    <xdr:sp macro="" textlink="">
      <xdr:nvSpPr>
        <xdr:cNvPr id="18616" name="Check Box 184" hidden="1">
          <a:extLst>
            <a:ext uri="{63B3BB69-23CF-44E3-9099-C40C66FF867C}">
              <a14:compatExt xmlns:a14="http://schemas.microsoft.com/office/drawing/2010/main" spid="_x0000_s18616"/>
            </a:ext>
            <a:ext uri="{FF2B5EF4-FFF2-40B4-BE49-F238E27FC236}">
              <a16:creationId xmlns:a16="http://schemas.microsoft.com/office/drawing/2014/main" id="{00000000-0008-0000-0200-0000B8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9525</xdr:rowOff>
    </xdr:from>
    <xdr:to>
      <xdr:col>19</xdr:col>
      <xdr:colOff>419100</xdr:colOff>
      <xdr:row>22</xdr:row>
      <xdr:rowOff>0</xdr:rowOff>
    </xdr:to>
    <xdr:sp macro="" textlink="">
      <xdr:nvSpPr>
        <xdr:cNvPr id="18614" name="Check Box 182" hidden="1">
          <a:extLst>
            <a:ext uri="{63B3BB69-23CF-44E3-9099-C40C66FF867C}">
              <a14:compatExt xmlns:a14="http://schemas.microsoft.com/office/drawing/2010/main" spid="_x0000_s18614"/>
            </a:ext>
            <a:ext uri="{FF2B5EF4-FFF2-40B4-BE49-F238E27FC236}">
              <a16:creationId xmlns:a16="http://schemas.microsoft.com/office/drawing/2014/main" id="{00000000-0008-0000-0200-0000B6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9525</xdr:rowOff>
    </xdr:from>
    <xdr:to>
      <xdr:col>19</xdr:col>
      <xdr:colOff>419100</xdr:colOff>
      <xdr:row>22</xdr:row>
      <xdr:rowOff>0</xdr:rowOff>
    </xdr:to>
    <xdr:sp macro="" textlink="">
      <xdr:nvSpPr>
        <xdr:cNvPr id="18615" name="Check Box 183" hidden="1">
          <a:extLst>
            <a:ext uri="{63B3BB69-23CF-44E3-9099-C40C66FF867C}">
              <a14:compatExt xmlns:a14="http://schemas.microsoft.com/office/drawing/2010/main" spid="_x0000_s18615"/>
            </a:ext>
            <a:ext uri="{FF2B5EF4-FFF2-40B4-BE49-F238E27FC236}">
              <a16:creationId xmlns:a16="http://schemas.microsoft.com/office/drawing/2014/main" id="{00000000-0008-0000-0200-0000B7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8</xdr:row>
      <xdr:rowOff>9525</xdr:rowOff>
    </xdr:from>
    <xdr:to>
      <xdr:col>13</xdr:col>
      <xdr:colOff>0</xdr:colOff>
      <xdr:row>9</xdr:row>
      <xdr:rowOff>0</xdr:rowOff>
    </xdr:to>
    <xdr:sp macro="" textlink="">
      <xdr:nvSpPr>
        <xdr:cNvPr id="18606" name="Check Box 174" hidden="1">
          <a:extLst>
            <a:ext uri="{63B3BB69-23CF-44E3-9099-C40C66FF867C}">
              <a14:compatExt xmlns:a14="http://schemas.microsoft.com/office/drawing/2010/main" spid="_x0000_s18606"/>
            </a:ext>
            <a:ext uri="{FF2B5EF4-FFF2-40B4-BE49-F238E27FC236}">
              <a16:creationId xmlns:a16="http://schemas.microsoft.com/office/drawing/2014/main" id="{00000000-0008-0000-0200-0000AE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8</xdr:row>
      <xdr:rowOff>9525</xdr:rowOff>
    </xdr:from>
    <xdr:to>
      <xdr:col>13</xdr:col>
      <xdr:colOff>0</xdr:colOff>
      <xdr:row>9</xdr:row>
      <xdr:rowOff>0</xdr:rowOff>
    </xdr:to>
    <xdr:sp macro="" textlink="">
      <xdr:nvSpPr>
        <xdr:cNvPr id="18603" name="Check Box 171" hidden="1">
          <a:extLst>
            <a:ext uri="{63B3BB69-23CF-44E3-9099-C40C66FF867C}">
              <a14:compatExt xmlns:a14="http://schemas.microsoft.com/office/drawing/2010/main" spid="_x0000_s18603"/>
            </a:ext>
            <a:ext uri="{FF2B5EF4-FFF2-40B4-BE49-F238E27FC236}">
              <a16:creationId xmlns:a16="http://schemas.microsoft.com/office/drawing/2014/main" id="{00000000-0008-0000-0200-0000AB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10</xdr:row>
      <xdr:rowOff>9525</xdr:rowOff>
    </xdr:from>
    <xdr:to>
      <xdr:col>8</xdr:col>
      <xdr:colOff>419100</xdr:colOff>
      <xdr:row>11</xdr:row>
      <xdr:rowOff>0</xdr:rowOff>
    </xdr:to>
    <xdr:sp macro="" textlink="">
      <xdr:nvSpPr>
        <xdr:cNvPr id="18609" name="Check Box 177" hidden="1">
          <a:extLst>
            <a:ext uri="{63B3BB69-23CF-44E3-9099-C40C66FF867C}">
              <a14:compatExt xmlns:a14="http://schemas.microsoft.com/office/drawing/2010/main" spid="_x0000_s18609"/>
            </a:ext>
            <a:ext uri="{FF2B5EF4-FFF2-40B4-BE49-F238E27FC236}">
              <a16:creationId xmlns:a16="http://schemas.microsoft.com/office/drawing/2014/main" id="{00000000-0008-0000-0200-0000B1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10</xdr:row>
      <xdr:rowOff>9525</xdr:rowOff>
    </xdr:from>
    <xdr:to>
      <xdr:col>12</xdr:col>
      <xdr:colOff>419100</xdr:colOff>
      <xdr:row>11</xdr:row>
      <xdr:rowOff>0</xdr:rowOff>
    </xdr:to>
    <xdr:sp macro="" textlink="">
      <xdr:nvSpPr>
        <xdr:cNvPr id="18610" name="Check Box 178" hidden="1">
          <a:extLst>
            <a:ext uri="{63B3BB69-23CF-44E3-9099-C40C66FF867C}">
              <a14:compatExt xmlns:a14="http://schemas.microsoft.com/office/drawing/2010/main" spid="_x0000_s18610"/>
            </a:ext>
            <a:ext uri="{FF2B5EF4-FFF2-40B4-BE49-F238E27FC236}">
              <a16:creationId xmlns:a16="http://schemas.microsoft.com/office/drawing/2014/main" id="{00000000-0008-0000-0200-0000B2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12</xdr:row>
      <xdr:rowOff>9525</xdr:rowOff>
    </xdr:from>
    <xdr:to>
      <xdr:col>12</xdr:col>
      <xdr:colOff>419100</xdr:colOff>
      <xdr:row>13</xdr:row>
      <xdr:rowOff>0</xdr:rowOff>
    </xdr:to>
    <xdr:sp macro="" textlink="">
      <xdr:nvSpPr>
        <xdr:cNvPr id="18612" name="Check Box 180" hidden="1">
          <a:extLst>
            <a:ext uri="{63B3BB69-23CF-44E3-9099-C40C66FF867C}">
              <a14:compatExt xmlns:a14="http://schemas.microsoft.com/office/drawing/2010/main" spid="_x0000_s18612"/>
            </a:ext>
            <a:ext uri="{FF2B5EF4-FFF2-40B4-BE49-F238E27FC236}">
              <a16:creationId xmlns:a16="http://schemas.microsoft.com/office/drawing/2014/main" id="{00000000-0008-0000-0200-0000B4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12</xdr:row>
      <xdr:rowOff>9525</xdr:rowOff>
    </xdr:from>
    <xdr:to>
      <xdr:col>8</xdr:col>
      <xdr:colOff>419100</xdr:colOff>
      <xdr:row>13</xdr:row>
      <xdr:rowOff>0</xdr:rowOff>
    </xdr:to>
    <xdr:sp macro="" textlink="">
      <xdr:nvSpPr>
        <xdr:cNvPr id="18613" name="Check Box 181" hidden="1">
          <a:extLst>
            <a:ext uri="{63B3BB69-23CF-44E3-9099-C40C66FF867C}">
              <a14:compatExt xmlns:a14="http://schemas.microsoft.com/office/drawing/2010/main" spid="_x0000_s18613"/>
            </a:ext>
            <a:ext uri="{FF2B5EF4-FFF2-40B4-BE49-F238E27FC236}">
              <a16:creationId xmlns:a16="http://schemas.microsoft.com/office/drawing/2014/main" id="{00000000-0008-0000-0200-0000B5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21</xdr:row>
      <xdr:rowOff>9525</xdr:rowOff>
    </xdr:from>
    <xdr:to>
      <xdr:col>11</xdr:col>
      <xdr:colOff>15875</xdr:colOff>
      <xdr:row>22</xdr:row>
      <xdr:rowOff>0</xdr:rowOff>
    </xdr:to>
    <xdr:sp macro="" textlink="">
      <xdr:nvSpPr>
        <xdr:cNvPr id="18617" name="Check Box 185" hidden="1">
          <a:extLst>
            <a:ext uri="{63B3BB69-23CF-44E3-9099-C40C66FF867C}">
              <a14:compatExt xmlns:a14="http://schemas.microsoft.com/office/drawing/2010/main" spid="_x0000_s18617"/>
            </a:ext>
            <a:ext uri="{FF2B5EF4-FFF2-40B4-BE49-F238E27FC236}">
              <a16:creationId xmlns:a16="http://schemas.microsoft.com/office/drawing/2014/main" id="{00000000-0008-0000-0200-0000B9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26</xdr:row>
      <xdr:rowOff>9525</xdr:rowOff>
    </xdr:from>
    <xdr:to>
      <xdr:col>6</xdr:col>
      <xdr:colOff>419100</xdr:colOff>
      <xdr:row>27</xdr:row>
      <xdr:rowOff>0</xdr:rowOff>
    </xdr:to>
    <xdr:sp macro="" textlink="">
      <xdr:nvSpPr>
        <xdr:cNvPr id="18619" name="Check Box 187" hidden="1">
          <a:extLst>
            <a:ext uri="{63B3BB69-23CF-44E3-9099-C40C66FF867C}">
              <a14:compatExt xmlns:a14="http://schemas.microsoft.com/office/drawing/2010/main" spid="_x0000_s18619"/>
            </a:ext>
            <a:ext uri="{FF2B5EF4-FFF2-40B4-BE49-F238E27FC236}">
              <a16:creationId xmlns:a16="http://schemas.microsoft.com/office/drawing/2014/main" id="{00000000-0008-0000-0200-0000BB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2</xdr:row>
      <xdr:rowOff>9525</xdr:rowOff>
    </xdr:from>
    <xdr:to>
      <xdr:col>12</xdr:col>
      <xdr:colOff>0</xdr:colOff>
      <xdr:row>2</xdr:row>
      <xdr:rowOff>377825</xdr:rowOff>
    </xdr:to>
    <xdr:sp macro="" textlink="">
      <xdr:nvSpPr>
        <xdr:cNvPr id="18625" name="Check Box 193" hidden="1">
          <a:extLst>
            <a:ext uri="{63B3BB69-23CF-44E3-9099-C40C66FF867C}">
              <a14:compatExt xmlns:a14="http://schemas.microsoft.com/office/drawing/2010/main" spid="_x0000_s18625"/>
            </a:ext>
            <a:ext uri="{FF2B5EF4-FFF2-40B4-BE49-F238E27FC236}">
              <a16:creationId xmlns:a16="http://schemas.microsoft.com/office/drawing/2014/main" id="{00000000-0008-0000-0200-0000C1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2</xdr:row>
      <xdr:rowOff>9525</xdr:rowOff>
    </xdr:from>
    <xdr:to>
      <xdr:col>12</xdr:col>
      <xdr:colOff>15875</xdr:colOff>
      <xdr:row>2</xdr:row>
      <xdr:rowOff>377825</xdr:rowOff>
    </xdr:to>
    <xdr:sp macro="" textlink="">
      <xdr:nvSpPr>
        <xdr:cNvPr id="18626" name="Check Box 194" hidden="1">
          <a:extLst>
            <a:ext uri="{63B3BB69-23CF-44E3-9099-C40C66FF867C}">
              <a14:compatExt xmlns:a14="http://schemas.microsoft.com/office/drawing/2010/main" spid="_x0000_s18626"/>
            </a:ext>
            <a:ext uri="{FF2B5EF4-FFF2-40B4-BE49-F238E27FC236}">
              <a16:creationId xmlns:a16="http://schemas.microsoft.com/office/drawing/2014/main" id="{00000000-0008-0000-0200-0000C2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4</xdr:row>
      <xdr:rowOff>9525</xdr:rowOff>
    </xdr:from>
    <xdr:to>
      <xdr:col>12</xdr:col>
      <xdr:colOff>0</xdr:colOff>
      <xdr:row>4</xdr:row>
      <xdr:rowOff>377825</xdr:rowOff>
    </xdr:to>
    <xdr:sp macro="" textlink="">
      <xdr:nvSpPr>
        <xdr:cNvPr id="18627" name="Check Box 195" hidden="1">
          <a:extLst>
            <a:ext uri="{63B3BB69-23CF-44E3-9099-C40C66FF867C}">
              <a14:compatExt xmlns:a14="http://schemas.microsoft.com/office/drawing/2010/main" spid="_x0000_s18627"/>
            </a:ext>
            <a:ext uri="{FF2B5EF4-FFF2-40B4-BE49-F238E27FC236}">
              <a16:creationId xmlns:a16="http://schemas.microsoft.com/office/drawing/2014/main" id="{00000000-0008-0000-0200-0000C3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4</xdr:row>
      <xdr:rowOff>9525</xdr:rowOff>
    </xdr:from>
    <xdr:to>
      <xdr:col>12</xdr:col>
      <xdr:colOff>15875</xdr:colOff>
      <xdr:row>4</xdr:row>
      <xdr:rowOff>377825</xdr:rowOff>
    </xdr:to>
    <xdr:sp macro="" textlink="">
      <xdr:nvSpPr>
        <xdr:cNvPr id="18628" name="Check Box 196" hidden="1">
          <a:extLst>
            <a:ext uri="{63B3BB69-23CF-44E3-9099-C40C66FF867C}">
              <a14:compatExt xmlns:a14="http://schemas.microsoft.com/office/drawing/2010/main" spid="_x0000_s18628"/>
            </a:ext>
            <a:ext uri="{FF2B5EF4-FFF2-40B4-BE49-F238E27FC236}">
              <a16:creationId xmlns:a16="http://schemas.microsoft.com/office/drawing/2014/main" id="{00000000-0008-0000-0200-0000C4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0</xdr:colOff>
          <xdr:row>26</xdr:row>
          <xdr:rowOff>12700</xdr:rowOff>
        </xdr:from>
        <xdr:to>
          <xdr:col>7</xdr:col>
          <xdr:colOff>0</xdr:colOff>
          <xdr:row>27</xdr:row>
          <xdr:rowOff>0</xdr:rowOff>
        </xdr:to>
        <xdr:sp macro="" textlink="">
          <xdr:nvSpPr>
            <xdr:cNvPr id="2" name="Check Box 188" hidden="1">
              <a:extLst>
                <a:ext uri="{63B3BB69-23CF-44E3-9099-C40C66FF867C}">
                  <a14:compatExt spid="_x0000_s18620"/>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12700</xdr:rowOff>
        </xdr:from>
        <xdr:to>
          <xdr:col>10</xdr:col>
          <xdr:colOff>419100</xdr:colOff>
          <xdr:row>22</xdr:row>
          <xdr:rowOff>0</xdr:rowOff>
        </xdr:to>
        <xdr:sp macro="" textlink="">
          <xdr:nvSpPr>
            <xdr:cNvPr id="3" name="Check Box 184" hidden="1">
              <a:extLst>
                <a:ext uri="{63B3BB69-23CF-44E3-9099-C40C66FF867C}">
                  <a14:compatExt spid="_x0000_s18616"/>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xdr:row>
          <xdr:rowOff>12700</xdr:rowOff>
        </xdr:from>
        <xdr:to>
          <xdr:col>19</xdr:col>
          <xdr:colOff>419100</xdr:colOff>
          <xdr:row>22</xdr:row>
          <xdr:rowOff>0</xdr:rowOff>
        </xdr:to>
        <xdr:sp macro="" textlink="">
          <xdr:nvSpPr>
            <xdr:cNvPr id="4" name="Check Box 182" hidden="1">
              <a:extLst>
                <a:ext uri="{63B3BB69-23CF-44E3-9099-C40C66FF867C}">
                  <a14:compatExt spid="_x0000_s18614"/>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12700</xdr:rowOff>
        </xdr:from>
        <xdr:to>
          <xdr:col>19</xdr:col>
          <xdr:colOff>419100</xdr:colOff>
          <xdr:row>22</xdr:row>
          <xdr:rowOff>0</xdr:rowOff>
        </xdr:to>
        <xdr:sp macro="" textlink="">
          <xdr:nvSpPr>
            <xdr:cNvPr id="5" name="Check Box 183" hidden="1">
              <a:extLst>
                <a:ext uri="{63B3BB69-23CF-44E3-9099-C40C66FF867C}">
                  <a14:compatExt spid="_x0000_s18615"/>
                </a:ext>
                <a:ext uri="{FF2B5EF4-FFF2-40B4-BE49-F238E27FC236}">
                  <a16:creationId xmlns:a16="http://schemas.microsoft.com/office/drawing/2014/main" id="{00000000-0008-0000-02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12700</xdr:rowOff>
        </xdr:from>
        <xdr:to>
          <xdr:col>13</xdr:col>
          <xdr:colOff>0</xdr:colOff>
          <xdr:row>9</xdr:row>
          <xdr:rowOff>0</xdr:rowOff>
        </xdr:to>
        <xdr:sp macro="" textlink="">
          <xdr:nvSpPr>
            <xdr:cNvPr id="6" name="Check Box 174" hidden="1">
              <a:extLst>
                <a:ext uri="{63B3BB69-23CF-44E3-9099-C40C66FF867C}">
                  <a14:compatExt spid="_x0000_s18606"/>
                </a:ext>
                <a:ext uri="{FF2B5EF4-FFF2-40B4-BE49-F238E27FC236}">
                  <a16:creationId xmlns:a16="http://schemas.microsoft.com/office/drawing/2014/main" id="{00000000-0008-0000-02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8</xdr:row>
          <xdr:rowOff>12700</xdr:rowOff>
        </xdr:from>
        <xdr:to>
          <xdr:col>13</xdr:col>
          <xdr:colOff>0</xdr:colOff>
          <xdr:row>9</xdr:row>
          <xdr:rowOff>0</xdr:rowOff>
        </xdr:to>
        <xdr:sp macro="" textlink="">
          <xdr:nvSpPr>
            <xdr:cNvPr id="7" name="Check Box 171" hidden="1">
              <a:extLst>
                <a:ext uri="{63B3BB69-23CF-44E3-9099-C40C66FF867C}">
                  <a14:compatExt spid="_x0000_s18603"/>
                </a:ext>
                <a:ext uri="{FF2B5EF4-FFF2-40B4-BE49-F238E27FC236}">
                  <a16:creationId xmlns:a16="http://schemas.microsoft.com/office/drawing/2014/main" id="{00000000-0008-0000-02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10</xdr:row>
          <xdr:rowOff>12700</xdr:rowOff>
        </xdr:from>
        <xdr:to>
          <xdr:col>8</xdr:col>
          <xdr:colOff>419100</xdr:colOff>
          <xdr:row>11</xdr:row>
          <xdr:rowOff>0</xdr:rowOff>
        </xdr:to>
        <xdr:sp macro="" textlink="">
          <xdr:nvSpPr>
            <xdr:cNvPr id="8" name="Check Box 177" hidden="1">
              <a:extLst>
                <a:ext uri="{63B3BB69-23CF-44E3-9099-C40C66FF867C}">
                  <a14:compatExt spid="_x0000_s18609"/>
                </a:ext>
                <a:ext uri="{FF2B5EF4-FFF2-40B4-BE49-F238E27FC236}">
                  <a16:creationId xmlns:a16="http://schemas.microsoft.com/office/drawing/2014/main" id="{00000000-0008-0000-02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12700</xdr:rowOff>
        </xdr:from>
        <xdr:to>
          <xdr:col>12</xdr:col>
          <xdr:colOff>419100</xdr:colOff>
          <xdr:row>11</xdr:row>
          <xdr:rowOff>0</xdr:rowOff>
        </xdr:to>
        <xdr:sp macro="" textlink="">
          <xdr:nvSpPr>
            <xdr:cNvPr id="9" name="Check Box 178" hidden="1">
              <a:extLst>
                <a:ext uri="{63B3BB69-23CF-44E3-9099-C40C66FF867C}">
                  <a14:compatExt spid="_x0000_s18610"/>
                </a:ext>
                <a:ext uri="{FF2B5EF4-FFF2-40B4-BE49-F238E27FC236}">
                  <a16:creationId xmlns:a16="http://schemas.microsoft.com/office/drawing/2014/main" id="{00000000-0008-0000-02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12700</xdr:rowOff>
        </xdr:from>
        <xdr:to>
          <xdr:col>12</xdr:col>
          <xdr:colOff>419100</xdr:colOff>
          <xdr:row>13</xdr:row>
          <xdr:rowOff>0</xdr:rowOff>
        </xdr:to>
        <xdr:sp macro="" textlink="">
          <xdr:nvSpPr>
            <xdr:cNvPr id="10" name="Check Box 180" hidden="1">
              <a:extLst>
                <a:ext uri="{63B3BB69-23CF-44E3-9099-C40C66FF867C}">
                  <a14:compatExt spid="_x0000_s18612"/>
                </a:ext>
                <a:ext uri="{FF2B5EF4-FFF2-40B4-BE49-F238E27FC236}">
                  <a16:creationId xmlns:a16="http://schemas.microsoft.com/office/drawing/2014/main" id="{00000000-0008-0000-02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12</xdr:row>
          <xdr:rowOff>12700</xdr:rowOff>
        </xdr:from>
        <xdr:to>
          <xdr:col>8</xdr:col>
          <xdr:colOff>419100</xdr:colOff>
          <xdr:row>13</xdr:row>
          <xdr:rowOff>0</xdr:rowOff>
        </xdr:to>
        <xdr:sp macro="" textlink="">
          <xdr:nvSpPr>
            <xdr:cNvPr id="11" name="Check Box 181" hidden="1">
              <a:extLst>
                <a:ext uri="{63B3BB69-23CF-44E3-9099-C40C66FF867C}">
                  <a14:compatExt spid="_x0000_s18613"/>
                </a:ext>
                <a:ext uri="{FF2B5EF4-FFF2-40B4-BE49-F238E27FC236}">
                  <a16:creationId xmlns:a16="http://schemas.microsoft.com/office/drawing/2014/main" id="{00000000-0008-0000-02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12700</xdr:rowOff>
        </xdr:from>
        <xdr:to>
          <xdr:col>11</xdr:col>
          <xdr:colOff>12700</xdr:colOff>
          <xdr:row>22</xdr:row>
          <xdr:rowOff>0</xdr:rowOff>
        </xdr:to>
        <xdr:sp macro="" textlink="">
          <xdr:nvSpPr>
            <xdr:cNvPr id="12" name="Check Box 185" hidden="1">
              <a:extLst>
                <a:ext uri="{63B3BB69-23CF-44E3-9099-C40C66FF867C}">
                  <a14:compatExt spid="_x0000_s18617"/>
                </a:ext>
                <a:ext uri="{FF2B5EF4-FFF2-40B4-BE49-F238E27FC236}">
                  <a16:creationId xmlns:a16="http://schemas.microsoft.com/office/drawing/2014/main" id="{00000000-0008-0000-02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26</xdr:row>
          <xdr:rowOff>12700</xdr:rowOff>
        </xdr:from>
        <xdr:to>
          <xdr:col>6</xdr:col>
          <xdr:colOff>419100</xdr:colOff>
          <xdr:row>27</xdr:row>
          <xdr:rowOff>0</xdr:rowOff>
        </xdr:to>
        <xdr:sp macro="" textlink="">
          <xdr:nvSpPr>
            <xdr:cNvPr id="13" name="Check Box 187" hidden="1">
              <a:extLst>
                <a:ext uri="{63B3BB69-23CF-44E3-9099-C40C66FF867C}">
                  <a14:compatExt spid="_x0000_s18619"/>
                </a:ext>
                <a:ext uri="{FF2B5EF4-FFF2-40B4-BE49-F238E27FC236}">
                  <a16:creationId xmlns:a16="http://schemas.microsoft.com/office/drawing/2014/main" id="{00000000-0008-0000-02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xdr:row>
          <xdr:rowOff>12700</xdr:rowOff>
        </xdr:from>
        <xdr:to>
          <xdr:col>12</xdr:col>
          <xdr:colOff>0</xdr:colOff>
          <xdr:row>2</xdr:row>
          <xdr:rowOff>374650</xdr:rowOff>
        </xdr:to>
        <xdr:sp macro="" textlink="">
          <xdr:nvSpPr>
            <xdr:cNvPr id="14" name="Check Box 193" hidden="1">
              <a:extLst>
                <a:ext uri="{63B3BB69-23CF-44E3-9099-C40C66FF867C}">
                  <a14:compatExt spid="_x0000_s18625"/>
                </a:ext>
                <a:ext uri="{FF2B5EF4-FFF2-40B4-BE49-F238E27FC236}">
                  <a16:creationId xmlns:a16="http://schemas.microsoft.com/office/drawing/2014/main" id="{00000000-0008-0000-02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xdr:row>
          <xdr:rowOff>12700</xdr:rowOff>
        </xdr:from>
        <xdr:to>
          <xdr:col>12</xdr:col>
          <xdr:colOff>12700</xdr:colOff>
          <xdr:row>2</xdr:row>
          <xdr:rowOff>374650</xdr:rowOff>
        </xdr:to>
        <xdr:sp macro="" textlink="">
          <xdr:nvSpPr>
            <xdr:cNvPr id="15" name="Check Box 194" hidden="1">
              <a:extLst>
                <a:ext uri="{63B3BB69-23CF-44E3-9099-C40C66FF867C}">
                  <a14:compatExt spid="_x0000_s18626"/>
                </a:ext>
                <a:ext uri="{FF2B5EF4-FFF2-40B4-BE49-F238E27FC236}">
                  <a16:creationId xmlns:a16="http://schemas.microsoft.com/office/drawing/2014/main" id="{00000000-0008-0000-02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12700</xdr:rowOff>
        </xdr:from>
        <xdr:to>
          <xdr:col>12</xdr:col>
          <xdr:colOff>0</xdr:colOff>
          <xdr:row>4</xdr:row>
          <xdr:rowOff>374650</xdr:rowOff>
        </xdr:to>
        <xdr:sp macro="" textlink="">
          <xdr:nvSpPr>
            <xdr:cNvPr id="16" name="Check Box 195" hidden="1">
              <a:extLst>
                <a:ext uri="{63B3BB69-23CF-44E3-9099-C40C66FF867C}">
                  <a14:compatExt spid="_x0000_s18627"/>
                </a:ext>
                <a:ext uri="{FF2B5EF4-FFF2-40B4-BE49-F238E27FC236}">
                  <a16:creationId xmlns:a16="http://schemas.microsoft.com/office/drawing/2014/main" id="{00000000-0008-0000-02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xdr:row>
          <xdr:rowOff>12700</xdr:rowOff>
        </xdr:from>
        <xdr:to>
          <xdr:col>12</xdr:col>
          <xdr:colOff>12700</xdr:colOff>
          <xdr:row>4</xdr:row>
          <xdr:rowOff>374650</xdr:rowOff>
        </xdr:to>
        <xdr:sp macro="" textlink="">
          <xdr:nvSpPr>
            <xdr:cNvPr id="17" name="Check Box 196" hidden="1">
              <a:extLst>
                <a:ext uri="{63B3BB69-23CF-44E3-9099-C40C66FF867C}">
                  <a14:compatExt spid="_x0000_s18628"/>
                </a:ext>
                <a:ext uri="{FF2B5EF4-FFF2-40B4-BE49-F238E27FC236}">
                  <a16:creationId xmlns:a16="http://schemas.microsoft.com/office/drawing/2014/main" id="{00000000-0008-0000-02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0</xdr:colOff>
      <xdr:row>50</xdr:row>
      <xdr:rowOff>66675</xdr:rowOff>
    </xdr:from>
    <xdr:to>
      <xdr:col>42</xdr:col>
      <xdr:colOff>468650</xdr:colOff>
      <xdr:row>50</xdr:row>
      <xdr:rowOff>209817</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65100" y="14217650"/>
          <a:ext cx="10549275" cy="1431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9525</xdr:colOff>
      <xdr:row>24</xdr:row>
      <xdr:rowOff>9525</xdr:rowOff>
    </xdr:from>
    <xdr:to>
      <xdr:col>19</xdr:col>
      <xdr:colOff>466725</xdr:colOff>
      <xdr:row>30</xdr:row>
      <xdr:rowOff>19050</xdr:rowOff>
    </xdr:to>
    <xdr:sp macro="" textlink="">
      <xdr:nvSpPr>
        <xdr:cNvPr id="25601" name="Check Box 1" hidden="1">
          <a:extLst>
            <a:ext uri="{63B3BB69-23CF-44E3-9099-C40C66FF867C}">
              <a14:compatExt xmlns:a14="http://schemas.microsoft.com/office/drawing/2010/main" spid="_x0000_s25601"/>
            </a:ext>
            <a:ext uri="{FF2B5EF4-FFF2-40B4-BE49-F238E27FC236}">
              <a16:creationId xmlns:a16="http://schemas.microsoft.com/office/drawing/2014/main" id="{00000000-0008-0000-0500-000001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9525</xdr:colOff>
      <xdr:row>25</xdr:row>
      <xdr:rowOff>9525</xdr:rowOff>
    </xdr:from>
    <xdr:to>
      <xdr:col>19</xdr:col>
      <xdr:colOff>466725</xdr:colOff>
      <xdr:row>30</xdr:row>
      <xdr:rowOff>19050</xdr:rowOff>
    </xdr:to>
    <xdr:sp macro="" textlink="">
      <xdr:nvSpPr>
        <xdr:cNvPr id="25602" name="Check Box 2" hidden="1">
          <a:extLst>
            <a:ext uri="{63B3BB69-23CF-44E3-9099-C40C66FF867C}">
              <a14:compatExt xmlns:a14="http://schemas.microsoft.com/office/drawing/2010/main" spid="_x0000_s25602"/>
            </a:ext>
            <a:ext uri="{FF2B5EF4-FFF2-40B4-BE49-F238E27FC236}">
              <a16:creationId xmlns:a16="http://schemas.microsoft.com/office/drawing/2014/main" id="{00000000-0008-0000-0500-000002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9525</xdr:colOff>
      <xdr:row>26</xdr:row>
      <xdr:rowOff>9525</xdr:rowOff>
    </xdr:from>
    <xdr:to>
      <xdr:col>19</xdr:col>
      <xdr:colOff>466725</xdr:colOff>
      <xdr:row>30</xdr:row>
      <xdr:rowOff>19050</xdr:rowOff>
    </xdr:to>
    <xdr:sp macro="" textlink="">
      <xdr:nvSpPr>
        <xdr:cNvPr id="25603" name="Check Box 3" hidden="1">
          <a:extLst>
            <a:ext uri="{63B3BB69-23CF-44E3-9099-C40C66FF867C}">
              <a14:compatExt xmlns:a14="http://schemas.microsoft.com/office/drawing/2010/main" spid="_x0000_s25603"/>
            </a:ext>
            <a:ext uri="{FF2B5EF4-FFF2-40B4-BE49-F238E27FC236}">
              <a16:creationId xmlns:a16="http://schemas.microsoft.com/office/drawing/2014/main" id="{00000000-0008-0000-0500-000003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9525</xdr:colOff>
      <xdr:row>27</xdr:row>
      <xdr:rowOff>9525</xdr:rowOff>
    </xdr:from>
    <xdr:to>
      <xdr:col>19</xdr:col>
      <xdr:colOff>466725</xdr:colOff>
      <xdr:row>30</xdr:row>
      <xdr:rowOff>19050</xdr:rowOff>
    </xdr:to>
    <xdr:sp macro="" textlink="">
      <xdr:nvSpPr>
        <xdr:cNvPr id="25604" name="Check Box 4" hidden="1">
          <a:extLst>
            <a:ext uri="{63B3BB69-23CF-44E3-9099-C40C66FF867C}">
              <a14:compatExt xmlns:a14="http://schemas.microsoft.com/office/drawing/2010/main" spid="_x0000_s25604"/>
            </a:ext>
            <a:ext uri="{FF2B5EF4-FFF2-40B4-BE49-F238E27FC236}">
              <a16:creationId xmlns:a16="http://schemas.microsoft.com/office/drawing/2014/main" id="{00000000-0008-0000-0500-000004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24</xdr:row>
      <xdr:rowOff>9525</xdr:rowOff>
    </xdr:from>
    <xdr:to>
      <xdr:col>19</xdr:col>
      <xdr:colOff>466725</xdr:colOff>
      <xdr:row>30</xdr:row>
      <xdr:rowOff>19050</xdr:rowOff>
    </xdr:to>
    <xdr:sp macro="" textlink="">
      <xdr:nvSpPr>
        <xdr:cNvPr id="25605" name="Check Box 5" hidden="1">
          <a:extLst>
            <a:ext uri="{63B3BB69-23CF-44E3-9099-C40C66FF867C}">
              <a14:compatExt xmlns:a14="http://schemas.microsoft.com/office/drawing/2010/main" spid="_x0000_s25605"/>
            </a:ext>
            <a:ext uri="{FF2B5EF4-FFF2-40B4-BE49-F238E27FC236}">
              <a16:creationId xmlns:a16="http://schemas.microsoft.com/office/drawing/2014/main" id="{00000000-0008-0000-0500-000005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25</xdr:row>
      <xdr:rowOff>9525</xdr:rowOff>
    </xdr:from>
    <xdr:to>
      <xdr:col>19</xdr:col>
      <xdr:colOff>466725</xdr:colOff>
      <xdr:row>30</xdr:row>
      <xdr:rowOff>19050</xdr:rowOff>
    </xdr:to>
    <xdr:sp macro="" textlink="">
      <xdr:nvSpPr>
        <xdr:cNvPr id="25606" name="Check Box 6" hidden="1">
          <a:extLst>
            <a:ext uri="{63B3BB69-23CF-44E3-9099-C40C66FF867C}">
              <a14:compatExt xmlns:a14="http://schemas.microsoft.com/office/drawing/2010/main" spid="_x0000_s25606"/>
            </a:ext>
            <a:ext uri="{FF2B5EF4-FFF2-40B4-BE49-F238E27FC236}">
              <a16:creationId xmlns:a16="http://schemas.microsoft.com/office/drawing/2014/main" id="{00000000-0008-0000-0500-000006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26</xdr:row>
      <xdr:rowOff>9525</xdr:rowOff>
    </xdr:from>
    <xdr:to>
      <xdr:col>19</xdr:col>
      <xdr:colOff>466725</xdr:colOff>
      <xdr:row>30</xdr:row>
      <xdr:rowOff>19050</xdr:rowOff>
    </xdr:to>
    <xdr:sp macro="" textlink="">
      <xdr:nvSpPr>
        <xdr:cNvPr id="25607" name="Check Box 7" hidden="1">
          <a:extLst>
            <a:ext uri="{63B3BB69-23CF-44E3-9099-C40C66FF867C}">
              <a14:compatExt xmlns:a14="http://schemas.microsoft.com/office/drawing/2010/main" spid="_x0000_s25607"/>
            </a:ext>
            <a:ext uri="{FF2B5EF4-FFF2-40B4-BE49-F238E27FC236}">
              <a16:creationId xmlns:a16="http://schemas.microsoft.com/office/drawing/2014/main" id="{00000000-0008-0000-0500-000007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27</xdr:row>
      <xdr:rowOff>9525</xdr:rowOff>
    </xdr:from>
    <xdr:to>
      <xdr:col>19</xdr:col>
      <xdr:colOff>466725</xdr:colOff>
      <xdr:row>30</xdr:row>
      <xdr:rowOff>19050</xdr:rowOff>
    </xdr:to>
    <xdr:sp macro="" textlink="">
      <xdr:nvSpPr>
        <xdr:cNvPr id="25608" name="Check Box 8" hidden="1">
          <a:extLst>
            <a:ext uri="{63B3BB69-23CF-44E3-9099-C40C66FF867C}">
              <a14:compatExt xmlns:a14="http://schemas.microsoft.com/office/drawing/2010/main" spid="_x0000_s25608"/>
            </a:ext>
            <a:ext uri="{FF2B5EF4-FFF2-40B4-BE49-F238E27FC236}">
              <a16:creationId xmlns:a16="http://schemas.microsoft.com/office/drawing/2014/main" id="{00000000-0008-0000-0500-000008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495300</xdr:colOff>
          <xdr:row>24</xdr:row>
          <xdr:rowOff>12700</xdr:rowOff>
        </xdr:from>
        <xdr:to>
          <xdr:col>19</xdr:col>
          <xdr:colOff>469900</xdr:colOff>
          <xdr:row>30</xdr:row>
          <xdr:rowOff>31750</xdr:rowOff>
        </xdr:to>
        <xdr:sp macro="" textlink="">
          <xdr:nvSpPr>
            <xdr:cNvPr id="2" name="Check Box 1" hidden="1">
              <a:extLst>
                <a:ext uri="{63B3BB69-23CF-44E3-9099-C40C66FF867C}">
                  <a14:compatExt spid="_x0000_s25601"/>
                </a:ext>
                <a:ext uri="{FF2B5EF4-FFF2-40B4-BE49-F238E27FC236}">
                  <a16:creationId xmlns:a16="http://schemas.microsoft.com/office/drawing/2014/main" id="{00000000-0008-0000-05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495300</xdr:colOff>
          <xdr:row>25</xdr:row>
          <xdr:rowOff>12700</xdr:rowOff>
        </xdr:from>
        <xdr:to>
          <xdr:col>19</xdr:col>
          <xdr:colOff>469900</xdr:colOff>
          <xdr:row>30</xdr:row>
          <xdr:rowOff>31750</xdr:rowOff>
        </xdr:to>
        <xdr:sp macro="" textlink="">
          <xdr:nvSpPr>
            <xdr:cNvPr id="3" name="Check Box 2" hidden="1">
              <a:extLst>
                <a:ext uri="{63B3BB69-23CF-44E3-9099-C40C66FF867C}">
                  <a14:compatExt spid="_x0000_s25602"/>
                </a:ext>
                <a:ext uri="{FF2B5EF4-FFF2-40B4-BE49-F238E27FC236}">
                  <a16:creationId xmlns:a16="http://schemas.microsoft.com/office/drawing/2014/main" id="{00000000-0008-0000-05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495300</xdr:colOff>
          <xdr:row>26</xdr:row>
          <xdr:rowOff>12700</xdr:rowOff>
        </xdr:from>
        <xdr:to>
          <xdr:col>19</xdr:col>
          <xdr:colOff>469900</xdr:colOff>
          <xdr:row>30</xdr:row>
          <xdr:rowOff>31750</xdr:rowOff>
        </xdr:to>
        <xdr:sp macro="" textlink="">
          <xdr:nvSpPr>
            <xdr:cNvPr id="4" name="Check Box 3" hidden="1">
              <a:extLst>
                <a:ext uri="{63B3BB69-23CF-44E3-9099-C40C66FF867C}">
                  <a14:compatExt spid="_x0000_s25603"/>
                </a:ext>
                <a:ext uri="{FF2B5EF4-FFF2-40B4-BE49-F238E27FC236}">
                  <a16:creationId xmlns:a16="http://schemas.microsoft.com/office/drawing/2014/main" id="{00000000-0008-0000-05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495300</xdr:colOff>
          <xdr:row>27</xdr:row>
          <xdr:rowOff>12700</xdr:rowOff>
        </xdr:from>
        <xdr:to>
          <xdr:col>19</xdr:col>
          <xdr:colOff>469900</xdr:colOff>
          <xdr:row>30</xdr:row>
          <xdr:rowOff>31750</xdr:rowOff>
        </xdr:to>
        <xdr:sp macro="" textlink="">
          <xdr:nvSpPr>
            <xdr:cNvPr id="5" name="Check Box 4" hidden="1">
              <a:extLst>
                <a:ext uri="{63B3BB69-23CF-44E3-9099-C40C66FF867C}">
                  <a14:compatExt spid="_x0000_s25604"/>
                </a:ext>
                <a:ext uri="{FF2B5EF4-FFF2-40B4-BE49-F238E27FC236}">
                  <a16:creationId xmlns:a16="http://schemas.microsoft.com/office/drawing/2014/main" id="{00000000-0008-0000-05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469900</xdr:colOff>
          <xdr:row>24</xdr:row>
          <xdr:rowOff>12700</xdr:rowOff>
        </xdr:from>
        <xdr:to>
          <xdr:col>19</xdr:col>
          <xdr:colOff>469900</xdr:colOff>
          <xdr:row>30</xdr:row>
          <xdr:rowOff>31750</xdr:rowOff>
        </xdr:to>
        <xdr:sp macro="" textlink="">
          <xdr:nvSpPr>
            <xdr:cNvPr id="6" name="Check Box 5" hidden="1">
              <a:extLst>
                <a:ext uri="{63B3BB69-23CF-44E3-9099-C40C66FF867C}">
                  <a14:compatExt spid="_x0000_s25605"/>
                </a:ext>
                <a:ext uri="{FF2B5EF4-FFF2-40B4-BE49-F238E27FC236}">
                  <a16:creationId xmlns:a16="http://schemas.microsoft.com/office/drawing/2014/main" id="{00000000-0008-0000-05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469900</xdr:colOff>
          <xdr:row>25</xdr:row>
          <xdr:rowOff>12700</xdr:rowOff>
        </xdr:from>
        <xdr:to>
          <xdr:col>19</xdr:col>
          <xdr:colOff>469900</xdr:colOff>
          <xdr:row>30</xdr:row>
          <xdr:rowOff>31750</xdr:rowOff>
        </xdr:to>
        <xdr:sp macro="" textlink="">
          <xdr:nvSpPr>
            <xdr:cNvPr id="7" name="Check Box 6" hidden="1">
              <a:extLst>
                <a:ext uri="{63B3BB69-23CF-44E3-9099-C40C66FF867C}">
                  <a14:compatExt spid="_x0000_s25606"/>
                </a:ext>
                <a:ext uri="{FF2B5EF4-FFF2-40B4-BE49-F238E27FC236}">
                  <a16:creationId xmlns:a16="http://schemas.microsoft.com/office/drawing/2014/main" id="{00000000-0008-0000-05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469900</xdr:colOff>
          <xdr:row>26</xdr:row>
          <xdr:rowOff>12700</xdr:rowOff>
        </xdr:from>
        <xdr:to>
          <xdr:col>19</xdr:col>
          <xdr:colOff>469900</xdr:colOff>
          <xdr:row>30</xdr:row>
          <xdr:rowOff>31750</xdr:rowOff>
        </xdr:to>
        <xdr:sp macro="" textlink="">
          <xdr:nvSpPr>
            <xdr:cNvPr id="8" name="Check Box 7" hidden="1">
              <a:extLst>
                <a:ext uri="{63B3BB69-23CF-44E3-9099-C40C66FF867C}">
                  <a14:compatExt spid="_x0000_s25607"/>
                </a:ext>
                <a:ext uri="{FF2B5EF4-FFF2-40B4-BE49-F238E27FC236}">
                  <a16:creationId xmlns:a16="http://schemas.microsoft.com/office/drawing/2014/main" id="{00000000-0008-0000-05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469900</xdr:colOff>
          <xdr:row>27</xdr:row>
          <xdr:rowOff>12700</xdr:rowOff>
        </xdr:from>
        <xdr:to>
          <xdr:col>19</xdr:col>
          <xdr:colOff>469900</xdr:colOff>
          <xdr:row>30</xdr:row>
          <xdr:rowOff>31750</xdr:rowOff>
        </xdr:to>
        <xdr:sp macro="" textlink="">
          <xdr:nvSpPr>
            <xdr:cNvPr id="9" name="Check Box 8" hidden="1">
              <a:extLst>
                <a:ext uri="{63B3BB69-23CF-44E3-9099-C40C66FF867C}">
                  <a14:compatExt spid="_x0000_s25608"/>
                </a:ext>
                <a:ext uri="{FF2B5EF4-FFF2-40B4-BE49-F238E27FC236}">
                  <a16:creationId xmlns:a16="http://schemas.microsoft.com/office/drawing/2014/main" id="{00000000-0008-0000-05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12</xdr:col>
      <xdr:colOff>447675</xdr:colOff>
      <xdr:row>23</xdr:row>
      <xdr:rowOff>104775</xdr:rowOff>
    </xdr:from>
    <xdr:to>
      <xdr:col>14</xdr:col>
      <xdr:colOff>190500</xdr:colOff>
      <xdr:row>29</xdr:row>
      <xdr:rowOff>19051</xdr:rowOff>
    </xdr:to>
    <xdr:sp macro="" textlink="">
      <xdr:nvSpPr>
        <xdr:cNvPr id="2" name="AutoShape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8680450" y="4051300"/>
          <a:ext cx="1111250" cy="939801"/>
        </a:xfrm>
        <a:prstGeom prst="roundRect">
          <a:avLst>
            <a:gd name="adj" fmla="val 16667"/>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ef.net-shw.ehime.jp\shares2\&#34892;&#25919;&#32076;&#21942;&#35506;\&#65288;&#26087;&#65289;&#34892;&#38761;&#20998;&#27177;&#35506;&#12363;&#12425;&#34892;&#25919;&#32076;&#21942;&#35506;\06_&#20837;&#26413;&#30435;&#29702;&#65319;\&#20837;&#26413;&#30435;&#29702;&#65319;\&#9679;10&#12288;&#26684;&#20184;&#12369;&#38306;&#20418;\R4\&#9675;R5.6&#26684;&#20184;&#12369;&#26908;&#35342;\&#9733;R4.10&#25913;&#27491;\01&#24859;&#23195;&#30476;&#24314;&#35373;&#24037;&#20107;&#35531;&#36000;&#26989;&#32773;&#36984;&#23450;&#35201;&#38936;\041014&#12304;&#21578;&#31034;&#12305;&#20196;&#21644;&#65301;&#12539;&#65302;&#24180;&#24230;&#12395;&#12362;&#12369;&#12427;&#24314;&#35373;&#24037;&#20107;&#12395;&#12362;&#12369;&#12427;&#31478;&#20105;&#20837;&#26413;&#21442;&#21152;&#36039;&#26684;&#31561;&#12398;&#20844;&#21578;&#12395;&#12388;&#12356;&#12390;\&#65288;&#27096;&#24335;&#65289;03-02&#20837;&#26413;&#21442;&#21152;&#36039;&#26684;&#23529;&#26619;&#30003;&#35531;&#26360;&#65288;&#30476;&#20869;&#24037;&#20107;&#65289;&#27096;&#24335;&#65288;R5.4.1&#65374;&#65289;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s>
    <sheetDataSet>
      <sheetData sheetId="0">
        <row r="7">
          <cell r="AJ7">
            <v>43069</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9" Type="http://schemas.openxmlformats.org/officeDocument/2006/relationships/ctrlProp" Target="../ctrlProps/ctrlProp40.xml"/><Relationship Id="rId3" Type="http://schemas.openxmlformats.org/officeDocument/2006/relationships/vmlDrawing" Target="../drawings/vmlDrawing2.vml"/><Relationship Id="rId21" Type="http://schemas.openxmlformats.org/officeDocument/2006/relationships/ctrlProp" Target="../ctrlProps/ctrlProp22.xml"/><Relationship Id="rId34" Type="http://schemas.openxmlformats.org/officeDocument/2006/relationships/ctrlProp" Target="../ctrlProps/ctrlProp35.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38" Type="http://schemas.openxmlformats.org/officeDocument/2006/relationships/ctrlProp" Target="../ctrlProps/ctrlProp39.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41" Type="http://schemas.openxmlformats.org/officeDocument/2006/relationships/ctrlProp" Target="../ctrlProps/ctrlProp4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37" Type="http://schemas.openxmlformats.org/officeDocument/2006/relationships/ctrlProp" Target="../ctrlProps/ctrlProp38.xml"/><Relationship Id="rId40" Type="http://schemas.openxmlformats.org/officeDocument/2006/relationships/ctrlProp" Target="../ctrlProps/ctrlProp41.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10" Type="http://schemas.openxmlformats.org/officeDocument/2006/relationships/ctrlProp" Target="../ctrlProps/ctrlProp11.xml"/><Relationship Id="rId19" Type="http://schemas.openxmlformats.org/officeDocument/2006/relationships/ctrlProp" Target="../ctrlProps/ctrlProp20.xml"/><Relationship Id="rId31" Type="http://schemas.openxmlformats.org/officeDocument/2006/relationships/ctrlProp" Target="../ctrlProps/ctrlProp32.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3.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3.xml"/><Relationship Id="rId16" Type="http://schemas.openxmlformats.org/officeDocument/2006/relationships/ctrlProp" Target="../ctrlProps/ctrlProp55.xml"/><Relationship Id="rId1" Type="http://schemas.openxmlformats.org/officeDocument/2006/relationships/printerSettings" Target="../printerSettings/printerSettings3.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62.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61.xml"/><Relationship Id="rId11" Type="http://schemas.openxmlformats.org/officeDocument/2006/relationships/ctrlProp" Target="../ctrlProps/ctrlProp66.xml"/><Relationship Id="rId5" Type="http://schemas.openxmlformats.org/officeDocument/2006/relationships/ctrlProp" Target="../ctrlProps/ctrlProp60.xml"/><Relationship Id="rId10" Type="http://schemas.openxmlformats.org/officeDocument/2006/relationships/ctrlProp" Target="../ctrlProps/ctrlProp65.xml"/><Relationship Id="rId4" Type="http://schemas.openxmlformats.org/officeDocument/2006/relationships/ctrlProp" Target="../ctrlProps/ctrlProp59.xml"/><Relationship Id="rId9" Type="http://schemas.openxmlformats.org/officeDocument/2006/relationships/ctrlProp" Target="../ctrlProps/ctrlProp6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L172"/>
  <sheetViews>
    <sheetView tabSelected="1" view="pageBreakPreview" topLeftCell="B1" zoomScaleNormal="100" zoomScaleSheetLayoutView="100" workbookViewId="0">
      <selection activeCell="C3" sqref="C3:H5"/>
    </sheetView>
  </sheetViews>
  <sheetFormatPr defaultColWidth="9" defaultRowHeight="13"/>
  <cols>
    <col min="1" max="1" width="2.36328125" style="137" hidden="1" customWidth="1"/>
    <col min="2" max="2" width="2.08984375" style="97" customWidth="1"/>
    <col min="3" max="8" width="3.36328125" style="97" customWidth="1"/>
    <col min="9" max="22" width="3.453125" style="97" customWidth="1"/>
    <col min="23" max="24" width="3.08984375" style="97" customWidth="1"/>
    <col min="25" max="25" width="3.7265625" style="97" customWidth="1"/>
    <col min="26" max="26" width="4.08984375" style="97" customWidth="1"/>
    <col min="27" max="34" width="3.08984375" style="97" customWidth="1"/>
    <col min="35" max="35" width="2.453125" style="97" customWidth="1"/>
    <col min="36" max="37" width="9" style="97" customWidth="1"/>
    <col min="38" max="16384" width="9" style="97"/>
  </cols>
  <sheetData>
    <row r="1" spans="1:37" ht="46" customHeight="1">
      <c r="C1" s="181" t="s">
        <v>362</v>
      </c>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row>
    <row r="2" spans="1:37" ht="18" customHeight="1">
      <c r="A2" s="137" t="s">
        <v>360</v>
      </c>
      <c r="B2" s="334" t="s">
        <v>278</v>
      </c>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K2" s="98" t="s">
        <v>248</v>
      </c>
    </row>
    <row r="3" spans="1:37" ht="16.75" customHeight="1">
      <c r="A3" s="137">
        <v>1</v>
      </c>
      <c r="C3" s="218" t="s">
        <v>94</v>
      </c>
      <c r="D3" s="219"/>
      <c r="E3" s="219"/>
      <c r="F3" s="219"/>
      <c r="G3" s="219"/>
      <c r="H3" s="219"/>
      <c r="I3" s="224"/>
      <c r="J3" s="202"/>
      <c r="K3" s="202"/>
      <c r="L3" s="202"/>
      <c r="M3" s="202"/>
      <c r="N3" s="202"/>
      <c r="O3" s="202"/>
      <c r="P3" s="202"/>
      <c r="Q3" s="202"/>
      <c r="R3" s="202"/>
      <c r="S3" s="202"/>
      <c r="T3" s="202"/>
      <c r="U3" s="205"/>
      <c r="V3" s="208" t="s">
        <v>15</v>
      </c>
      <c r="W3" s="209"/>
      <c r="X3" s="209"/>
      <c r="Y3" s="191" t="s">
        <v>16</v>
      </c>
      <c r="Z3" s="192"/>
      <c r="AA3" s="214" t="s">
        <v>196</v>
      </c>
      <c r="AB3" s="232"/>
      <c r="AC3" s="232"/>
      <c r="AD3" s="232"/>
      <c r="AE3" s="232"/>
      <c r="AF3" s="232"/>
      <c r="AG3" s="232"/>
      <c r="AH3" s="195" t="s">
        <v>197</v>
      </c>
      <c r="AJ3" s="1" t="b">
        <v>0</v>
      </c>
      <c r="AK3" s="189" t="str">
        <f>IF(AJ3=TRUE,IF(AJ4=TRUE,"XX","38"),IF(AJ4=TRUE,"00","XX"))&amp;TEXT(AE3,"000000")</f>
        <v>XX000000</v>
      </c>
    </row>
    <row r="4" spans="1:37" ht="16.75" customHeight="1">
      <c r="C4" s="220"/>
      <c r="D4" s="221"/>
      <c r="E4" s="221"/>
      <c r="F4" s="221"/>
      <c r="G4" s="221"/>
      <c r="H4" s="221"/>
      <c r="I4" s="225"/>
      <c r="J4" s="203"/>
      <c r="K4" s="203"/>
      <c r="L4" s="203"/>
      <c r="M4" s="203"/>
      <c r="N4" s="203"/>
      <c r="O4" s="203"/>
      <c r="P4" s="203"/>
      <c r="Q4" s="203"/>
      <c r="R4" s="203"/>
      <c r="S4" s="203"/>
      <c r="T4" s="203"/>
      <c r="U4" s="206"/>
      <c r="V4" s="210"/>
      <c r="W4" s="211"/>
      <c r="X4" s="211"/>
      <c r="Y4" s="193"/>
      <c r="Z4" s="194"/>
      <c r="AA4" s="198"/>
      <c r="AB4" s="233"/>
      <c r="AC4" s="233"/>
      <c r="AD4" s="233"/>
      <c r="AE4" s="233"/>
      <c r="AF4" s="233"/>
      <c r="AG4" s="233"/>
      <c r="AH4" s="196"/>
      <c r="AJ4" s="1" t="b">
        <v>0</v>
      </c>
      <c r="AK4" s="190"/>
    </row>
    <row r="5" spans="1:37" ht="16.75" customHeight="1">
      <c r="C5" s="222"/>
      <c r="D5" s="223"/>
      <c r="E5" s="223"/>
      <c r="F5" s="223"/>
      <c r="G5" s="223"/>
      <c r="H5" s="223"/>
      <c r="I5" s="226"/>
      <c r="J5" s="204"/>
      <c r="K5" s="204"/>
      <c r="L5" s="204"/>
      <c r="M5" s="204"/>
      <c r="N5" s="204"/>
      <c r="O5" s="204"/>
      <c r="P5" s="204"/>
      <c r="Q5" s="204"/>
      <c r="R5" s="204"/>
      <c r="S5" s="204"/>
      <c r="T5" s="204"/>
      <c r="U5" s="207"/>
      <c r="V5" s="212"/>
      <c r="W5" s="213"/>
      <c r="X5" s="213"/>
      <c r="Y5" s="350" t="s">
        <v>280</v>
      </c>
      <c r="Z5" s="351"/>
      <c r="AA5" s="351"/>
      <c r="AB5" s="351"/>
      <c r="AC5" s="351"/>
      <c r="AD5" s="351"/>
      <c r="AE5" s="351"/>
      <c r="AF5" s="351"/>
      <c r="AG5" s="351"/>
      <c r="AH5" s="352"/>
      <c r="AJ5" s="214"/>
      <c r="AK5" s="214"/>
    </row>
    <row r="6" spans="1:37" ht="25.15" customHeight="1">
      <c r="C6" s="199"/>
      <c r="D6" s="200"/>
      <c r="E6" s="200"/>
      <c r="F6" s="200"/>
      <c r="G6" s="200"/>
      <c r="H6" s="200"/>
      <c r="I6" s="200"/>
      <c r="J6" s="200"/>
      <c r="K6" s="200"/>
      <c r="L6" s="149"/>
      <c r="M6" s="149"/>
      <c r="N6" s="149"/>
      <c r="O6" s="234" t="s">
        <v>325</v>
      </c>
      <c r="P6" s="235"/>
      <c r="Q6" s="235"/>
      <c r="R6" s="235"/>
      <c r="S6" s="235"/>
      <c r="T6" s="235"/>
      <c r="U6" s="235"/>
      <c r="V6" s="235"/>
      <c r="W6" s="235"/>
      <c r="X6" s="235"/>
      <c r="Y6" s="235"/>
      <c r="Z6" s="235"/>
      <c r="AA6" s="235"/>
      <c r="AB6" s="235"/>
      <c r="AC6" s="235"/>
      <c r="AD6" s="235"/>
      <c r="AE6" s="235"/>
      <c r="AF6" s="235"/>
      <c r="AG6" s="235"/>
      <c r="AH6" s="236"/>
      <c r="AJ6" s="98" t="s">
        <v>320</v>
      </c>
      <c r="AK6" s="98"/>
    </row>
    <row r="7" spans="1:37" ht="20.5" customHeight="1">
      <c r="C7" s="228" t="s">
        <v>326</v>
      </c>
      <c r="D7" s="229"/>
      <c r="E7" s="229"/>
      <c r="F7" s="229"/>
      <c r="G7" s="197"/>
      <c r="H7" s="197"/>
      <c r="I7" s="197"/>
      <c r="J7" s="197"/>
      <c r="K7" s="9" t="s">
        <v>327</v>
      </c>
      <c r="L7" s="198"/>
      <c r="M7" s="198"/>
      <c r="N7" s="198"/>
      <c r="O7" s="198"/>
      <c r="P7" s="198"/>
      <c r="Q7" s="201"/>
      <c r="R7" s="201"/>
      <c r="S7" s="201"/>
      <c r="T7" s="201"/>
      <c r="U7" s="10"/>
      <c r="Z7" s="19"/>
      <c r="AA7" s="178"/>
      <c r="AB7" s="143"/>
      <c r="AC7" s="120" t="s">
        <v>318</v>
      </c>
      <c r="AD7" s="143"/>
      <c r="AE7" s="120" t="s">
        <v>317</v>
      </c>
      <c r="AF7" s="143"/>
      <c r="AG7" s="120" t="s">
        <v>316</v>
      </c>
      <c r="AH7" s="121"/>
      <c r="AJ7" s="187" t="e">
        <f>DATE(2018+IF(AB7="元",1,ASC(AB7)),AD7,AF7)</f>
        <v>#VALUE!</v>
      </c>
      <c r="AK7" s="188"/>
    </row>
    <row r="8" spans="1:37" ht="40.5" customHeight="1">
      <c r="C8" s="11"/>
      <c r="D8" s="10"/>
      <c r="E8" s="10"/>
      <c r="F8" s="10"/>
      <c r="G8" s="227"/>
      <c r="H8" s="227"/>
      <c r="I8" s="227"/>
      <c r="J8" s="227"/>
      <c r="K8" s="10"/>
      <c r="L8" s="10"/>
      <c r="M8" s="10"/>
      <c r="N8" s="10"/>
      <c r="O8" s="10"/>
      <c r="P8" s="10"/>
      <c r="Q8" s="335" t="s">
        <v>47</v>
      </c>
      <c r="R8" s="335"/>
      <c r="S8" s="335"/>
      <c r="T8" s="335"/>
      <c r="U8" s="10"/>
      <c r="V8" s="184"/>
      <c r="W8" s="185"/>
      <c r="X8" s="185"/>
      <c r="Y8" s="185"/>
      <c r="Z8" s="185"/>
      <c r="AA8" s="185"/>
      <c r="AB8" s="185"/>
      <c r="AC8" s="185"/>
      <c r="AD8" s="185"/>
      <c r="AE8" s="185"/>
      <c r="AF8" s="185"/>
      <c r="AG8" s="185"/>
      <c r="AH8" s="186"/>
    </row>
    <row r="9" spans="1:37" ht="20.5" customHeight="1">
      <c r="C9" s="11"/>
      <c r="D9" s="10"/>
      <c r="E9" s="10"/>
      <c r="F9" s="10"/>
      <c r="G9" s="10"/>
      <c r="H9" s="10"/>
      <c r="I9" s="10"/>
      <c r="J9" s="10"/>
      <c r="K9" s="10"/>
      <c r="L9" s="10"/>
      <c r="M9" s="10"/>
      <c r="N9" s="10"/>
      <c r="O9" s="10"/>
      <c r="P9" s="10"/>
      <c r="Q9" s="341" t="s">
        <v>95</v>
      </c>
      <c r="R9" s="342"/>
      <c r="S9" s="342"/>
      <c r="T9" s="342"/>
      <c r="U9" s="10"/>
      <c r="V9" s="230"/>
      <c r="W9" s="230"/>
      <c r="X9" s="230"/>
      <c r="Y9" s="230"/>
      <c r="Z9" s="230"/>
      <c r="AA9" s="230"/>
      <c r="AB9" s="230"/>
      <c r="AC9" s="230"/>
      <c r="AD9" s="230"/>
      <c r="AE9" s="230"/>
      <c r="AF9" s="230"/>
      <c r="AG9" s="20"/>
      <c r="AH9" s="12"/>
    </row>
    <row r="10" spans="1:37" ht="20.5" customHeight="1">
      <c r="C10" s="11"/>
      <c r="D10" s="10"/>
      <c r="E10" s="10"/>
      <c r="F10" s="10"/>
      <c r="G10" s="10"/>
      <c r="H10" s="10"/>
      <c r="I10" s="10"/>
      <c r="J10" s="10"/>
      <c r="K10" s="10"/>
      <c r="L10" s="10"/>
      <c r="M10" s="10"/>
      <c r="N10" s="10"/>
      <c r="O10" s="10"/>
      <c r="P10" s="10"/>
      <c r="Q10" s="343" t="s">
        <v>0</v>
      </c>
      <c r="R10" s="344"/>
      <c r="S10" s="344"/>
      <c r="T10" s="344"/>
      <c r="U10" s="9"/>
      <c r="V10" s="231"/>
      <c r="W10" s="231"/>
      <c r="X10" s="231"/>
      <c r="Y10" s="231"/>
      <c r="Z10" s="231"/>
      <c r="AA10" s="231"/>
      <c r="AB10" s="231"/>
      <c r="AC10" s="231"/>
      <c r="AD10" s="231"/>
      <c r="AE10" s="231"/>
      <c r="AF10" s="231"/>
      <c r="AG10" s="99"/>
      <c r="AH10" s="100"/>
      <c r="AJ10" s="9"/>
      <c r="AK10" s="9"/>
    </row>
    <row r="11" spans="1:37" ht="20.5" customHeight="1">
      <c r="C11" s="11"/>
      <c r="D11" s="10"/>
      <c r="E11" s="10"/>
      <c r="F11" s="10"/>
      <c r="G11" s="10"/>
      <c r="H11" s="10"/>
      <c r="I11" s="10"/>
      <c r="J11" s="10"/>
      <c r="K11" s="10"/>
      <c r="L11" s="10"/>
      <c r="M11" s="10"/>
      <c r="N11" s="10"/>
      <c r="O11" s="10"/>
      <c r="P11" s="10"/>
      <c r="Q11" s="341" t="s">
        <v>95</v>
      </c>
      <c r="R11" s="342"/>
      <c r="S11" s="342"/>
      <c r="T11" s="342"/>
      <c r="U11" s="9"/>
      <c r="V11" s="217"/>
      <c r="W11" s="217"/>
      <c r="X11" s="217"/>
      <c r="Y11" s="217"/>
      <c r="Z11" s="217"/>
      <c r="AA11" s="216"/>
      <c r="AB11" s="216"/>
      <c r="AC11" s="216"/>
      <c r="AD11" s="230"/>
      <c r="AE11" s="230"/>
      <c r="AF11" s="230"/>
      <c r="AG11" s="20"/>
      <c r="AH11" s="12"/>
      <c r="AJ11" s="9"/>
    </row>
    <row r="12" spans="1:37" ht="40.5" customHeight="1">
      <c r="C12" s="11"/>
      <c r="D12" s="10"/>
      <c r="E12" s="10"/>
      <c r="F12" s="10"/>
      <c r="G12" s="10"/>
      <c r="H12" s="10"/>
      <c r="I12" s="10"/>
      <c r="J12" s="10"/>
      <c r="K12" s="10"/>
      <c r="L12" s="10"/>
      <c r="M12" s="10"/>
      <c r="N12" s="10"/>
      <c r="O12" s="10"/>
      <c r="P12" s="10"/>
      <c r="Q12" s="345" t="s">
        <v>45</v>
      </c>
      <c r="R12" s="345"/>
      <c r="S12" s="345"/>
      <c r="T12" s="345"/>
      <c r="U12" s="9"/>
      <c r="V12" s="215"/>
      <c r="W12" s="215"/>
      <c r="X12" s="215"/>
      <c r="Y12" s="215"/>
      <c r="Z12" s="215"/>
      <c r="AA12" s="215"/>
      <c r="AB12" s="215"/>
      <c r="AC12" s="215"/>
      <c r="AD12" s="231"/>
      <c r="AE12" s="231"/>
      <c r="AF12" s="231"/>
      <c r="AG12" s="21"/>
      <c r="AH12" s="13"/>
      <c r="AI12" s="101"/>
      <c r="AJ12" s="9"/>
    </row>
    <row r="13" spans="1:37" ht="20.5" customHeight="1">
      <c r="C13" s="11"/>
      <c r="D13" s="10"/>
      <c r="E13" s="10"/>
      <c r="F13" s="10"/>
      <c r="G13" s="10"/>
      <c r="H13" s="10"/>
      <c r="I13" s="10"/>
      <c r="J13" s="10"/>
      <c r="K13" s="10"/>
      <c r="L13" s="10"/>
      <c r="M13" s="10"/>
      <c r="N13" s="10"/>
      <c r="O13" s="10"/>
      <c r="P13" s="10"/>
      <c r="Q13" s="335" t="s">
        <v>79</v>
      </c>
      <c r="R13" s="336"/>
      <c r="S13" s="336"/>
      <c r="T13" s="336"/>
      <c r="U13" s="10"/>
      <c r="V13" s="184"/>
      <c r="W13" s="184"/>
      <c r="X13" s="184"/>
      <c r="Y13" s="184"/>
      <c r="Z13" s="184"/>
      <c r="AA13" s="184"/>
      <c r="AB13" s="184"/>
      <c r="AC13" s="184"/>
      <c r="AD13" s="184"/>
      <c r="AE13" s="184"/>
      <c r="AF13" s="184"/>
      <c r="AG13" s="14"/>
      <c r="AH13" s="15"/>
    </row>
    <row r="14" spans="1:37" ht="20.5" customHeight="1">
      <c r="C14" s="11"/>
      <c r="D14" s="10"/>
      <c r="E14" s="10"/>
      <c r="F14" s="10"/>
      <c r="G14" s="10"/>
      <c r="H14" s="10"/>
      <c r="I14" s="10"/>
      <c r="J14" s="10"/>
      <c r="K14" s="10"/>
      <c r="L14" s="10"/>
      <c r="M14" s="10"/>
      <c r="N14" s="10"/>
      <c r="O14" s="10"/>
      <c r="P14" s="10"/>
      <c r="Q14" s="337" t="s">
        <v>92</v>
      </c>
      <c r="R14" s="337"/>
      <c r="S14" s="337"/>
      <c r="T14" s="337"/>
      <c r="U14" s="10"/>
      <c r="V14" s="184"/>
      <c r="W14" s="184"/>
      <c r="X14" s="184"/>
      <c r="Y14" s="184"/>
      <c r="Z14" s="184"/>
      <c r="AA14" s="184"/>
      <c r="AB14" s="184"/>
      <c r="AC14" s="184"/>
      <c r="AD14" s="184"/>
      <c r="AE14" s="184"/>
      <c r="AF14" s="184"/>
      <c r="AG14" s="22"/>
      <c r="AH14" s="16"/>
    </row>
    <row r="15" spans="1:37" ht="20.5" customHeight="1">
      <c r="C15" s="11"/>
      <c r="D15" s="10"/>
      <c r="E15" s="10"/>
      <c r="F15" s="10"/>
      <c r="G15" s="10"/>
      <c r="H15" s="10"/>
      <c r="I15" s="10"/>
      <c r="J15" s="10"/>
      <c r="K15" s="10"/>
      <c r="L15" s="10"/>
      <c r="M15" s="10"/>
      <c r="N15" s="10"/>
      <c r="O15" s="10"/>
      <c r="P15" s="10"/>
      <c r="Q15" s="337"/>
      <c r="R15" s="337"/>
      <c r="S15" s="337"/>
      <c r="T15" s="337"/>
      <c r="U15" s="9"/>
      <c r="V15" s="184"/>
      <c r="W15" s="184"/>
      <c r="X15" s="184"/>
      <c r="Y15" s="184"/>
      <c r="Z15" s="184"/>
      <c r="AA15" s="184"/>
      <c r="AB15" s="184"/>
      <c r="AC15" s="184"/>
      <c r="AD15" s="184"/>
      <c r="AE15" s="184"/>
      <c r="AF15" s="184"/>
      <c r="AG15" s="22"/>
      <c r="AH15" s="16"/>
    </row>
    <row r="16" spans="1:37" ht="20.5" customHeight="1">
      <c r="C16" s="11"/>
      <c r="D16" s="10"/>
      <c r="E16" s="10"/>
      <c r="F16" s="10"/>
      <c r="G16" s="10"/>
      <c r="H16" s="10"/>
      <c r="I16" s="10"/>
      <c r="J16" s="10"/>
      <c r="K16" s="10"/>
      <c r="L16" s="10"/>
      <c r="M16" s="10"/>
      <c r="N16" s="10"/>
      <c r="O16" s="10"/>
      <c r="P16" s="10"/>
      <c r="Q16" s="335" t="s">
        <v>82</v>
      </c>
      <c r="R16" s="338"/>
      <c r="S16" s="338"/>
      <c r="T16" s="338"/>
      <c r="U16" s="9"/>
      <c r="V16" s="280"/>
      <c r="W16" s="280"/>
      <c r="X16" s="280"/>
      <c r="Y16" s="280"/>
      <c r="Z16" s="280"/>
      <c r="AA16" s="280"/>
      <c r="AB16" s="280"/>
      <c r="AC16" s="280"/>
      <c r="AD16" s="280"/>
      <c r="AE16" s="280"/>
      <c r="AF16" s="280"/>
      <c r="AG16" s="23"/>
      <c r="AH16" s="17"/>
    </row>
    <row r="17" spans="2:36" ht="20.5" customHeight="1">
      <c r="C17" s="41"/>
      <c r="D17" s="42"/>
      <c r="E17" s="42"/>
      <c r="F17" s="42"/>
      <c r="G17" s="42"/>
      <c r="H17" s="42"/>
      <c r="I17" s="42"/>
      <c r="J17" s="42"/>
      <c r="K17" s="42"/>
      <c r="L17" s="42"/>
      <c r="M17" s="42"/>
      <c r="N17" s="42"/>
      <c r="O17" s="42"/>
      <c r="P17" s="42"/>
      <c r="Q17" s="339" t="s">
        <v>80</v>
      </c>
      <c r="R17" s="340"/>
      <c r="S17" s="340"/>
      <c r="T17" s="340"/>
      <c r="U17" s="10"/>
      <c r="V17" s="310"/>
      <c r="W17" s="310"/>
      <c r="X17" s="310"/>
      <c r="Y17" s="310"/>
      <c r="Z17" s="310"/>
      <c r="AA17" s="310"/>
      <c r="AB17" s="310"/>
      <c r="AC17" s="310"/>
      <c r="AD17" s="310"/>
      <c r="AE17" s="310"/>
      <c r="AF17" s="310"/>
      <c r="AG17" s="24"/>
      <c r="AH17" s="18"/>
    </row>
    <row r="18" spans="2:36" ht="20.5" customHeight="1">
      <c r="C18" s="245" t="s">
        <v>279</v>
      </c>
      <c r="D18" s="246"/>
      <c r="E18" s="246"/>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8"/>
      <c r="AG18" s="248"/>
      <c r="AH18" s="249"/>
    </row>
    <row r="19" spans="2:36" ht="28.5" customHeight="1">
      <c r="C19" s="102"/>
      <c r="D19" s="346" t="s">
        <v>91</v>
      </c>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7"/>
      <c r="AJ19" s="1" t="b">
        <v>0</v>
      </c>
    </row>
    <row r="20" spans="2:36" ht="29.65" customHeight="1">
      <c r="C20" s="103"/>
      <c r="D20" s="348" t="s">
        <v>99</v>
      </c>
      <c r="E20" s="348"/>
      <c r="F20" s="348"/>
      <c r="G20" s="348"/>
      <c r="H20" s="348"/>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9"/>
      <c r="AJ20" s="1" t="b">
        <v>0</v>
      </c>
    </row>
    <row r="21" spans="2:36" ht="20.5" customHeight="1">
      <c r="C21" s="245" t="s">
        <v>372</v>
      </c>
      <c r="D21" s="246"/>
      <c r="E21" s="246"/>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8"/>
      <c r="AG21" s="248"/>
      <c r="AH21" s="249"/>
    </row>
    <row r="22" spans="2:36" ht="20.5" customHeight="1">
      <c r="B22" s="121"/>
      <c r="C22" s="290" t="s">
        <v>384</v>
      </c>
      <c r="D22" s="290"/>
      <c r="E22" s="290"/>
      <c r="F22" s="251"/>
      <c r="G22" s="290"/>
      <c r="H22" s="290"/>
      <c r="I22" s="290"/>
      <c r="J22" s="290"/>
      <c r="K22" s="290"/>
      <c r="L22" s="290"/>
      <c r="M22" s="290"/>
      <c r="N22" s="290"/>
      <c r="O22" s="290"/>
      <c r="P22" s="290"/>
      <c r="Q22" s="251"/>
      <c r="R22" s="650" t="s">
        <v>412</v>
      </c>
      <c r="S22" s="651"/>
      <c r="T22" s="651"/>
      <c r="U22" s="651"/>
      <c r="V22" s="651"/>
      <c r="W22" s="652"/>
      <c r="X22" s="250"/>
      <c r="Y22" s="290"/>
      <c r="Z22" s="290"/>
      <c r="AA22" s="290"/>
      <c r="AB22" s="290"/>
      <c r="AC22" s="290"/>
      <c r="AD22" s="290"/>
      <c r="AE22" s="290"/>
      <c r="AF22" s="290"/>
      <c r="AG22" s="290"/>
      <c r="AH22" s="291"/>
    </row>
    <row r="23" spans="2:36" ht="20.5" customHeight="1">
      <c r="C23" s="639" t="s">
        <v>402</v>
      </c>
      <c r="D23" s="640"/>
      <c r="E23" s="640"/>
      <c r="F23" s="641"/>
      <c r="G23" s="321"/>
      <c r="H23" s="321"/>
      <c r="I23" s="321"/>
      <c r="J23" s="321"/>
      <c r="K23" s="321"/>
      <c r="L23" s="321"/>
      <c r="M23" s="321"/>
      <c r="N23" s="321"/>
      <c r="O23" s="321"/>
      <c r="P23" s="321"/>
      <c r="Q23" s="322"/>
      <c r="R23" s="653" t="s">
        <v>413</v>
      </c>
      <c r="S23" s="654"/>
      <c r="T23" s="654"/>
      <c r="U23" s="654"/>
      <c r="V23" s="654"/>
      <c r="W23" s="655"/>
      <c r="X23" s="353"/>
      <c r="Y23" s="321"/>
      <c r="Z23" s="321"/>
      <c r="AA23" s="321"/>
      <c r="AB23" s="321"/>
      <c r="AC23" s="321"/>
      <c r="AD23" s="321"/>
      <c r="AE23" s="321"/>
      <c r="AF23" s="321"/>
      <c r="AG23" s="321"/>
      <c r="AH23" s="354"/>
    </row>
    <row r="24" spans="2:36" ht="15" customHeight="1">
      <c r="C24" s="642"/>
      <c r="D24" s="643"/>
      <c r="E24" s="643"/>
      <c r="F24" s="643"/>
      <c r="G24" s="146" t="s">
        <v>366</v>
      </c>
      <c r="H24" s="182" t="s">
        <v>195</v>
      </c>
      <c r="I24" s="183"/>
      <c r="J24" s="183"/>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47"/>
      <c r="AJ24" s="105"/>
    </row>
    <row r="25" spans="2:36" ht="15" customHeight="1">
      <c r="C25" s="644" t="s">
        <v>403</v>
      </c>
      <c r="D25" s="645"/>
      <c r="E25" s="645"/>
      <c r="F25" s="645"/>
      <c r="G25" s="323"/>
      <c r="H25" s="324"/>
      <c r="I25" s="324"/>
      <c r="J25" s="324"/>
      <c r="K25" s="324"/>
      <c r="L25" s="324"/>
      <c r="M25" s="324"/>
      <c r="N25" s="324"/>
      <c r="O25" s="324"/>
      <c r="P25" s="324"/>
      <c r="Q25" s="324"/>
      <c r="R25" s="324"/>
      <c r="S25" s="324"/>
      <c r="T25" s="324"/>
      <c r="U25" s="324"/>
      <c r="V25" s="324"/>
      <c r="W25" s="136"/>
      <c r="X25" s="10"/>
      <c r="Y25" s="10"/>
      <c r="Z25" s="10"/>
      <c r="AA25" s="10"/>
      <c r="AB25" s="10"/>
      <c r="AC25" s="10"/>
      <c r="AD25" s="10"/>
      <c r="AE25" s="10"/>
      <c r="AF25" s="10"/>
      <c r="AG25" s="10"/>
      <c r="AH25" s="15"/>
    </row>
    <row r="26" spans="2:36" ht="15" customHeight="1">
      <c r="C26" s="644" t="s">
        <v>404</v>
      </c>
      <c r="D26" s="645"/>
      <c r="E26" s="645"/>
      <c r="F26" s="645"/>
      <c r="G26" s="325"/>
      <c r="H26" s="324"/>
      <c r="I26" s="324"/>
      <c r="J26" s="324"/>
      <c r="K26" s="324"/>
      <c r="L26" s="324"/>
      <c r="M26" s="324"/>
      <c r="N26" s="324"/>
      <c r="O26" s="324"/>
      <c r="P26" s="324"/>
      <c r="Q26" s="324"/>
      <c r="R26" s="324"/>
      <c r="S26" s="324"/>
      <c r="T26" s="324"/>
      <c r="U26" s="324"/>
      <c r="V26" s="324"/>
      <c r="W26" s="273" t="s">
        <v>67</v>
      </c>
      <c r="X26" s="273"/>
      <c r="Y26" s="273"/>
      <c r="Z26" s="273"/>
      <c r="AA26" s="285" t="s">
        <v>103</v>
      </c>
      <c r="AB26" s="285"/>
      <c r="AC26" s="285"/>
      <c r="AD26" s="285"/>
      <c r="AE26" s="285"/>
      <c r="AF26" s="285"/>
      <c r="AG26" s="285"/>
      <c r="AH26" s="286"/>
    </row>
    <row r="27" spans="2:36" ht="15" customHeight="1">
      <c r="C27" s="646"/>
      <c r="D27" s="647"/>
      <c r="E27" s="647"/>
      <c r="F27" s="647"/>
      <c r="G27" s="326"/>
      <c r="H27" s="327"/>
      <c r="I27" s="327"/>
      <c r="J27" s="327"/>
      <c r="K27" s="327"/>
      <c r="L27" s="327"/>
      <c r="M27" s="327"/>
      <c r="N27" s="327"/>
      <c r="O27" s="327"/>
      <c r="P27" s="327"/>
      <c r="Q27" s="327"/>
      <c r="R27" s="327"/>
      <c r="S27" s="327"/>
      <c r="T27" s="327"/>
      <c r="U27" s="327"/>
      <c r="V27" s="327"/>
      <c r="W27" s="275" t="s">
        <v>96</v>
      </c>
      <c r="X27" s="275"/>
      <c r="Y27" s="275"/>
      <c r="Z27" s="275"/>
      <c r="AA27" s="283" t="s">
        <v>102</v>
      </c>
      <c r="AB27" s="283"/>
      <c r="AC27" s="283"/>
      <c r="AD27" s="283"/>
      <c r="AE27" s="283"/>
      <c r="AF27" s="283"/>
      <c r="AG27" s="283"/>
      <c r="AH27" s="284"/>
    </row>
    <row r="28" spans="2:36" ht="15" hidden="1" customHeight="1">
      <c r="C28" s="648"/>
      <c r="D28" s="649"/>
      <c r="E28" s="649"/>
      <c r="F28" s="649"/>
      <c r="G28" s="144"/>
      <c r="H28" s="145"/>
      <c r="I28" s="145"/>
      <c r="J28" s="145"/>
      <c r="K28" s="145"/>
      <c r="L28" s="145"/>
      <c r="M28" s="145"/>
      <c r="N28" s="145"/>
      <c r="O28" s="145"/>
      <c r="P28" s="145"/>
      <c r="Q28" s="145"/>
      <c r="R28" s="145"/>
      <c r="S28" s="145"/>
      <c r="T28" s="145"/>
      <c r="U28" s="145"/>
      <c r="V28" s="145"/>
      <c r="W28" s="312" t="s">
        <v>378</v>
      </c>
      <c r="X28" s="313"/>
      <c r="Y28" s="313"/>
      <c r="Z28" s="313"/>
      <c r="AA28" s="243"/>
      <c r="AB28" s="243"/>
      <c r="AC28" s="243"/>
      <c r="AD28" s="243"/>
      <c r="AE28" s="243"/>
      <c r="AF28" s="243"/>
      <c r="AG28" s="243"/>
      <c r="AH28" s="244"/>
      <c r="AJ28" s="105"/>
    </row>
    <row r="29" spans="2:36" ht="15" customHeight="1">
      <c r="C29" s="642"/>
      <c r="D29" s="643"/>
      <c r="E29" s="643"/>
      <c r="F29" s="643"/>
      <c r="G29" s="119" t="s">
        <v>366</v>
      </c>
      <c r="H29" s="303" t="s">
        <v>195</v>
      </c>
      <c r="I29" s="304"/>
      <c r="J29" s="304"/>
      <c r="K29" s="106"/>
      <c r="L29" s="106"/>
      <c r="M29" s="106"/>
      <c r="N29" s="10"/>
      <c r="O29" s="10"/>
      <c r="P29" s="106"/>
      <c r="Q29" s="106"/>
      <c r="R29" s="10"/>
      <c r="S29" s="10"/>
      <c r="T29" s="138"/>
      <c r="U29" s="106"/>
      <c r="V29" s="136"/>
      <c r="W29" s="136"/>
      <c r="X29" s="10"/>
      <c r="Y29" s="10"/>
      <c r="Z29" s="10"/>
      <c r="AA29" s="10"/>
      <c r="AB29" s="10"/>
      <c r="AC29" s="10"/>
      <c r="AD29" s="10"/>
      <c r="AE29" s="10"/>
      <c r="AF29" s="10"/>
      <c r="AG29" s="10"/>
      <c r="AH29" s="15"/>
    </row>
    <row r="30" spans="2:36" ht="15" customHeight="1">
      <c r="C30" s="646"/>
      <c r="D30" s="647"/>
      <c r="E30" s="647"/>
      <c r="F30" s="647"/>
      <c r="G30" s="268"/>
      <c r="H30" s="269"/>
      <c r="I30" s="269"/>
      <c r="J30" s="269"/>
      <c r="K30" s="269"/>
      <c r="L30" s="269"/>
      <c r="M30" s="269"/>
      <c r="N30" s="269"/>
      <c r="O30" s="269"/>
      <c r="P30" s="269"/>
      <c r="Q30" s="269"/>
      <c r="R30" s="269"/>
      <c r="S30" s="269"/>
      <c r="T30" s="269"/>
      <c r="U30" s="269"/>
      <c r="V30" s="269"/>
      <c r="W30" s="273" t="s">
        <v>67</v>
      </c>
      <c r="X30" s="273"/>
      <c r="Y30" s="273"/>
      <c r="Z30" s="273"/>
      <c r="AA30" s="285" t="s">
        <v>103</v>
      </c>
      <c r="AB30" s="285"/>
      <c r="AC30" s="285"/>
      <c r="AD30" s="285"/>
      <c r="AE30" s="285"/>
      <c r="AF30" s="285"/>
      <c r="AG30" s="285"/>
      <c r="AH30" s="286"/>
    </row>
    <row r="31" spans="2:36" ht="15" customHeight="1">
      <c r="C31" s="644" t="s">
        <v>405</v>
      </c>
      <c r="D31" s="645"/>
      <c r="E31" s="645"/>
      <c r="F31" s="645"/>
      <c r="G31" s="270"/>
      <c r="H31" s="271"/>
      <c r="I31" s="271"/>
      <c r="J31" s="271"/>
      <c r="K31" s="271"/>
      <c r="L31" s="271"/>
      <c r="M31" s="271"/>
      <c r="N31" s="271"/>
      <c r="O31" s="271"/>
      <c r="P31" s="271"/>
      <c r="Q31" s="271"/>
      <c r="R31" s="271"/>
      <c r="S31" s="271"/>
      <c r="T31" s="271"/>
      <c r="U31" s="271"/>
      <c r="V31" s="271"/>
      <c r="W31" s="311" t="s">
        <v>96</v>
      </c>
      <c r="X31" s="311"/>
      <c r="Y31" s="311"/>
      <c r="Z31" s="311"/>
      <c r="AA31" s="304" t="s">
        <v>102</v>
      </c>
      <c r="AB31" s="304"/>
      <c r="AC31" s="304"/>
      <c r="AD31" s="304"/>
      <c r="AE31" s="304"/>
      <c r="AF31" s="304"/>
      <c r="AG31" s="304"/>
      <c r="AH31" s="314"/>
    </row>
    <row r="32" spans="2:36" ht="15" customHeight="1">
      <c r="C32" s="644" t="s">
        <v>406</v>
      </c>
      <c r="D32" s="645"/>
      <c r="E32" s="645"/>
      <c r="F32" s="645"/>
      <c r="G32" s="119" t="s">
        <v>366</v>
      </c>
      <c r="H32" s="303" t="s">
        <v>195</v>
      </c>
      <c r="I32" s="304"/>
      <c r="J32" s="304"/>
      <c r="K32" s="106"/>
      <c r="L32" s="106"/>
      <c r="M32" s="106"/>
      <c r="N32" s="10"/>
      <c r="O32" s="10"/>
      <c r="P32" s="106"/>
      <c r="Q32" s="106"/>
      <c r="R32" s="10"/>
      <c r="S32" s="10"/>
      <c r="T32" s="138"/>
      <c r="U32" s="106"/>
      <c r="V32" s="136"/>
      <c r="W32" s="136"/>
      <c r="X32" s="10"/>
      <c r="Y32" s="10"/>
      <c r="Z32" s="10"/>
      <c r="AA32" s="10"/>
      <c r="AB32" s="10"/>
      <c r="AC32" s="10"/>
      <c r="AD32" s="10"/>
      <c r="AE32" s="10"/>
      <c r="AF32" s="10"/>
      <c r="AG32" s="10"/>
      <c r="AH32" s="15"/>
    </row>
    <row r="33" spans="3:35" ht="15" customHeight="1">
      <c r="C33" s="646"/>
      <c r="D33" s="647"/>
      <c r="E33" s="647"/>
      <c r="F33" s="647"/>
      <c r="G33" s="268"/>
      <c r="H33" s="269"/>
      <c r="I33" s="269"/>
      <c r="J33" s="269"/>
      <c r="K33" s="269"/>
      <c r="L33" s="269"/>
      <c r="M33" s="269"/>
      <c r="N33" s="269"/>
      <c r="O33" s="269"/>
      <c r="P33" s="269"/>
      <c r="Q33" s="269"/>
      <c r="R33" s="269"/>
      <c r="S33" s="269"/>
      <c r="T33" s="269"/>
      <c r="U33" s="269"/>
      <c r="V33" s="269"/>
      <c r="W33" s="273" t="s">
        <v>67</v>
      </c>
      <c r="X33" s="273"/>
      <c r="Y33" s="273"/>
      <c r="Z33" s="273"/>
      <c r="AA33" s="285" t="s">
        <v>103</v>
      </c>
      <c r="AB33" s="285"/>
      <c r="AC33" s="285"/>
      <c r="AD33" s="285"/>
      <c r="AE33" s="285"/>
      <c r="AF33" s="285"/>
      <c r="AG33" s="285"/>
      <c r="AH33" s="286"/>
    </row>
    <row r="34" spans="3:35" ht="15" customHeight="1">
      <c r="C34" s="648"/>
      <c r="D34" s="649"/>
      <c r="E34" s="649"/>
      <c r="F34" s="649"/>
      <c r="G34" s="272"/>
      <c r="H34" s="243"/>
      <c r="I34" s="243"/>
      <c r="J34" s="243"/>
      <c r="K34" s="243"/>
      <c r="L34" s="243"/>
      <c r="M34" s="243"/>
      <c r="N34" s="243"/>
      <c r="O34" s="243"/>
      <c r="P34" s="243"/>
      <c r="Q34" s="243"/>
      <c r="R34" s="243"/>
      <c r="S34" s="243"/>
      <c r="T34" s="243"/>
      <c r="U34" s="243"/>
      <c r="V34" s="243"/>
      <c r="W34" s="275" t="s">
        <v>96</v>
      </c>
      <c r="X34" s="275"/>
      <c r="Y34" s="275"/>
      <c r="Z34" s="275"/>
      <c r="AA34" s="304" t="s">
        <v>102</v>
      </c>
      <c r="AB34" s="304"/>
      <c r="AC34" s="304"/>
      <c r="AD34" s="304"/>
      <c r="AE34" s="304"/>
      <c r="AF34" s="304"/>
      <c r="AG34" s="304"/>
      <c r="AH34" s="314"/>
    </row>
    <row r="35" spans="3:35" ht="27" customHeight="1">
      <c r="C35" s="315" t="s">
        <v>198</v>
      </c>
      <c r="D35" s="316"/>
      <c r="E35" s="316"/>
      <c r="F35" s="316"/>
      <c r="G35" s="316"/>
      <c r="H35" s="316"/>
      <c r="I35" s="316"/>
      <c r="J35" s="316"/>
      <c r="K35" s="316"/>
      <c r="L35" s="316"/>
      <c r="M35" s="316"/>
      <c r="N35" s="316"/>
      <c r="O35" s="317"/>
      <c r="P35" s="318" t="s">
        <v>282</v>
      </c>
      <c r="Q35" s="319"/>
      <c r="R35" s="319"/>
      <c r="S35" s="319"/>
      <c r="T35" s="319"/>
      <c r="U35" s="319"/>
      <c r="V35" s="319"/>
      <c r="W35" s="319"/>
      <c r="X35" s="319"/>
      <c r="Y35" s="319"/>
      <c r="Z35" s="319"/>
      <c r="AA35" s="319"/>
      <c r="AB35" s="319"/>
      <c r="AC35" s="319"/>
      <c r="AD35" s="319"/>
      <c r="AE35" s="319"/>
      <c r="AF35" s="319"/>
      <c r="AG35" s="319"/>
      <c r="AH35" s="320"/>
    </row>
    <row r="36" spans="3:35" ht="20.5" customHeight="1">
      <c r="C36" s="257" t="s">
        <v>199</v>
      </c>
      <c r="D36" s="258"/>
      <c r="E36" s="258"/>
      <c r="F36" s="259"/>
      <c r="G36" s="263" t="s">
        <v>9</v>
      </c>
      <c r="H36" s="264"/>
      <c r="I36" s="263" t="s">
        <v>89</v>
      </c>
      <c r="J36" s="267"/>
      <c r="K36" s="267"/>
      <c r="L36" s="264"/>
      <c r="M36" s="355"/>
      <c r="N36" s="356"/>
      <c r="O36" s="356"/>
      <c r="P36" s="356"/>
      <c r="Q36" s="356"/>
      <c r="R36" s="356"/>
      <c r="S36" s="330" t="s">
        <v>46</v>
      </c>
      <c r="T36" s="331"/>
      <c r="U36" s="263" t="s">
        <v>11</v>
      </c>
      <c r="V36" s="264"/>
      <c r="W36" s="263" t="s">
        <v>10</v>
      </c>
      <c r="X36" s="267"/>
      <c r="Y36" s="267"/>
      <c r="Z36" s="264"/>
      <c r="AA36" s="292"/>
      <c r="AB36" s="293"/>
      <c r="AC36" s="293"/>
      <c r="AD36" s="293"/>
      <c r="AE36" s="293"/>
      <c r="AF36" s="293"/>
      <c r="AG36" s="267" t="s">
        <v>46</v>
      </c>
      <c r="AH36" s="328"/>
    </row>
    <row r="37" spans="3:35" ht="20.5" customHeight="1">
      <c r="C37" s="260"/>
      <c r="D37" s="261"/>
      <c r="E37" s="261"/>
      <c r="F37" s="262"/>
      <c r="G37" s="265"/>
      <c r="H37" s="266"/>
      <c r="I37" s="357" t="s">
        <v>10</v>
      </c>
      <c r="J37" s="332"/>
      <c r="K37" s="332"/>
      <c r="L37" s="333"/>
      <c r="M37" s="306"/>
      <c r="N37" s="307"/>
      <c r="O37" s="307"/>
      <c r="P37" s="307"/>
      <c r="Q37" s="307"/>
      <c r="R37" s="307"/>
      <c r="S37" s="332" t="s">
        <v>46</v>
      </c>
      <c r="T37" s="333"/>
      <c r="U37" s="265"/>
      <c r="V37" s="266"/>
      <c r="W37" s="265"/>
      <c r="X37" s="276"/>
      <c r="Y37" s="276"/>
      <c r="Z37" s="266"/>
      <c r="AA37" s="294"/>
      <c r="AB37" s="295"/>
      <c r="AC37" s="295"/>
      <c r="AD37" s="295"/>
      <c r="AE37" s="295"/>
      <c r="AF37" s="295"/>
      <c r="AG37" s="276"/>
      <c r="AH37" s="329"/>
    </row>
    <row r="38" spans="3:35" ht="38.5" customHeight="1">
      <c r="C38" s="308" t="s">
        <v>200</v>
      </c>
      <c r="D38" s="309"/>
      <c r="E38" s="309"/>
      <c r="F38" s="309"/>
      <c r="G38" s="309"/>
      <c r="H38" s="309"/>
      <c r="I38" s="309"/>
      <c r="J38" s="309"/>
      <c r="K38" s="309"/>
      <c r="L38" s="309"/>
      <c r="M38" s="309"/>
      <c r="N38" s="309"/>
      <c r="O38" s="309"/>
      <c r="P38" s="309"/>
      <c r="Q38" s="309"/>
      <c r="R38" s="309"/>
      <c r="S38" s="309"/>
      <c r="T38" s="309"/>
      <c r="U38" s="309"/>
      <c r="V38" s="287"/>
      <c r="W38" s="288"/>
      <c r="X38" s="288"/>
      <c r="Y38" s="288"/>
      <c r="Z38" s="288"/>
      <c r="AA38" s="288"/>
      <c r="AB38" s="288"/>
      <c r="AC38" s="288"/>
      <c r="AD38" s="288"/>
      <c r="AE38" s="288"/>
      <c r="AF38" s="288"/>
      <c r="AG38" s="288"/>
      <c r="AH38" s="289"/>
    </row>
    <row r="39" spans="3:35" ht="19.5" customHeight="1">
      <c r="C39" s="245" t="s">
        <v>201</v>
      </c>
      <c r="D39" s="246"/>
      <c r="E39" s="246"/>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8"/>
      <c r="AG39" s="248"/>
      <c r="AH39" s="249"/>
      <c r="AI39" s="88"/>
    </row>
    <row r="40" spans="3:35" ht="25.15" customHeight="1">
      <c r="C40" s="252" t="s">
        <v>74</v>
      </c>
      <c r="D40" s="253"/>
      <c r="E40" s="254" t="s">
        <v>75</v>
      </c>
      <c r="F40" s="253"/>
      <c r="G40" s="250" t="s">
        <v>18</v>
      </c>
      <c r="H40" s="251"/>
      <c r="I40" s="250" t="s">
        <v>4</v>
      </c>
      <c r="J40" s="251"/>
      <c r="K40" s="250" t="s">
        <v>21</v>
      </c>
      <c r="L40" s="251"/>
      <c r="M40" s="250" t="s">
        <v>22</v>
      </c>
      <c r="N40" s="251"/>
      <c r="O40" s="250" t="s">
        <v>23</v>
      </c>
      <c r="P40" s="251"/>
      <c r="Q40" s="250" t="s">
        <v>19</v>
      </c>
      <c r="R40" s="251"/>
      <c r="S40" s="250" t="s">
        <v>20</v>
      </c>
      <c r="T40" s="251"/>
      <c r="U40" s="255" t="s">
        <v>277</v>
      </c>
      <c r="V40" s="256"/>
      <c r="W40" s="250" t="s">
        <v>24</v>
      </c>
      <c r="X40" s="251"/>
      <c r="Y40" s="250" t="s">
        <v>25</v>
      </c>
      <c r="Z40" s="251"/>
      <c r="AA40" s="250" t="s">
        <v>65</v>
      </c>
      <c r="AB40" s="251"/>
      <c r="AC40" s="250" t="s">
        <v>37</v>
      </c>
      <c r="AD40" s="251"/>
      <c r="AE40" s="250" t="s">
        <v>26</v>
      </c>
      <c r="AF40" s="251"/>
      <c r="AG40" s="290" t="s">
        <v>97</v>
      </c>
      <c r="AH40" s="291"/>
    </row>
    <row r="41" spans="3:35" ht="25.15" customHeight="1">
      <c r="C41" s="301"/>
      <c r="D41" s="299"/>
      <c r="E41" s="237"/>
      <c r="F41" s="237"/>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37"/>
      <c r="AH41" s="238"/>
    </row>
    <row r="42" spans="3:35" ht="25.15" customHeight="1">
      <c r="C42" s="302" t="s">
        <v>6</v>
      </c>
      <c r="D42" s="251"/>
      <c r="E42" s="250" t="s">
        <v>27</v>
      </c>
      <c r="F42" s="251"/>
      <c r="G42" s="250" t="s">
        <v>28</v>
      </c>
      <c r="H42" s="251"/>
      <c r="I42" s="250" t="s">
        <v>29</v>
      </c>
      <c r="J42" s="251"/>
      <c r="K42" s="250" t="s">
        <v>30</v>
      </c>
      <c r="L42" s="251"/>
      <c r="M42" s="250" t="s">
        <v>31</v>
      </c>
      <c r="N42" s="251"/>
      <c r="O42" s="250" t="s">
        <v>3</v>
      </c>
      <c r="P42" s="251"/>
      <c r="Q42" s="250" t="s">
        <v>5</v>
      </c>
      <c r="R42" s="251"/>
      <c r="S42" s="250" t="s">
        <v>32</v>
      </c>
      <c r="T42" s="251"/>
      <c r="U42" s="250" t="s">
        <v>33</v>
      </c>
      <c r="V42" s="251"/>
      <c r="W42" s="250" t="s">
        <v>34</v>
      </c>
      <c r="X42" s="251"/>
      <c r="Y42" s="250" t="s">
        <v>35</v>
      </c>
      <c r="Z42" s="251"/>
      <c r="AA42" s="250" t="s">
        <v>93</v>
      </c>
      <c r="AB42" s="251"/>
      <c r="AC42" s="281"/>
      <c r="AD42" s="282"/>
      <c r="AE42" s="281"/>
      <c r="AF42" s="282"/>
      <c r="AG42" s="239"/>
      <c r="AH42" s="240"/>
    </row>
    <row r="43" spans="3:35" ht="25.15" customHeight="1">
      <c r="C43" s="296"/>
      <c r="D43" s="297"/>
      <c r="E43" s="29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8"/>
      <c r="AD43" s="279"/>
      <c r="AE43" s="278"/>
      <c r="AF43" s="279"/>
      <c r="AG43" s="241"/>
      <c r="AH43" s="242"/>
    </row>
    <row r="44" spans="3:35" ht="19.5" customHeight="1">
      <c r="C44" s="245" t="s">
        <v>202</v>
      </c>
      <c r="D44" s="246"/>
      <c r="E44" s="246"/>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8"/>
      <c r="AG44" s="248"/>
      <c r="AH44" s="249"/>
    </row>
    <row r="45" spans="3:35" ht="25.15" customHeight="1">
      <c r="C45" s="252" t="s">
        <v>74</v>
      </c>
      <c r="D45" s="253"/>
      <c r="E45" s="254" t="s">
        <v>75</v>
      </c>
      <c r="F45" s="253"/>
      <c r="G45" s="250" t="s">
        <v>18</v>
      </c>
      <c r="H45" s="251"/>
      <c r="I45" s="250" t="s">
        <v>4</v>
      </c>
      <c r="J45" s="251"/>
      <c r="K45" s="250" t="s">
        <v>21</v>
      </c>
      <c r="L45" s="251"/>
      <c r="M45" s="250" t="s">
        <v>22</v>
      </c>
      <c r="N45" s="251"/>
      <c r="O45" s="250" t="s">
        <v>23</v>
      </c>
      <c r="P45" s="251"/>
      <c r="Q45" s="250" t="s">
        <v>19</v>
      </c>
      <c r="R45" s="251"/>
      <c r="S45" s="250" t="s">
        <v>20</v>
      </c>
      <c r="T45" s="251"/>
      <c r="U45" s="255" t="s">
        <v>277</v>
      </c>
      <c r="V45" s="256"/>
      <c r="W45" s="250" t="s">
        <v>36</v>
      </c>
      <c r="X45" s="251"/>
      <c r="Y45" s="250" t="s">
        <v>25</v>
      </c>
      <c r="Z45" s="251"/>
      <c r="AA45" s="250" t="s">
        <v>65</v>
      </c>
      <c r="AB45" s="251"/>
      <c r="AC45" s="250" t="s">
        <v>98</v>
      </c>
      <c r="AD45" s="251"/>
      <c r="AE45" s="250" t="s">
        <v>26</v>
      </c>
      <c r="AF45" s="251"/>
      <c r="AG45" s="290" t="s">
        <v>97</v>
      </c>
      <c r="AH45" s="291"/>
    </row>
    <row r="46" spans="3:35" ht="25.15" customHeight="1">
      <c r="C46" s="301"/>
      <c r="D46" s="237"/>
      <c r="E46" s="298"/>
      <c r="F46" s="299"/>
      <c r="G46" s="298"/>
      <c r="H46" s="299"/>
      <c r="I46" s="298"/>
      <c r="J46" s="299"/>
      <c r="K46" s="298"/>
      <c r="L46" s="299"/>
      <c r="M46" s="298"/>
      <c r="N46" s="299"/>
      <c r="O46" s="298"/>
      <c r="P46" s="299"/>
      <c r="Q46" s="298"/>
      <c r="R46" s="299"/>
      <c r="S46" s="298"/>
      <c r="T46" s="299"/>
      <c r="U46" s="298"/>
      <c r="V46" s="299"/>
      <c r="W46" s="298"/>
      <c r="X46" s="299"/>
      <c r="Y46" s="298"/>
      <c r="Z46" s="299"/>
      <c r="AA46" s="298"/>
      <c r="AB46" s="299"/>
      <c r="AC46" s="298"/>
      <c r="AD46" s="299"/>
      <c r="AE46" s="298"/>
      <c r="AF46" s="299"/>
      <c r="AG46" s="237"/>
      <c r="AH46" s="238"/>
    </row>
    <row r="47" spans="3:35" ht="25.15" customHeight="1">
      <c r="C47" s="302" t="s">
        <v>6</v>
      </c>
      <c r="D47" s="251"/>
      <c r="E47" s="250" t="s">
        <v>27</v>
      </c>
      <c r="F47" s="251"/>
      <c r="G47" s="250" t="s">
        <v>28</v>
      </c>
      <c r="H47" s="251"/>
      <c r="I47" s="250" t="s">
        <v>29</v>
      </c>
      <c r="J47" s="251"/>
      <c r="K47" s="250" t="s">
        <v>30</v>
      </c>
      <c r="L47" s="251"/>
      <c r="M47" s="250" t="s">
        <v>31</v>
      </c>
      <c r="N47" s="251"/>
      <c r="O47" s="250" t="s">
        <v>3</v>
      </c>
      <c r="P47" s="251"/>
      <c r="Q47" s="250" t="s">
        <v>5</v>
      </c>
      <c r="R47" s="251"/>
      <c r="S47" s="250" t="s">
        <v>32</v>
      </c>
      <c r="T47" s="251"/>
      <c r="U47" s="250" t="s">
        <v>33</v>
      </c>
      <c r="V47" s="251"/>
      <c r="W47" s="250" t="s">
        <v>34</v>
      </c>
      <c r="X47" s="251"/>
      <c r="Y47" s="250" t="s">
        <v>35</v>
      </c>
      <c r="Z47" s="251"/>
      <c r="AA47" s="250" t="s">
        <v>93</v>
      </c>
      <c r="AB47" s="251"/>
      <c r="AC47" s="281"/>
      <c r="AD47" s="282"/>
      <c r="AE47" s="281"/>
      <c r="AF47" s="282"/>
      <c r="AG47" s="239"/>
      <c r="AH47" s="240"/>
    </row>
    <row r="48" spans="3:35" ht="25.15" customHeight="1">
      <c r="C48" s="296"/>
      <c r="D48" s="305"/>
      <c r="E48" s="300"/>
      <c r="F48" s="297"/>
      <c r="G48" s="300"/>
      <c r="H48" s="297"/>
      <c r="I48" s="300"/>
      <c r="J48" s="297"/>
      <c r="K48" s="300"/>
      <c r="L48" s="297"/>
      <c r="M48" s="300"/>
      <c r="N48" s="297"/>
      <c r="O48" s="300"/>
      <c r="P48" s="297"/>
      <c r="Q48" s="300"/>
      <c r="R48" s="297"/>
      <c r="S48" s="300"/>
      <c r="T48" s="297"/>
      <c r="U48" s="300"/>
      <c r="V48" s="297"/>
      <c r="W48" s="300"/>
      <c r="X48" s="297"/>
      <c r="Y48" s="300"/>
      <c r="Z48" s="297"/>
      <c r="AA48" s="300"/>
      <c r="AB48" s="297"/>
      <c r="AC48" s="278"/>
      <c r="AD48" s="279"/>
      <c r="AE48" s="278"/>
      <c r="AF48" s="279"/>
      <c r="AG48" s="241"/>
      <c r="AH48" s="242"/>
    </row>
    <row r="49" spans="3:37" ht="13.5" customHeight="1">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4"/>
      <c r="AD49" s="104"/>
      <c r="AE49" s="104"/>
      <c r="AF49" s="104"/>
      <c r="AG49" s="104"/>
      <c r="AH49" s="104"/>
    </row>
    <row r="50" spans="3: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J50" s="108" t="s">
        <v>223</v>
      </c>
    </row>
    <row r="51" spans="3: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J51" s="109"/>
    </row>
    <row r="52" spans="3: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J52" s="109" t="s">
        <v>224</v>
      </c>
    </row>
    <row r="53" spans="3: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row>
    <row r="54" spans="3: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J54" s="108" t="s">
        <v>225</v>
      </c>
      <c r="AK54" s="110" t="s">
        <v>247</v>
      </c>
    </row>
    <row r="55" spans="3: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J55" s="109" t="s">
        <v>226</v>
      </c>
      <c r="AK55" s="137">
        <v>201</v>
      </c>
    </row>
    <row r="56" spans="3: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J56" s="109" t="s">
        <v>227</v>
      </c>
      <c r="AK56" s="137">
        <v>202</v>
      </c>
    </row>
    <row r="57" spans="3: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J57" s="109" t="s">
        <v>228</v>
      </c>
      <c r="AK57" s="137">
        <v>203</v>
      </c>
    </row>
    <row r="58" spans="3: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J58" s="109" t="s">
        <v>229</v>
      </c>
      <c r="AK58" s="137">
        <v>204</v>
      </c>
    </row>
    <row r="59" spans="3: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J59" s="109" t="s">
        <v>230</v>
      </c>
      <c r="AK59" s="137">
        <v>205</v>
      </c>
    </row>
    <row r="60" spans="3: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J60" s="109" t="s">
        <v>231</v>
      </c>
      <c r="AK60" s="137">
        <v>206</v>
      </c>
    </row>
    <row r="61" spans="3: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J61" s="109" t="s">
        <v>232</v>
      </c>
      <c r="AK61" s="137">
        <v>207</v>
      </c>
    </row>
    <row r="62" spans="3: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J62" s="109" t="s">
        <v>233</v>
      </c>
      <c r="AK62" s="137">
        <v>210</v>
      </c>
    </row>
    <row r="63" spans="3: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J63" s="109" t="s">
        <v>234</v>
      </c>
      <c r="AK63" s="137">
        <v>213</v>
      </c>
    </row>
    <row r="64" spans="3: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J64" s="109" t="s">
        <v>235</v>
      </c>
      <c r="AK64" s="137">
        <v>214</v>
      </c>
    </row>
    <row r="65" spans="3: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J65" s="109" t="s">
        <v>236</v>
      </c>
      <c r="AK65" s="137">
        <v>215</v>
      </c>
    </row>
    <row r="66" spans="3: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J66" s="109" t="s">
        <v>237</v>
      </c>
      <c r="AK66" s="137">
        <v>356</v>
      </c>
    </row>
    <row r="67" spans="3: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J67" s="109" t="s">
        <v>238</v>
      </c>
      <c r="AK67" s="137">
        <v>386</v>
      </c>
    </row>
    <row r="68" spans="3: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J68" s="109" t="s">
        <v>239</v>
      </c>
      <c r="AK68" s="137">
        <v>401</v>
      </c>
    </row>
    <row r="69" spans="3: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J69" s="109" t="s">
        <v>240</v>
      </c>
      <c r="AK69" s="137">
        <v>402</v>
      </c>
    </row>
    <row r="70" spans="3: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J70" s="109" t="s">
        <v>241</v>
      </c>
      <c r="AK70" s="137">
        <v>422</v>
      </c>
    </row>
    <row r="71" spans="3: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J71" s="109" t="s">
        <v>242</v>
      </c>
      <c r="AK71" s="137">
        <v>442</v>
      </c>
    </row>
    <row r="72" spans="3: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J72" s="109" t="s">
        <v>243</v>
      </c>
      <c r="AK72" s="137">
        <v>484</v>
      </c>
    </row>
    <row r="73" spans="3: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J73" s="109" t="s">
        <v>244</v>
      </c>
      <c r="AK73" s="137">
        <v>488</v>
      </c>
    </row>
    <row r="74" spans="3: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J74" s="109" t="s">
        <v>245</v>
      </c>
      <c r="AK74" s="137">
        <v>506</v>
      </c>
    </row>
    <row r="75" spans="3: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row>
    <row r="76" spans="3: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J76" s="111" t="s">
        <v>121</v>
      </c>
    </row>
    <row r="77" spans="3: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J77" s="112" t="s">
        <v>122</v>
      </c>
    </row>
    <row r="78" spans="3:37">
      <c r="C78" s="137"/>
      <c r="D78" s="137"/>
      <c r="E78" s="137"/>
      <c r="F78" s="137"/>
      <c r="G78" s="137"/>
      <c r="H78" s="137"/>
      <c r="I78" s="137"/>
      <c r="J78" s="137"/>
      <c r="AJ78" s="112" t="s">
        <v>123</v>
      </c>
    </row>
    <row r="79" spans="3:37">
      <c r="C79" s="137"/>
      <c r="D79" s="137"/>
      <c r="E79" s="137"/>
      <c r="F79" s="137"/>
      <c r="G79" s="137"/>
      <c r="H79" s="137"/>
      <c r="I79" s="137"/>
      <c r="J79" s="137"/>
      <c r="AJ79" s="112" t="s">
        <v>124</v>
      </c>
    </row>
    <row r="80" spans="3: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J80" s="112" t="s">
        <v>125</v>
      </c>
    </row>
    <row r="81" spans="3:36">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J81" s="112" t="s">
        <v>126</v>
      </c>
    </row>
    <row r="82" spans="3:36">
      <c r="AE82" s="137"/>
      <c r="AF82" s="137"/>
      <c r="AG82" s="137"/>
      <c r="AH82" s="137"/>
      <c r="AJ82" s="112" t="s">
        <v>127</v>
      </c>
    </row>
    <row r="83" spans="3:36">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J83" s="112" t="s">
        <v>128</v>
      </c>
    </row>
    <row r="84" spans="3:36">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J84" s="112" t="s">
        <v>129</v>
      </c>
    </row>
    <row r="85" spans="3:36">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J85" s="112" t="s">
        <v>130</v>
      </c>
    </row>
    <row r="86" spans="3:36">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J86" s="112" t="s">
        <v>131</v>
      </c>
    </row>
    <row r="87" spans="3:36">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J87" s="112" t="s">
        <v>132</v>
      </c>
    </row>
    <row r="88" spans="3:36">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J88" s="112" t="s">
        <v>133</v>
      </c>
    </row>
    <row r="89" spans="3:36">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J89" s="113"/>
    </row>
    <row r="90" spans="3:36">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J90" s="111" t="s">
        <v>134</v>
      </c>
    </row>
    <row r="91" spans="3:36">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J91" s="112" t="s">
        <v>124</v>
      </c>
    </row>
    <row r="92" spans="3:36">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J92" s="112" t="s">
        <v>125</v>
      </c>
    </row>
    <row r="93" spans="3:36">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J93" s="112" t="s">
        <v>126</v>
      </c>
    </row>
    <row r="94" spans="3:36">
      <c r="AJ94" s="112" t="s">
        <v>135</v>
      </c>
    </row>
    <row r="95" spans="3:36">
      <c r="AJ95" s="112" t="s">
        <v>136</v>
      </c>
    </row>
    <row r="96" spans="3:36">
      <c r="AJ96" s="112" t="s">
        <v>123</v>
      </c>
    </row>
    <row r="97" spans="36:36">
      <c r="AJ97" s="112" t="s">
        <v>137</v>
      </c>
    </row>
    <row r="98" spans="36:36">
      <c r="AJ98" s="112" t="s">
        <v>138</v>
      </c>
    </row>
    <row r="99" spans="36:36">
      <c r="AJ99" s="112" t="s">
        <v>130</v>
      </c>
    </row>
    <row r="100" spans="36:36">
      <c r="AJ100" s="112" t="s">
        <v>131</v>
      </c>
    </row>
    <row r="101" spans="36:36">
      <c r="AJ101" s="112" t="s">
        <v>139</v>
      </c>
    </row>
    <row r="102" spans="36:36">
      <c r="AJ102" s="112" t="s">
        <v>140</v>
      </c>
    </row>
    <row r="103" spans="36:36">
      <c r="AJ103" s="112" t="s">
        <v>141</v>
      </c>
    </row>
    <row r="104" spans="36:36">
      <c r="AJ104" s="112" t="s">
        <v>142</v>
      </c>
    </row>
    <row r="105" spans="36:36">
      <c r="AJ105" s="112" t="s">
        <v>143</v>
      </c>
    </row>
    <row r="106" spans="36:36">
      <c r="AJ106" s="112" t="s">
        <v>144</v>
      </c>
    </row>
    <row r="107" spans="36:36">
      <c r="AJ107" s="112" t="s">
        <v>145</v>
      </c>
    </row>
    <row r="108" spans="36:36">
      <c r="AJ108" s="114"/>
    </row>
    <row r="109" spans="36:36">
      <c r="AJ109" s="111" t="s">
        <v>146</v>
      </c>
    </row>
    <row r="110" spans="36:36">
      <c r="AJ110" s="112" t="s">
        <v>147</v>
      </c>
    </row>
    <row r="111" spans="36:36">
      <c r="AJ111" s="112" t="s">
        <v>148</v>
      </c>
    </row>
    <row r="112" spans="36:36">
      <c r="AJ112" s="112" t="s">
        <v>149</v>
      </c>
    </row>
    <row r="113" spans="36:36">
      <c r="AJ113" s="112" t="s">
        <v>150</v>
      </c>
    </row>
    <row r="114" spans="36:36">
      <c r="AJ114" s="112" t="s">
        <v>151</v>
      </c>
    </row>
    <row r="115" spans="36:36">
      <c r="AJ115" s="112" t="s">
        <v>152</v>
      </c>
    </row>
    <row r="116" spans="36:36">
      <c r="AJ116" s="112" t="s">
        <v>153</v>
      </c>
    </row>
    <row r="117" spans="36:36">
      <c r="AJ117" s="112" t="s">
        <v>154</v>
      </c>
    </row>
    <row r="118" spans="36:36">
      <c r="AJ118" s="112" t="s">
        <v>155</v>
      </c>
    </row>
    <row r="119" spans="36:36">
      <c r="AJ119" s="112" t="s">
        <v>156</v>
      </c>
    </row>
    <row r="120" spans="36:36">
      <c r="AJ120" s="112" t="s">
        <v>157</v>
      </c>
    </row>
    <row r="121" spans="36:36">
      <c r="AJ121" s="112" t="s">
        <v>158</v>
      </c>
    </row>
    <row r="122" spans="36:36">
      <c r="AJ122" s="112" t="s">
        <v>159</v>
      </c>
    </row>
    <row r="123" spans="36:36">
      <c r="AJ123" s="112" t="s">
        <v>160</v>
      </c>
    </row>
    <row r="124" spans="36:36">
      <c r="AJ124" s="112" t="s">
        <v>161</v>
      </c>
    </row>
    <row r="125" spans="36:36">
      <c r="AJ125" s="112" t="s">
        <v>162</v>
      </c>
    </row>
    <row r="126" spans="36:36">
      <c r="AJ126" s="112" t="s">
        <v>163</v>
      </c>
    </row>
    <row r="127" spans="36:36">
      <c r="AJ127" s="112" t="s">
        <v>164</v>
      </c>
    </row>
    <row r="128" spans="36:36">
      <c r="AJ128" s="112" t="s">
        <v>165</v>
      </c>
    </row>
    <row r="129" spans="36:38">
      <c r="AJ129" s="112" t="s">
        <v>166</v>
      </c>
    </row>
    <row r="130" spans="36:38">
      <c r="AJ130" s="112" t="s">
        <v>246</v>
      </c>
    </row>
    <row r="131" spans="36:38">
      <c r="AL131" s="9"/>
    </row>
    <row r="132" spans="36:38">
      <c r="AJ132" s="108" t="s">
        <v>167</v>
      </c>
      <c r="AK132" s="115" t="s">
        <v>249</v>
      </c>
      <c r="AL132" s="116"/>
    </row>
    <row r="133" spans="36:38">
      <c r="AJ133" s="109" t="s">
        <v>299</v>
      </c>
      <c r="AK133" s="9" t="s">
        <v>297</v>
      </c>
      <c r="AL133" s="117"/>
    </row>
    <row r="134" spans="36:38">
      <c r="AJ134" s="109" t="s">
        <v>300</v>
      </c>
      <c r="AK134" s="97" t="s">
        <v>298</v>
      </c>
      <c r="AL134" s="117"/>
    </row>
    <row r="135" spans="36:38">
      <c r="AJ135" s="109" t="s">
        <v>168</v>
      </c>
      <c r="AK135" s="97" t="s">
        <v>250</v>
      </c>
      <c r="AL135" s="117"/>
    </row>
    <row r="136" spans="36:38">
      <c r="AJ136" s="109" t="s">
        <v>169</v>
      </c>
      <c r="AK136" s="97" t="s">
        <v>251</v>
      </c>
      <c r="AL136" s="117"/>
    </row>
    <row r="137" spans="36:38">
      <c r="AJ137" s="109" t="s">
        <v>170</v>
      </c>
      <c r="AK137" s="97" t="s">
        <v>252</v>
      </c>
      <c r="AL137" s="117"/>
    </row>
    <row r="138" spans="36:38">
      <c r="AJ138" s="109" t="s">
        <v>171</v>
      </c>
      <c r="AK138" s="97" t="s">
        <v>253</v>
      </c>
      <c r="AL138" s="117"/>
    </row>
    <row r="139" spans="36:38">
      <c r="AJ139" s="109" t="s">
        <v>172</v>
      </c>
      <c r="AK139" s="97" t="s">
        <v>254</v>
      </c>
      <c r="AL139" s="117"/>
    </row>
    <row r="140" spans="36:38">
      <c r="AJ140" s="109" t="s">
        <v>173</v>
      </c>
      <c r="AK140" s="97" t="s">
        <v>255</v>
      </c>
      <c r="AL140" s="117"/>
    </row>
    <row r="141" spans="36:38">
      <c r="AJ141" s="109" t="s">
        <v>174</v>
      </c>
      <c r="AK141" s="97" t="s">
        <v>256</v>
      </c>
      <c r="AL141" s="117"/>
    </row>
    <row r="142" spans="36:38">
      <c r="AJ142" s="109" t="s">
        <v>175</v>
      </c>
      <c r="AK142" s="97" t="s">
        <v>257</v>
      </c>
      <c r="AL142" s="117"/>
    </row>
    <row r="143" spans="36:38">
      <c r="AJ143" s="109" t="s">
        <v>176</v>
      </c>
      <c r="AK143" s="97" t="s">
        <v>258</v>
      </c>
      <c r="AL143" s="117"/>
    </row>
    <row r="144" spans="36:38">
      <c r="AJ144" s="109" t="s">
        <v>177</v>
      </c>
      <c r="AK144" s="97" t="s">
        <v>270</v>
      </c>
      <c r="AL144" s="117"/>
    </row>
    <row r="145" spans="36:38">
      <c r="AJ145" s="109" t="s">
        <v>179</v>
      </c>
      <c r="AK145" s="97" t="s">
        <v>271</v>
      </c>
      <c r="AL145" s="117"/>
    </row>
    <row r="146" spans="36:38">
      <c r="AJ146" s="109" t="s">
        <v>180</v>
      </c>
      <c r="AK146" s="97" t="s">
        <v>259</v>
      </c>
      <c r="AL146" s="117"/>
    </row>
    <row r="147" spans="36:38">
      <c r="AJ147" s="109" t="s">
        <v>181</v>
      </c>
      <c r="AK147" s="97" t="s">
        <v>260</v>
      </c>
      <c r="AL147" s="117"/>
    </row>
    <row r="148" spans="36:38">
      <c r="AJ148" s="109" t="s">
        <v>182</v>
      </c>
      <c r="AK148" s="97" t="s">
        <v>261</v>
      </c>
      <c r="AL148" s="117"/>
    </row>
    <row r="149" spans="36:38">
      <c r="AJ149" s="109" t="s">
        <v>183</v>
      </c>
      <c r="AK149" s="97" t="s">
        <v>262</v>
      </c>
      <c r="AL149" s="117"/>
    </row>
    <row r="150" spans="36:38">
      <c r="AJ150" s="109" t="s">
        <v>184</v>
      </c>
      <c r="AK150" s="97" t="s">
        <v>263</v>
      </c>
      <c r="AL150" s="117"/>
    </row>
    <row r="151" spans="36:38">
      <c r="AJ151" s="109" t="s">
        <v>185</v>
      </c>
      <c r="AK151" s="97" t="s">
        <v>264</v>
      </c>
      <c r="AL151" s="117"/>
    </row>
    <row r="152" spans="36:38">
      <c r="AJ152" s="109" t="s">
        <v>186</v>
      </c>
      <c r="AK152" s="97" t="s">
        <v>265</v>
      </c>
      <c r="AL152" s="117"/>
    </row>
    <row r="153" spans="36:38">
      <c r="AJ153" s="109" t="s">
        <v>187</v>
      </c>
      <c r="AK153" s="97" t="s">
        <v>272</v>
      </c>
      <c r="AL153" s="117"/>
    </row>
    <row r="154" spans="36:38">
      <c r="AJ154" s="109" t="s">
        <v>188</v>
      </c>
      <c r="AK154" s="97" t="s">
        <v>273</v>
      </c>
      <c r="AL154" s="117"/>
    </row>
    <row r="155" spans="36:38">
      <c r="AJ155" s="109" t="s">
        <v>189</v>
      </c>
      <c r="AK155" s="97" t="s">
        <v>274</v>
      </c>
      <c r="AL155" s="117"/>
    </row>
    <row r="156" spans="36:38">
      <c r="AJ156" s="109" t="s">
        <v>190</v>
      </c>
      <c r="AK156" s="97" t="s">
        <v>275</v>
      </c>
      <c r="AL156" s="117"/>
    </row>
    <row r="157" spans="36:38">
      <c r="AJ157" s="109" t="s">
        <v>191</v>
      </c>
      <c r="AK157" s="97" t="s">
        <v>276</v>
      </c>
      <c r="AL157" s="117"/>
    </row>
    <row r="158" spans="36:38">
      <c r="AJ158" s="109" t="s">
        <v>192</v>
      </c>
      <c r="AK158" s="97" t="s">
        <v>266</v>
      </c>
      <c r="AL158" s="117"/>
    </row>
    <row r="159" spans="36:38">
      <c r="AJ159" s="109" t="s">
        <v>193</v>
      </c>
      <c r="AK159" s="97" t="s">
        <v>267</v>
      </c>
      <c r="AL159" s="117"/>
    </row>
    <row r="160" spans="36:38">
      <c r="AJ160" s="109" t="s">
        <v>194</v>
      </c>
      <c r="AK160" s="97" t="s">
        <v>268</v>
      </c>
      <c r="AL160" s="117"/>
    </row>
    <row r="161" spans="36:38">
      <c r="AJ161" s="109" t="s">
        <v>178</v>
      </c>
      <c r="AK161" s="97" t="s">
        <v>269</v>
      </c>
      <c r="AL161" s="117"/>
    </row>
    <row r="163" spans="36:38">
      <c r="AJ163" s="108" t="s">
        <v>295</v>
      </c>
      <c r="AK163" s="115" t="s">
        <v>296</v>
      </c>
    </row>
    <row r="164" spans="36:38">
      <c r="AJ164" s="118">
        <v>1</v>
      </c>
      <c r="AK164" s="87" t="s">
        <v>294</v>
      </c>
    </row>
    <row r="165" spans="36:38">
      <c r="AJ165" s="118">
        <v>2</v>
      </c>
      <c r="AK165" s="87" t="s">
        <v>286</v>
      </c>
    </row>
    <row r="166" spans="36:38">
      <c r="AJ166" s="118">
        <v>3</v>
      </c>
      <c r="AK166" s="87" t="s">
        <v>287</v>
      </c>
    </row>
    <row r="167" spans="36:38">
      <c r="AJ167" s="118">
        <v>4</v>
      </c>
      <c r="AK167" s="87" t="s">
        <v>288</v>
      </c>
    </row>
    <row r="168" spans="36:38">
      <c r="AJ168" s="118">
        <v>5</v>
      </c>
      <c r="AK168" s="87" t="s">
        <v>293</v>
      </c>
    </row>
    <row r="169" spans="36:38">
      <c r="AJ169" s="118">
        <v>6</v>
      </c>
      <c r="AK169" s="87" t="s">
        <v>289</v>
      </c>
    </row>
    <row r="170" spans="36:38">
      <c r="AJ170" s="118">
        <v>7</v>
      </c>
      <c r="AK170" s="87" t="s">
        <v>290</v>
      </c>
    </row>
    <row r="171" spans="36:38">
      <c r="AJ171" s="118">
        <v>8</v>
      </c>
      <c r="AK171" s="87" t="s">
        <v>291</v>
      </c>
    </row>
    <row r="172" spans="36:38">
      <c r="AJ172" s="118">
        <v>9</v>
      </c>
      <c r="AK172" s="87" t="s">
        <v>292</v>
      </c>
    </row>
  </sheetData>
  <sheetProtection formatCells="0" formatColumns="0" formatRows="0" selectLockedCells="1"/>
  <mergeCells count="235">
    <mergeCell ref="S48:T48"/>
    <mergeCell ref="O45:P45"/>
    <mergeCell ref="Q45:R45"/>
    <mergeCell ref="S45:T45"/>
    <mergeCell ref="U45:V45"/>
    <mergeCell ref="O46:P46"/>
    <mergeCell ref="Q46:R46"/>
    <mergeCell ref="S46:T46"/>
    <mergeCell ref="U46:V46"/>
    <mergeCell ref="U48:V48"/>
    <mergeCell ref="O47:P47"/>
    <mergeCell ref="Q47:R47"/>
    <mergeCell ref="S47:T47"/>
    <mergeCell ref="O48:P48"/>
    <mergeCell ref="Q48:R48"/>
    <mergeCell ref="U47:V47"/>
    <mergeCell ref="AG36:AH37"/>
    <mergeCell ref="H29:J29"/>
    <mergeCell ref="S36:T36"/>
    <mergeCell ref="S37:T37"/>
    <mergeCell ref="B2:AH2"/>
    <mergeCell ref="Q13:T13"/>
    <mergeCell ref="Q14:T15"/>
    <mergeCell ref="Q16:T16"/>
    <mergeCell ref="C21:AH21"/>
    <mergeCell ref="Q17:T17"/>
    <mergeCell ref="C18:AH18"/>
    <mergeCell ref="Q9:T9"/>
    <mergeCell ref="Q10:T10"/>
    <mergeCell ref="Q11:T11"/>
    <mergeCell ref="Q12:T12"/>
    <mergeCell ref="D19:AH19"/>
    <mergeCell ref="D20:AH20"/>
    <mergeCell ref="Q8:T8"/>
    <mergeCell ref="Y5:AH5"/>
    <mergeCell ref="AD12:AF12"/>
    <mergeCell ref="AD11:AF11"/>
    <mergeCell ref="R23:W23"/>
    <mergeCell ref="X23:AH23"/>
    <mergeCell ref="G22:Q22"/>
    <mergeCell ref="V17:AF17"/>
    <mergeCell ref="AA26:AH26"/>
    <mergeCell ref="W31:Z31"/>
    <mergeCell ref="W27:Z27"/>
    <mergeCell ref="W28:Z28"/>
    <mergeCell ref="AA33:AH33"/>
    <mergeCell ref="AA34:AH34"/>
    <mergeCell ref="AA31:AH31"/>
    <mergeCell ref="C35:O35"/>
    <mergeCell ref="P35:AH35"/>
    <mergeCell ref="R22:W22"/>
    <mergeCell ref="C22:F22"/>
    <mergeCell ref="C23:F23"/>
    <mergeCell ref="G23:Q23"/>
    <mergeCell ref="G25:V27"/>
    <mergeCell ref="C25:F25"/>
    <mergeCell ref="C26:F26"/>
    <mergeCell ref="C31:F31"/>
    <mergeCell ref="C32:F32"/>
    <mergeCell ref="X22:AH22"/>
    <mergeCell ref="AG47:AH47"/>
    <mergeCell ref="AG46:AH46"/>
    <mergeCell ref="AC41:AD41"/>
    <mergeCell ref="Y46:Z46"/>
    <mergeCell ref="AC48:AD48"/>
    <mergeCell ref="W42:X42"/>
    <mergeCell ref="W48:X48"/>
    <mergeCell ref="Y47:Z47"/>
    <mergeCell ref="C48:D48"/>
    <mergeCell ref="E48:F48"/>
    <mergeCell ref="G48:H48"/>
    <mergeCell ref="I48:J48"/>
    <mergeCell ref="K48:L48"/>
    <mergeCell ref="M48:N48"/>
    <mergeCell ref="C46:D46"/>
    <mergeCell ref="E46:F46"/>
    <mergeCell ref="G46:H46"/>
    <mergeCell ref="I46:J46"/>
    <mergeCell ref="K46:L46"/>
    <mergeCell ref="M46:N46"/>
    <mergeCell ref="C47:D47"/>
    <mergeCell ref="E47:F47"/>
    <mergeCell ref="G47:H47"/>
    <mergeCell ref="I47:J47"/>
    <mergeCell ref="AA47:AB47"/>
    <mergeCell ref="AA41:AB41"/>
    <mergeCell ref="AA43:AB43"/>
    <mergeCell ref="AA46:AB46"/>
    <mergeCell ref="AC46:AD46"/>
    <mergeCell ref="AC47:AD47"/>
    <mergeCell ref="K45:L45"/>
    <mergeCell ref="M45:N45"/>
    <mergeCell ref="K47:L47"/>
    <mergeCell ref="M47:N47"/>
    <mergeCell ref="K42:L42"/>
    <mergeCell ref="H32:J32"/>
    <mergeCell ref="O41:P41"/>
    <mergeCell ref="Q41:R41"/>
    <mergeCell ref="S41:T41"/>
    <mergeCell ref="O43:P43"/>
    <mergeCell ref="Q43:R43"/>
    <mergeCell ref="S43:T43"/>
    <mergeCell ref="K43:L43"/>
    <mergeCell ref="AC45:AD45"/>
    <mergeCell ref="G40:H40"/>
    <mergeCell ref="I40:J40"/>
    <mergeCell ref="K40:L40"/>
    <mergeCell ref="M40:N40"/>
    <mergeCell ref="O40:P40"/>
    <mergeCell ref="Q40:R40"/>
    <mergeCell ref="S40:T40"/>
    <mergeCell ref="G42:H42"/>
    <mergeCell ref="I42:J42"/>
    <mergeCell ref="M37:R37"/>
    <mergeCell ref="C38:U38"/>
    <mergeCell ref="M36:R36"/>
    <mergeCell ref="I37:L37"/>
    <mergeCell ref="C41:D41"/>
    <mergeCell ref="E41:F41"/>
    <mergeCell ref="G41:H41"/>
    <mergeCell ref="I41:J41"/>
    <mergeCell ref="K41:L41"/>
    <mergeCell ref="M41:N41"/>
    <mergeCell ref="C45:D45"/>
    <mergeCell ref="E45:F45"/>
    <mergeCell ref="C42:D42"/>
    <mergeCell ref="E42:F42"/>
    <mergeCell ref="M43:N43"/>
    <mergeCell ref="G45:H45"/>
    <mergeCell ref="I45:J45"/>
    <mergeCell ref="AG48:AH48"/>
    <mergeCell ref="C44:AH44"/>
    <mergeCell ref="M42:N42"/>
    <mergeCell ref="O42:P42"/>
    <mergeCell ref="Q42:R42"/>
    <mergeCell ref="S42:T42"/>
    <mergeCell ref="C43:D43"/>
    <mergeCell ref="E43:F43"/>
    <mergeCell ref="G43:H43"/>
    <mergeCell ref="I43:J43"/>
    <mergeCell ref="AE43:AF43"/>
    <mergeCell ref="W45:X45"/>
    <mergeCell ref="W46:X46"/>
    <mergeCell ref="W47:X47"/>
    <mergeCell ref="AA48:AB48"/>
    <mergeCell ref="AC42:AD42"/>
    <mergeCell ref="AE45:AF45"/>
    <mergeCell ref="Y48:Z48"/>
    <mergeCell ref="AE46:AF46"/>
    <mergeCell ref="AE47:AF47"/>
    <mergeCell ref="AE48:AF48"/>
    <mergeCell ref="Y42:Z42"/>
    <mergeCell ref="Y43:Z43"/>
    <mergeCell ref="AG45:AH45"/>
    <mergeCell ref="V13:AF15"/>
    <mergeCell ref="W40:X40"/>
    <mergeCell ref="W41:X41"/>
    <mergeCell ref="W33:Z33"/>
    <mergeCell ref="W34:Z34"/>
    <mergeCell ref="W36:Z37"/>
    <mergeCell ref="Y40:Z40"/>
    <mergeCell ref="Y41:Z41"/>
    <mergeCell ref="Y45:Z45"/>
    <mergeCell ref="U43:V43"/>
    <mergeCell ref="AA45:AB45"/>
    <mergeCell ref="W26:Z26"/>
    <mergeCell ref="AC43:AD43"/>
    <mergeCell ref="W43:X43"/>
    <mergeCell ref="U42:V42"/>
    <mergeCell ref="V16:AF16"/>
    <mergeCell ref="AE41:AF41"/>
    <mergeCell ref="AE42:AF42"/>
    <mergeCell ref="AA27:AH27"/>
    <mergeCell ref="AA30:AH30"/>
    <mergeCell ref="V38:AH38"/>
    <mergeCell ref="AG40:AH40"/>
    <mergeCell ref="AA36:AF37"/>
    <mergeCell ref="U36:V37"/>
    <mergeCell ref="V9:AF9"/>
    <mergeCell ref="V10:AF10"/>
    <mergeCell ref="AA3:AA4"/>
    <mergeCell ref="AB3:AG4"/>
    <mergeCell ref="O6:AH6"/>
    <mergeCell ref="AG41:AH41"/>
    <mergeCell ref="AG42:AH42"/>
    <mergeCell ref="AG43:AH43"/>
    <mergeCell ref="AA28:AH28"/>
    <mergeCell ref="C39:AH39"/>
    <mergeCell ref="AA40:AB40"/>
    <mergeCell ref="C40:D40"/>
    <mergeCell ref="E40:F40"/>
    <mergeCell ref="U40:V40"/>
    <mergeCell ref="AC40:AD40"/>
    <mergeCell ref="AE40:AF40"/>
    <mergeCell ref="C36:F37"/>
    <mergeCell ref="G36:H37"/>
    <mergeCell ref="I36:L36"/>
    <mergeCell ref="G30:V31"/>
    <mergeCell ref="G33:V34"/>
    <mergeCell ref="W30:Z30"/>
    <mergeCell ref="AA42:AB42"/>
    <mergeCell ref="U41:V41"/>
    <mergeCell ref="J3:J5"/>
    <mergeCell ref="K3:K5"/>
    <mergeCell ref="L3:L5"/>
    <mergeCell ref="M3:M5"/>
    <mergeCell ref="N3:N5"/>
    <mergeCell ref="O3:O5"/>
    <mergeCell ref="P3:P5"/>
    <mergeCell ref="G8:J8"/>
    <mergeCell ref="C7:F7"/>
    <mergeCell ref="C1:AH1"/>
    <mergeCell ref="H24:J24"/>
    <mergeCell ref="V8:AH8"/>
    <mergeCell ref="AJ7:AK7"/>
    <mergeCell ref="AK3:AK4"/>
    <mergeCell ref="Y3:Z4"/>
    <mergeCell ref="AH3:AH4"/>
    <mergeCell ref="G7:J7"/>
    <mergeCell ref="L7:P7"/>
    <mergeCell ref="C6:K6"/>
    <mergeCell ref="Q7:T7"/>
    <mergeCell ref="Q3:Q5"/>
    <mergeCell ref="R3:R5"/>
    <mergeCell ref="S3:S5"/>
    <mergeCell ref="T3:T5"/>
    <mergeCell ref="U3:U5"/>
    <mergeCell ref="V3:X5"/>
    <mergeCell ref="AJ5:AK5"/>
    <mergeCell ref="AA12:AC12"/>
    <mergeCell ref="AA11:AC11"/>
    <mergeCell ref="V11:Z11"/>
    <mergeCell ref="V12:Z12"/>
    <mergeCell ref="C3:H5"/>
    <mergeCell ref="I3:I5"/>
  </mergeCells>
  <phoneticPr fontId="1"/>
  <conditionalFormatting sqref="C41:D41">
    <cfRule type="expression" dxfId="23" priority="6">
      <formula>AND(C41="◯",C46="")</formula>
    </cfRule>
  </conditionalFormatting>
  <conditionalFormatting sqref="E41:F41">
    <cfRule type="expression" dxfId="22" priority="5">
      <formula>AND(E41="◯",E46="")</formula>
    </cfRule>
  </conditionalFormatting>
  <conditionalFormatting sqref="C43:D43">
    <cfRule type="expression" dxfId="21" priority="4">
      <formula>AND(C43="◯",C48="")</formula>
    </cfRule>
  </conditionalFormatting>
  <conditionalFormatting sqref="G41:AF41">
    <cfRule type="expression" dxfId="20" priority="3">
      <formula>AND(G41="◯",G46="")</formula>
    </cfRule>
  </conditionalFormatting>
  <conditionalFormatting sqref="E43:AB43">
    <cfRule type="expression" dxfId="19" priority="2">
      <formula>AND(E43="◯",E48="")</formula>
    </cfRule>
  </conditionalFormatting>
  <dataValidations count="4">
    <dataValidation type="list" allowBlank="1" showInputMessage="1" showErrorMessage="1" sqref="X49 C43:AB43 W46 AA46 AB49 C48:U49 C46:U46 Z49 W48:W49 AC46 C41:AG41 Y46 Y48:Y49 AA48:AA49 AE46 AG46" xr:uid="{00000000-0002-0000-0000-000000000000}">
      <formula1>$AJ$51:$AJ$52</formula1>
    </dataValidation>
    <dataValidation type="list" allowBlank="1" showInputMessage="1" sqref="V12" xr:uid="{00000000-0002-0000-0000-000001000000}">
      <formula1>$AJ$77:$AJ$88</formula1>
    </dataValidation>
    <dataValidation type="list" allowBlank="1" showInputMessage="1" showErrorMessage="1" sqref="AD7" xr:uid="{00000000-0002-0000-0000-000002000000}">
      <formula1>"1,2,3,4,5,6,7,8,9,10,11,12"</formula1>
    </dataValidation>
    <dataValidation type="list" allowBlank="1" showInputMessage="1" showErrorMessage="1" sqref="AF7" xr:uid="{00000000-0002-0000-0000-000003000000}">
      <formula1>"1,2,3,4,5,6,7,8,9,10,11,12,13,14,15,16,17,18,19,20,21,22,23,24,25,26,27,28,29,30,31"</formula1>
    </dataValidation>
  </dataValidations>
  <pageMargins left="0.78740157480314965" right="0.39370078740157483" top="0.78740157480314965" bottom="0.39370078740157483" header="0" footer="0"/>
  <pageSetup paperSize="9" scale="80" orientation="portrait" cellComments="asDisplayed" r:id="rId1"/>
  <headerFooter alignWithMargins="0">
    <oddFooter>&amp;C1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0">
              <controlPr defaultSize="0" autoFill="0" autoLine="0" autoPict="0">
                <anchor moveWithCells="1">
                  <from>
                    <xdr:col>24</xdr:col>
                    <xdr:colOff>57150</xdr:colOff>
                    <xdr:row>2</xdr:row>
                    <xdr:rowOff>184150</xdr:rowOff>
                  </from>
                  <to>
                    <xdr:col>26</xdr:col>
                    <xdr:colOff>88900</xdr:colOff>
                    <xdr:row>3</xdr:row>
                    <xdr:rowOff>171450</xdr:rowOff>
                  </to>
                </anchor>
              </controlPr>
            </control>
          </mc:Choice>
        </mc:AlternateContent>
        <mc:AlternateContent xmlns:mc="http://schemas.openxmlformats.org/markup-compatibility/2006">
          <mc:Choice Requires="x14">
            <control shapeId="3" r:id="rId5" name="Check Box 4">
              <controlPr defaultSize="0" autoFill="0" autoLine="0" autoPict="0">
                <anchor moveWithCells="1">
                  <from>
                    <xdr:col>2</xdr:col>
                    <xdr:colOff>12700</xdr:colOff>
                    <xdr:row>18</xdr:row>
                    <xdr:rowOff>12700</xdr:rowOff>
                  </from>
                  <to>
                    <xdr:col>33</xdr:col>
                    <xdr:colOff>203200</xdr:colOff>
                    <xdr:row>19</xdr:row>
                    <xdr:rowOff>0</xdr:rowOff>
                  </to>
                </anchor>
              </controlPr>
            </control>
          </mc:Choice>
        </mc:AlternateContent>
        <mc:AlternateContent xmlns:mc="http://schemas.openxmlformats.org/markup-compatibility/2006">
          <mc:Choice Requires="x14">
            <control shapeId="4" r:id="rId6" name="Check Box 5">
              <controlPr defaultSize="0" autoFill="0" autoLine="0" autoPict="0">
                <anchor moveWithCells="1">
                  <from>
                    <xdr:col>2</xdr:col>
                    <xdr:colOff>12700</xdr:colOff>
                    <xdr:row>19</xdr:row>
                    <xdr:rowOff>12700</xdr:rowOff>
                  </from>
                  <to>
                    <xdr:col>33</xdr:col>
                    <xdr:colOff>203200</xdr:colOff>
                    <xdr:row>19</xdr:row>
                    <xdr:rowOff>361950</xdr:rowOff>
                  </to>
                </anchor>
              </controlPr>
            </control>
          </mc:Choice>
        </mc:AlternateContent>
        <mc:AlternateContent xmlns:mc="http://schemas.openxmlformats.org/markup-compatibility/2006">
          <mc:Choice Requires="x14">
            <control shapeId="5" r:id="rId7" name="Check Box 11">
              <controlPr defaultSize="0" autoFill="0" autoLine="0" autoPict="0">
                <anchor moveWithCells="1">
                  <from>
                    <xdr:col>24</xdr:col>
                    <xdr:colOff>57150</xdr:colOff>
                    <xdr:row>2</xdr:row>
                    <xdr:rowOff>19050</xdr:rowOff>
                  </from>
                  <to>
                    <xdr:col>26</xdr:col>
                    <xdr:colOff>88900</xdr:colOff>
                    <xdr:row>3</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H45"/>
  <sheetViews>
    <sheetView view="pageBreakPreview" topLeftCell="B1" zoomScale="115" zoomScaleNormal="100" zoomScaleSheetLayoutView="115" workbookViewId="0">
      <selection activeCell="D9" sqref="D9:J9"/>
    </sheetView>
  </sheetViews>
  <sheetFormatPr defaultColWidth="9" defaultRowHeight="13"/>
  <cols>
    <col min="1" max="1" width="2.36328125" style="137" hidden="1" customWidth="1"/>
    <col min="2" max="2" width="2.08984375" style="74" customWidth="1"/>
    <col min="3" max="13" width="5.6328125" style="74" customWidth="1"/>
    <col min="14" max="14" width="6.453125" style="74" customWidth="1"/>
    <col min="15" max="20" width="5.6328125" style="74" customWidth="1"/>
    <col min="21" max="21" width="2.36328125" style="74" customWidth="1"/>
    <col min="22" max="23" width="9" style="74" customWidth="1"/>
    <col min="24" max="24" width="2.453125" style="74" customWidth="1"/>
    <col min="25" max="26" width="9" style="74" customWidth="1"/>
    <col min="27" max="27" width="2.453125" style="87" customWidth="1"/>
    <col min="28" max="29" width="9" style="74" customWidth="1"/>
    <col min="30" max="16384" width="9" style="74"/>
  </cols>
  <sheetData>
    <row r="1" spans="1:27" ht="46" customHeight="1">
      <c r="C1" s="358" t="s">
        <v>358</v>
      </c>
      <c r="D1" s="358"/>
      <c r="E1" s="358"/>
      <c r="F1" s="358"/>
      <c r="G1" s="358"/>
      <c r="H1" s="358"/>
      <c r="I1" s="358"/>
      <c r="J1" s="358"/>
      <c r="K1" s="358"/>
      <c r="L1" s="358"/>
      <c r="M1" s="358"/>
      <c r="N1" s="358"/>
      <c r="O1" s="358"/>
      <c r="P1" s="358"/>
      <c r="Q1" s="358"/>
      <c r="R1" s="358"/>
      <c r="S1" s="358"/>
      <c r="T1" s="358"/>
    </row>
    <row r="2" spans="1:27" ht="20.65" customHeight="1">
      <c r="A2" s="137" t="s">
        <v>360</v>
      </c>
      <c r="C2" s="245" t="s">
        <v>203</v>
      </c>
      <c r="D2" s="247"/>
      <c r="E2" s="247"/>
      <c r="F2" s="247"/>
      <c r="G2" s="247"/>
      <c r="H2" s="247"/>
      <c r="I2" s="247"/>
      <c r="J2" s="247"/>
      <c r="K2" s="247"/>
      <c r="L2" s="247"/>
      <c r="M2" s="247"/>
      <c r="N2" s="247"/>
      <c r="O2" s="247"/>
      <c r="P2" s="247"/>
      <c r="Q2" s="247"/>
      <c r="R2" s="247"/>
      <c r="S2" s="247"/>
      <c r="T2" s="249"/>
      <c r="U2" s="88"/>
    </row>
    <row r="3" spans="1:27" ht="20.5" customHeight="1">
      <c r="A3" s="137">
        <v>2</v>
      </c>
      <c r="C3" s="419" t="s">
        <v>56</v>
      </c>
      <c r="D3" s="420"/>
      <c r="E3" s="421"/>
      <c r="F3" s="404" t="s">
        <v>319</v>
      </c>
      <c r="G3" s="404"/>
      <c r="H3" s="404"/>
      <c r="I3" s="404"/>
      <c r="J3" s="404"/>
      <c r="K3" s="404"/>
      <c r="L3" s="404"/>
      <c r="M3" s="404"/>
      <c r="N3" s="404"/>
      <c r="O3" s="404"/>
      <c r="P3" s="404"/>
      <c r="Q3" s="404"/>
      <c r="R3" s="404"/>
      <c r="S3" s="404"/>
      <c r="T3" s="405"/>
      <c r="U3" s="88"/>
    </row>
    <row r="4" spans="1:27" ht="20.5" customHeight="1">
      <c r="C4" s="422"/>
      <c r="D4" s="423"/>
      <c r="E4" s="424"/>
      <c r="F4" s="406" t="s">
        <v>62</v>
      </c>
      <c r="G4" s="406"/>
      <c r="H4" s="406"/>
      <c r="I4" s="406"/>
      <c r="J4" s="406"/>
      <c r="K4" s="406"/>
      <c r="L4" s="406"/>
      <c r="M4" s="406"/>
      <c r="N4" s="406" t="s">
        <v>55</v>
      </c>
      <c r="O4" s="406"/>
      <c r="P4" s="406"/>
      <c r="Q4" s="408" t="s">
        <v>1</v>
      </c>
      <c r="R4" s="408"/>
      <c r="S4" s="408"/>
      <c r="T4" s="409"/>
    </row>
    <row r="5" spans="1:27" ht="20.5" customHeight="1">
      <c r="C5" s="425"/>
      <c r="D5" s="426"/>
      <c r="E5" s="427"/>
      <c r="F5" s="406" t="s">
        <v>63</v>
      </c>
      <c r="G5" s="406"/>
      <c r="H5" s="406"/>
      <c r="I5" s="406"/>
      <c r="J5" s="406" t="s">
        <v>64</v>
      </c>
      <c r="K5" s="406"/>
      <c r="L5" s="406"/>
      <c r="M5" s="406"/>
      <c r="N5" s="407"/>
      <c r="O5" s="407"/>
      <c r="P5" s="407"/>
      <c r="Q5" s="408"/>
      <c r="R5" s="408"/>
      <c r="S5" s="408"/>
      <c r="T5" s="409"/>
    </row>
    <row r="6" spans="1:27" ht="27" customHeight="1">
      <c r="C6" s="416"/>
      <c r="D6" s="417"/>
      <c r="E6" s="418"/>
      <c r="F6" s="413"/>
      <c r="G6" s="414"/>
      <c r="H6" s="414"/>
      <c r="I6" s="415"/>
      <c r="J6" s="413"/>
      <c r="K6" s="414"/>
      <c r="L6" s="414"/>
      <c r="M6" s="415"/>
      <c r="N6" s="413"/>
      <c r="O6" s="414"/>
      <c r="P6" s="415"/>
      <c r="Q6" s="410"/>
      <c r="R6" s="411"/>
      <c r="S6" s="411"/>
      <c r="T6" s="412"/>
      <c r="U6" s="88"/>
    </row>
    <row r="7" spans="1:27" s="137" customFormat="1" ht="20.65" customHeight="1">
      <c r="C7" s="391" t="s">
        <v>204</v>
      </c>
      <c r="D7" s="392"/>
      <c r="E7" s="392"/>
      <c r="F7" s="392"/>
      <c r="G7" s="392"/>
      <c r="H7" s="392"/>
      <c r="I7" s="392"/>
      <c r="J7" s="392"/>
      <c r="K7" s="392"/>
      <c r="L7" s="392"/>
      <c r="M7" s="392"/>
      <c r="N7" s="392"/>
      <c r="O7" s="392"/>
      <c r="P7" s="392"/>
      <c r="Q7" s="392"/>
      <c r="R7" s="392"/>
      <c r="S7" s="392"/>
      <c r="T7" s="393"/>
      <c r="V7" s="31" t="s">
        <v>339</v>
      </c>
      <c r="W7" s="54" t="s">
        <v>334</v>
      </c>
      <c r="AA7" s="120"/>
    </row>
    <row r="8" spans="1:27" s="137" customFormat="1" ht="27" customHeight="1">
      <c r="C8" s="52"/>
      <c r="D8" s="394" t="s">
        <v>88</v>
      </c>
      <c r="E8" s="394"/>
      <c r="F8" s="394"/>
      <c r="G8" s="394"/>
      <c r="H8" s="394"/>
      <c r="I8" s="394"/>
      <c r="J8" s="394"/>
      <c r="K8" s="394" t="s">
        <v>86</v>
      </c>
      <c r="L8" s="394"/>
      <c r="M8" s="394"/>
      <c r="N8" s="394"/>
      <c r="O8" s="394" t="s">
        <v>87</v>
      </c>
      <c r="P8" s="394"/>
      <c r="Q8" s="394"/>
      <c r="R8" s="394"/>
      <c r="S8" s="394" t="s">
        <v>14</v>
      </c>
      <c r="T8" s="428"/>
      <c r="V8" s="32">
        <f>COUNTA(D8:D19)-1-W8</f>
        <v>0</v>
      </c>
      <c r="W8" s="32">
        <f>IF(OR(D9="なし",D9="該当なし",D9="該当者なし",D9="非該当"),1,0)</f>
        <v>0</v>
      </c>
      <c r="AA8" s="120"/>
    </row>
    <row r="9" spans="1:27" s="137" customFormat="1" ht="27" customHeight="1">
      <c r="C9" s="140">
        <v>1</v>
      </c>
      <c r="D9" s="401"/>
      <c r="E9" s="401"/>
      <c r="F9" s="401"/>
      <c r="G9" s="401"/>
      <c r="H9" s="401"/>
      <c r="I9" s="401"/>
      <c r="J9" s="401"/>
      <c r="K9" s="401"/>
      <c r="L9" s="401"/>
      <c r="M9" s="401"/>
      <c r="N9" s="401"/>
      <c r="O9" s="274"/>
      <c r="P9" s="274"/>
      <c r="Q9" s="274"/>
      <c r="R9" s="274"/>
      <c r="S9" s="402"/>
      <c r="T9" s="403"/>
      <c r="U9" s="47"/>
      <c r="V9" s="137" t="b">
        <v>0</v>
      </c>
      <c r="AA9" s="120"/>
    </row>
    <row r="10" spans="1:27" s="137" customFormat="1" ht="27" customHeight="1">
      <c r="C10" s="140">
        <v>2</v>
      </c>
      <c r="D10" s="401"/>
      <c r="E10" s="401"/>
      <c r="F10" s="401"/>
      <c r="G10" s="401"/>
      <c r="H10" s="401"/>
      <c r="I10" s="401"/>
      <c r="J10" s="401"/>
      <c r="K10" s="401"/>
      <c r="L10" s="401"/>
      <c r="M10" s="401"/>
      <c r="N10" s="401"/>
      <c r="O10" s="274"/>
      <c r="P10" s="274"/>
      <c r="Q10" s="274"/>
      <c r="R10" s="274"/>
      <c r="S10" s="402"/>
      <c r="T10" s="403"/>
      <c r="AA10" s="120"/>
    </row>
    <row r="11" spans="1:27" s="137" customFormat="1" ht="27" customHeight="1">
      <c r="C11" s="140">
        <v>3</v>
      </c>
      <c r="D11" s="401"/>
      <c r="E11" s="401"/>
      <c r="F11" s="401"/>
      <c r="G11" s="401"/>
      <c r="H11" s="401"/>
      <c r="I11" s="401"/>
      <c r="J11" s="401"/>
      <c r="K11" s="401"/>
      <c r="L11" s="401"/>
      <c r="M11" s="401"/>
      <c r="N11" s="401"/>
      <c r="O11" s="274"/>
      <c r="P11" s="274"/>
      <c r="Q11" s="274"/>
      <c r="R11" s="274"/>
      <c r="S11" s="402"/>
      <c r="T11" s="403"/>
      <c r="AA11" s="120"/>
    </row>
    <row r="12" spans="1:27" s="137" customFormat="1" ht="27" customHeight="1">
      <c r="C12" s="140">
        <v>4</v>
      </c>
      <c r="D12" s="401"/>
      <c r="E12" s="401"/>
      <c r="F12" s="401"/>
      <c r="G12" s="401"/>
      <c r="H12" s="401"/>
      <c r="I12" s="401"/>
      <c r="J12" s="401"/>
      <c r="K12" s="401"/>
      <c r="L12" s="401"/>
      <c r="M12" s="401"/>
      <c r="N12" s="401"/>
      <c r="O12" s="274"/>
      <c r="P12" s="274"/>
      <c r="Q12" s="274"/>
      <c r="R12" s="274"/>
      <c r="S12" s="402"/>
      <c r="T12" s="403"/>
      <c r="AA12" s="120"/>
    </row>
    <row r="13" spans="1:27" s="137" customFormat="1" ht="27" customHeight="1">
      <c r="C13" s="140">
        <v>5</v>
      </c>
      <c r="D13" s="401"/>
      <c r="E13" s="401"/>
      <c r="F13" s="401"/>
      <c r="G13" s="401"/>
      <c r="H13" s="401"/>
      <c r="I13" s="401"/>
      <c r="J13" s="401"/>
      <c r="K13" s="401"/>
      <c r="L13" s="401"/>
      <c r="M13" s="401"/>
      <c r="N13" s="401"/>
      <c r="O13" s="274"/>
      <c r="P13" s="274"/>
      <c r="Q13" s="274"/>
      <c r="R13" s="274"/>
      <c r="S13" s="402"/>
      <c r="T13" s="403"/>
      <c r="AA13" s="120"/>
    </row>
    <row r="14" spans="1:27" s="137" customFormat="1" ht="27" customHeight="1">
      <c r="C14" s="140">
        <v>6</v>
      </c>
      <c r="D14" s="401"/>
      <c r="E14" s="401"/>
      <c r="F14" s="401"/>
      <c r="G14" s="401"/>
      <c r="H14" s="401"/>
      <c r="I14" s="401"/>
      <c r="J14" s="401"/>
      <c r="K14" s="401"/>
      <c r="L14" s="401"/>
      <c r="M14" s="401"/>
      <c r="N14" s="401"/>
      <c r="O14" s="274"/>
      <c r="P14" s="274"/>
      <c r="Q14" s="274"/>
      <c r="R14" s="274"/>
      <c r="S14" s="402"/>
      <c r="T14" s="403"/>
      <c r="AA14" s="120"/>
    </row>
    <row r="15" spans="1:27" s="137" customFormat="1" ht="27" customHeight="1">
      <c r="C15" s="140">
        <v>7</v>
      </c>
      <c r="D15" s="401"/>
      <c r="E15" s="401"/>
      <c r="F15" s="401"/>
      <c r="G15" s="401"/>
      <c r="H15" s="401"/>
      <c r="I15" s="401"/>
      <c r="J15" s="401"/>
      <c r="K15" s="401"/>
      <c r="L15" s="401"/>
      <c r="M15" s="401"/>
      <c r="N15" s="401"/>
      <c r="O15" s="274"/>
      <c r="P15" s="274"/>
      <c r="Q15" s="274"/>
      <c r="R15" s="274"/>
      <c r="S15" s="402"/>
      <c r="T15" s="403"/>
      <c r="AA15" s="120"/>
    </row>
    <row r="16" spans="1:27" s="137" customFormat="1" ht="27" customHeight="1">
      <c r="C16" s="140">
        <v>8</v>
      </c>
      <c r="D16" s="401"/>
      <c r="E16" s="401"/>
      <c r="F16" s="401"/>
      <c r="G16" s="401"/>
      <c r="H16" s="401"/>
      <c r="I16" s="401"/>
      <c r="J16" s="401"/>
      <c r="K16" s="401"/>
      <c r="L16" s="401"/>
      <c r="M16" s="401"/>
      <c r="N16" s="401"/>
      <c r="O16" s="274"/>
      <c r="P16" s="274"/>
      <c r="Q16" s="274"/>
      <c r="R16" s="274"/>
      <c r="S16" s="402"/>
      <c r="T16" s="403"/>
      <c r="AA16" s="120"/>
    </row>
    <row r="17" spans="3:34" s="137" customFormat="1" ht="27" customHeight="1">
      <c r="C17" s="140">
        <v>9</v>
      </c>
      <c r="D17" s="401"/>
      <c r="E17" s="401"/>
      <c r="F17" s="401"/>
      <c r="G17" s="401"/>
      <c r="H17" s="401"/>
      <c r="I17" s="401"/>
      <c r="J17" s="401"/>
      <c r="K17" s="401"/>
      <c r="L17" s="401"/>
      <c r="M17" s="401"/>
      <c r="N17" s="401"/>
      <c r="O17" s="274"/>
      <c r="P17" s="274"/>
      <c r="Q17" s="274"/>
      <c r="R17" s="274"/>
      <c r="S17" s="402"/>
      <c r="T17" s="403"/>
      <c r="AA17" s="120"/>
    </row>
    <row r="18" spans="3:34" s="137" customFormat="1" ht="27" customHeight="1">
      <c r="C18" s="142">
        <v>10</v>
      </c>
      <c r="D18" s="395"/>
      <c r="E18" s="395"/>
      <c r="F18" s="395"/>
      <c r="G18" s="395"/>
      <c r="H18" s="395"/>
      <c r="I18" s="395"/>
      <c r="J18" s="395"/>
      <c r="K18" s="395"/>
      <c r="L18" s="395"/>
      <c r="M18" s="395"/>
      <c r="N18" s="395"/>
      <c r="O18" s="277"/>
      <c r="P18" s="277"/>
      <c r="Q18" s="277"/>
      <c r="R18" s="277"/>
      <c r="S18" s="396"/>
      <c r="T18" s="397"/>
      <c r="AA18" s="120"/>
    </row>
    <row r="19" spans="3:34" ht="20.65" customHeight="1">
      <c r="C19" s="398" t="s">
        <v>359</v>
      </c>
      <c r="D19" s="247"/>
      <c r="E19" s="247"/>
      <c r="F19" s="247"/>
      <c r="G19" s="247"/>
      <c r="H19" s="247"/>
      <c r="I19" s="247"/>
      <c r="J19" s="247"/>
      <c r="K19" s="247"/>
      <c r="L19" s="247"/>
      <c r="M19" s="247"/>
      <c r="N19" s="247"/>
      <c r="O19" s="247"/>
      <c r="P19" s="247"/>
      <c r="Q19" s="247"/>
      <c r="R19" s="247"/>
      <c r="S19" s="247"/>
      <c r="T19" s="249"/>
    </row>
    <row r="20" spans="3:34" ht="30.25" customHeight="1">
      <c r="C20" s="359" t="s">
        <v>301</v>
      </c>
      <c r="D20" s="360"/>
      <c r="E20" s="360"/>
      <c r="F20" s="80" t="s">
        <v>104</v>
      </c>
      <c r="G20" s="81" t="s">
        <v>105</v>
      </c>
      <c r="H20" s="368" t="s">
        <v>106</v>
      </c>
      <c r="I20" s="368"/>
      <c r="J20" s="368"/>
      <c r="K20" s="368"/>
      <c r="L20" s="369"/>
      <c r="M20" s="381" t="s">
        <v>302</v>
      </c>
      <c r="N20" s="382"/>
      <c r="O20" s="382"/>
      <c r="P20" s="382"/>
      <c r="Q20" s="382"/>
      <c r="R20" s="383"/>
      <c r="S20" s="95"/>
      <c r="T20" s="96"/>
      <c r="V20" s="1"/>
      <c r="W20" s="46" t="b">
        <f>IF(OR(V20=TRUE,V20=""),FALSE,TRUE)</f>
        <v>0</v>
      </c>
      <c r="Y20" s="46" t="str">
        <f>TEXT(S20*10 + T20,"00")</f>
        <v>00</v>
      </c>
    </row>
    <row r="21" spans="3:34" ht="30.25" hidden="1" customHeight="1">
      <c r="C21" s="89"/>
      <c r="D21" s="90"/>
      <c r="E21" s="90"/>
      <c r="F21" s="91"/>
      <c r="G21" s="91"/>
      <c r="H21" s="91"/>
      <c r="I21" s="91"/>
      <c r="J21" s="91"/>
      <c r="K21" s="91"/>
      <c r="L21" s="91"/>
      <c r="M21" s="90"/>
      <c r="N21" s="90"/>
      <c r="O21" s="90"/>
      <c r="P21" s="92"/>
      <c r="Q21" s="92"/>
      <c r="R21" s="92"/>
      <c r="S21" s="92"/>
      <c r="T21" s="93"/>
    </row>
    <row r="22" spans="3:34" s="137" customFormat="1" ht="20.65" customHeight="1">
      <c r="C22" s="391" t="s">
        <v>205</v>
      </c>
      <c r="D22" s="392"/>
      <c r="E22" s="392"/>
      <c r="F22" s="392"/>
      <c r="G22" s="392"/>
      <c r="H22" s="392"/>
      <c r="I22" s="392"/>
      <c r="J22" s="392"/>
      <c r="K22" s="392"/>
      <c r="L22" s="392"/>
      <c r="M22" s="392"/>
      <c r="N22" s="392"/>
      <c r="O22" s="392"/>
      <c r="P22" s="392"/>
      <c r="Q22" s="392"/>
      <c r="R22" s="392"/>
      <c r="S22" s="392"/>
      <c r="T22" s="393"/>
      <c r="V22" s="31" t="s">
        <v>340</v>
      </c>
      <c r="W22" s="54" t="s">
        <v>334</v>
      </c>
      <c r="AA22" s="120"/>
    </row>
    <row r="23" spans="3:34" s="137" customFormat="1" ht="27" customHeight="1">
      <c r="C23" s="52"/>
      <c r="D23" s="394" t="s">
        <v>88</v>
      </c>
      <c r="E23" s="394"/>
      <c r="F23" s="394"/>
      <c r="G23" s="394"/>
      <c r="H23" s="394"/>
      <c r="I23" s="394"/>
      <c r="J23" s="394"/>
      <c r="K23" s="394" t="s">
        <v>86</v>
      </c>
      <c r="L23" s="394"/>
      <c r="M23" s="394"/>
      <c r="N23" s="394"/>
      <c r="O23" s="254" t="s">
        <v>87</v>
      </c>
      <c r="P23" s="399"/>
      <c r="Q23" s="399"/>
      <c r="R23" s="399"/>
      <c r="S23" s="399"/>
      <c r="T23" s="400"/>
      <c r="V23" s="32">
        <f>COUNTA(D23:D26)-1-W23</f>
        <v>0</v>
      </c>
      <c r="W23" s="32">
        <f>IF(OR(D24="なし",D24="該当なし",D24="該当者なし",D24="非該当"),1,0)</f>
        <v>0</v>
      </c>
      <c r="AA23" s="120"/>
    </row>
    <row r="24" spans="3:34" s="137" customFormat="1" ht="27" customHeight="1">
      <c r="C24" s="140">
        <v>1</v>
      </c>
      <c r="D24" s="274"/>
      <c r="E24" s="274"/>
      <c r="F24" s="274"/>
      <c r="G24" s="274"/>
      <c r="H24" s="274"/>
      <c r="I24" s="274"/>
      <c r="J24" s="274"/>
      <c r="K24" s="274"/>
      <c r="L24" s="274"/>
      <c r="M24" s="274"/>
      <c r="N24" s="274"/>
      <c r="O24" s="298"/>
      <c r="P24" s="237"/>
      <c r="Q24" s="237"/>
      <c r="R24" s="237"/>
      <c r="S24" s="237"/>
      <c r="T24" s="238"/>
      <c r="U24" s="47"/>
      <c r="AA24" s="120"/>
    </row>
    <row r="25" spans="3:34" s="137" customFormat="1" ht="27" customHeight="1">
      <c r="C25" s="140">
        <v>2</v>
      </c>
      <c r="D25" s="274"/>
      <c r="E25" s="274"/>
      <c r="F25" s="274"/>
      <c r="G25" s="274"/>
      <c r="H25" s="274"/>
      <c r="I25" s="274"/>
      <c r="J25" s="274"/>
      <c r="K25" s="274"/>
      <c r="L25" s="274"/>
      <c r="M25" s="274"/>
      <c r="N25" s="274"/>
      <c r="O25" s="300"/>
      <c r="P25" s="305"/>
      <c r="Q25" s="305"/>
      <c r="R25" s="305"/>
      <c r="S25" s="305"/>
      <c r="T25" s="384"/>
      <c r="AA25" s="120"/>
    </row>
    <row r="26" spans="3:34" ht="19.5" customHeight="1">
      <c r="C26" s="385" t="s">
        <v>401</v>
      </c>
      <c r="D26" s="386"/>
      <c r="E26" s="386"/>
      <c r="F26" s="386"/>
      <c r="G26" s="386"/>
      <c r="H26" s="386"/>
      <c r="I26" s="386"/>
      <c r="J26" s="386"/>
      <c r="K26" s="386"/>
      <c r="L26" s="386"/>
      <c r="M26" s="386"/>
      <c r="N26" s="386"/>
      <c r="O26" s="386"/>
      <c r="P26" s="386"/>
      <c r="Q26" s="386"/>
      <c r="R26" s="386"/>
      <c r="S26" s="386"/>
      <c r="T26" s="387"/>
      <c r="V26" s="86"/>
      <c r="W26" s="10"/>
      <c r="X26" s="10"/>
      <c r="Y26" s="10"/>
      <c r="Z26" s="10"/>
      <c r="AA26" s="10"/>
      <c r="AB26" s="10"/>
      <c r="AC26" s="10"/>
      <c r="AD26" s="10"/>
      <c r="AE26" s="10"/>
      <c r="AF26" s="10"/>
      <c r="AG26" s="10"/>
      <c r="AH26" s="86"/>
    </row>
    <row r="27" spans="3:34" ht="20.5" customHeight="1">
      <c r="C27" s="388" t="s">
        <v>373</v>
      </c>
      <c r="D27" s="389"/>
      <c r="E27" s="389"/>
      <c r="F27" s="389"/>
      <c r="G27" s="389"/>
      <c r="H27" s="389"/>
      <c r="I27" s="389"/>
      <c r="J27" s="389"/>
      <c r="K27" s="389"/>
      <c r="L27" s="389"/>
      <c r="M27" s="389"/>
      <c r="N27" s="389"/>
      <c r="O27" s="389"/>
      <c r="P27" s="389"/>
      <c r="Q27" s="389"/>
      <c r="R27" s="389"/>
      <c r="S27" s="389"/>
      <c r="T27" s="390"/>
      <c r="AA27" s="74"/>
    </row>
    <row r="28" spans="3:34" ht="30.25" customHeight="1">
      <c r="C28" s="656" t="s">
        <v>408</v>
      </c>
      <c r="D28" s="657"/>
      <c r="E28" s="657"/>
      <c r="F28" s="658" t="s">
        <v>407</v>
      </c>
      <c r="G28" s="658"/>
      <c r="H28" s="658"/>
      <c r="I28" s="657" t="s">
        <v>409</v>
      </c>
      <c r="J28" s="657"/>
      <c r="K28" s="657"/>
      <c r="L28" s="658" t="s">
        <v>407</v>
      </c>
      <c r="M28" s="658"/>
      <c r="N28" s="658"/>
      <c r="O28" s="657" t="s">
        <v>410</v>
      </c>
      <c r="P28" s="657"/>
      <c r="Q28" s="657"/>
      <c r="R28" s="658" t="s">
        <v>407</v>
      </c>
      <c r="S28" s="658"/>
      <c r="T28" s="659"/>
      <c r="U28" s="135"/>
      <c r="V28" s="1" t="b">
        <v>1</v>
      </c>
      <c r="W28" s="46" t="b">
        <f>IF(OR(V28=TRUE,V28=""),FALSE,TRUE)</f>
        <v>0</v>
      </c>
      <c r="X28" s="68"/>
      <c r="Y28" s="1" t="b">
        <v>0</v>
      </c>
      <c r="Z28" s="46" t="b">
        <f>IF(OR(Y28=TRUE,Y28=""),FALSE,TRUE)</f>
        <v>1</v>
      </c>
      <c r="AA28" s="68"/>
      <c r="AB28" s="1" t="b">
        <v>1</v>
      </c>
      <c r="AC28" s="46" t="b">
        <f>IF(OR(AB28=TRUE,AB28=""),FALSE,TRUE)</f>
        <v>0</v>
      </c>
    </row>
    <row r="29" spans="3:34" ht="20.5" customHeight="1">
      <c r="C29" s="388" t="s">
        <v>370</v>
      </c>
      <c r="D29" s="389"/>
      <c r="E29" s="389"/>
      <c r="F29" s="389"/>
      <c r="G29" s="389"/>
      <c r="H29" s="389"/>
      <c r="I29" s="389"/>
      <c r="J29" s="389"/>
      <c r="K29" s="389"/>
      <c r="L29" s="389"/>
      <c r="M29" s="389"/>
      <c r="N29" s="389"/>
      <c r="O29" s="389"/>
      <c r="P29" s="389"/>
      <c r="Q29" s="389"/>
      <c r="R29" s="389"/>
      <c r="S29" s="389"/>
      <c r="T29" s="390"/>
      <c r="AA29" s="74"/>
    </row>
    <row r="30" spans="3:34" ht="27" customHeight="1">
      <c r="C30" s="431" t="s">
        <v>367</v>
      </c>
      <c r="D30" s="378"/>
      <c r="E30" s="378"/>
      <c r="F30" s="432" t="s">
        <v>104</v>
      </c>
      <c r="G30" s="370"/>
      <c r="H30" s="370"/>
      <c r="I30" s="370"/>
      <c r="J30" s="370" t="s">
        <v>105</v>
      </c>
      <c r="K30" s="370"/>
      <c r="L30" s="370"/>
      <c r="M30" s="370"/>
      <c r="N30" s="433"/>
      <c r="O30" s="433"/>
      <c r="P30" s="433"/>
      <c r="Q30" s="433"/>
      <c r="R30" s="433"/>
      <c r="S30" s="433"/>
      <c r="T30" s="434"/>
      <c r="V30" s="1" t="b">
        <v>1</v>
      </c>
      <c r="W30" s="46" t="b">
        <f>IF(OR(V30=TRUE,V30=""),FALSE,TRUE)</f>
        <v>0</v>
      </c>
      <c r="AA30" s="74"/>
    </row>
    <row r="31" spans="3:34" ht="20.5" customHeight="1">
      <c r="C31" s="388" t="s">
        <v>368</v>
      </c>
      <c r="D31" s="389"/>
      <c r="E31" s="389"/>
      <c r="F31" s="389"/>
      <c r="G31" s="389"/>
      <c r="H31" s="389"/>
      <c r="I31" s="389"/>
      <c r="J31" s="389"/>
      <c r="K31" s="389"/>
      <c r="L31" s="389"/>
      <c r="M31" s="389"/>
      <c r="N31" s="389"/>
      <c r="O31" s="389"/>
      <c r="P31" s="389"/>
      <c r="Q31" s="389"/>
      <c r="R31" s="389"/>
      <c r="S31" s="389"/>
      <c r="T31" s="390"/>
      <c r="AA31" s="74"/>
    </row>
    <row r="32" spans="3:34" ht="27" customHeight="1">
      <c r="C32" s="431" t="s">
        <v>369</v>
      </c>
      <c r="D32" s="378"/>
      <c r="E32" s="378"/>
      <c r="F32" s="432" t="s">
        <v>104</v>
      </c>
      <c r="G32" s="370"/>
      <c r="H32" s="370"/>
      <c r="I32" s="370"/>
      <c r="J32" s="370" t="s">
        <v>105</v>
      </c>
      <c r="K32" s="370"/>
      <c r="L32" s="370"/>
      <c r="M32" s="370"/>
      <c r="N32" s="433"/>
      <c r="O32" s="433"/>
      <c r="P32" s="433"/>
      <c r="Q32" s="433"/>
      <c r="R32" s="433"/>
      <c r="S32" s="433"/>
      <c r="T32" s="434"/>
      <c r="V32" s="1" t="b">
        <v>1</v>
      </c>
      <c r="W32" s="46" t="b">
        <f>IF(OR(V32=TRUE,V32=""),FALSE,TRUE)</f>
        <v>0</v>
      </c>
      <c r="AA32" s="74"/>
    </row>
    <row r="33" spans="3:27" ht="20.25" customHeight="1">
      <c r="C33" s="435" t="s">
        <v>377</v>
      </c>
      <c r="D33" s="436"/>
      <c r="E33" s="436"/>
      <c r="F33" s="436"/>
      <c r="G33" s="436"/>
      <c r="H33" s="436"/>
      <c r="I33" s="436"/>
      <c r="J33" s="436"/>
      <c r="K33" s="436"/>
      <c r="L33" s="436"/>
      <c r="M33" s="436"/>
      <c r="N33" s="436"/>
      <c r="O33" s="436"/>
      <c r="P33" s="436"/>
      <c r="Q33" s="436"/>
      <c r="R33" s="436"/>
      <c r="S33" s="436"/>
      <c r="T33" s="437"/>
      <c r="V33" s="74" t="b">
        <v>0</v>
      </c>
      <c r="W33" s="74" t="b">
        <v>0</v>
      </c>
      <c r="AA33" s="74"/>
    </row>
    <row r="34" spans="3:27" ht="20.25" customHeight="1">
      <c r="C34" s="429"/>
      <c r="D34" s="430"/>
      <c r="E34" s="430"/>
      <c r="F34" s="430"/>
      <c r="G34" s="430"/>
      <c r="H34" s="430"/>
      <c r="I34" s="430"/>
      <c r="J34" s="430"/>
      <c r="K34" s="430"/>
      <c r="L34" s="660" t="s">
        <v>375</v>
      </c>
      <c r="M34" s="660"/>
      <c r="N34" s="660"/>
      <c r="O34" s="660"/>
      <c r="P34" s="660"/>
      <c r="Q34" s="660"/>
      <c r="R34" s="660"/>
      <c r="S34" s="660"/>
      <c r="T34" s="661"/>
      <c r="V34" s="74" t="b">
        <v>0</v>
      </c>
      <c r="W34" s="74" t="b">
        <v>0</v>
      </c>
      <c r="AA34" s="74"/>
    </row>
    <row r="35" spans="3:27" ht="27" customHeight="1">
      <c r="C35" s="431" t="s">
        <v>367</v>
      </c>
      <c r="D35" s="378"/>
      <c r="E35" s="378"/>
      <c r="F35" s="432" t="s">
        <v>104</v>
      </c>
      <c r="G35" s="370"/>
      <c r="H35" s="370"/>
      <c r="I35" s="370"/>
      <c r="J35" s="370" t="s">
        <v>105</v>
      </c>
      <c r="K35" s="370"/>
      <c r="L35" s="370"/>
      <c r="M35" s="370"/>
      <c r="N35" s="433"/>
      <c r="O35" s="433"/>
      <c r="P35" s="433"/>
      <c r="Q35" s="433"/>
      <c r="R35" s="433"/>
      <c r="S35" s="433"/>
      <c r="T35" s="434"/>
      <c r="V35" s="2" t="b">
        <v>0</v>
      </c>
      <c r="W35" s="2" t="b">
        <v>0</v>
      </c>
      <c r="AA35" s="74"/>
    </row>
    <row r="36" spans="3:27" ht="20.25" customHeight="1">
      <c r="C36" s="435" t="s">
        <v>376</v>
      </c>
      <c r="D36" s="436"/>
      <c r="E36" s="436"/>
      <c r="F36" s="436"/>
      <c r="G36" s="436"/>
      <c r="H36" s="436"/>
      <c r="I36" s="436"/>
      <c r="J36" s="436"/>
      <c r="K36" s="436"/>
      <c r="L36" s="436"/>
      <c r="M36" s="436"/>
      <c r="N36" s="436"/>
      <c r="O36" s="436"/>
      <c r="P36" s="436"/>
      <c r="Q36" s="436"/>
      <c r="R36" s="436"/>
      <c r="S36" s="436"/>
      <c r="T36" s="437"/>
      <c r="V36" s="74" t="b">
        <v>0</v>
      </c>
      <c r="W36" s="74" t="b">
        <v>0</v>
      </c>
      <c r="AA36" s="74"/>
    </row>
    <row r="37" spans="3:27" ht="20.25" customHeight="1">
      <c r="C37" s="179"/>
      <c r="D37" s="180"/>
      <c r="E37" s="180"/>
      <c r="F37" s="180"/>
      <c r="G37" s="180"/>
      <c r="H37" s="662" t="s">
        <v>411</v>
      </c>
      <c r="I37" s="663"/>
      <c r="J37" s="663"/>
      <c r="K37" s="663"/>
      <c r="L37" s="663"/>
      <c r="M37" s="663"/>
      <c r="N37" s="663"/>
      <c r="O37" s="663"/>
      <c r="P37" s="663"/>
      <c r="Q37" s="663"/>
      <c r="R37" s="663"/>
      <c r="S37" s="663"/>
      <c r="T37" s="664"/>
      <c r="V37" s="74" t="b">
        <v>0</v>
      </c>
      <c r="W37" s="74" t="b">
        <v>0</v>
      </c>
      <c r="AA37" s="74"/>
    </row>
    <row r="38" spans="3:27" ht="27" customHeight="1">
      <c r="C38" s="431" t="s">
        <v>371</v>
      </c>
      <c r="D38" s="378"/>
      <c r="E38" s="378"/>
      <c r="F38" s="432" t="s">
        <v>104</v>
      </c>
      <c r="G38" s="370"/>
      <c r="H38" s="370"/>
      <c r="I38" s="370"/>
      <c r="J38" s="370" t="s">
        <v>105</v>
      </c>
      <c r="K38" s="370"/>
      <c r="L38" s="370"/>
      <c r="M38" s="370"/>
      <c r="N38" s="433"/>
      <c r="O38" s="433"/>
      <c r="P38" s="433"/>
      <c r="Q38" s="433"/>
      <c r="R38" s="433"/>
      <c r="S38" s="433"/>
      <c r="T38" s="434"/>
      <c r="V38" s="2" t="b">
        <v>1</v>
      </c>
      <c r="W38" s="2" t="b">
        <v>1</v>
      </c>
      <c r="AA38" s="74"/>
    </row>
    <row r="39" spans="3:27" s="137" customFormat="1" ht="19.5" customHeight="1">
      <c r="C39" s="245" t="s">
        <v>206</v>
      </c>
      <c r="D39" s="247"/>
      <c r="E39" s="247"/>
      <c r="F39" s="247"/>
      <c r="G39" s="247"/>
      <c r="H39" s="247"/>
      <c r="I39" s="247"/>
      <c r="J39" s="247"/>
      <c r="K39" s="247"/>
      <c r="L39" s="247"/>
      <c r="M39" s="247"/>
      <c r="N39" s="247"/>
      <c r="O39" s="247"/>
      <c r="P39" s="247"/>
      <c r="Q39" s="247"/>
      <c r="R39" s="247"/>
      <c r="S39" s="247"/>
      <c r="T39" s="249"/>
      <c r="AA39" s="120"/>
    </row>
    <row r="40" spans="3:27" s="137" customFormat="1" ht="30.25" customHeight="1">
      <c r="C40" s="359" t="s">
        <v>42</v>
      </c>
      <c r="D40" s="360"/>
      <c r="E40" s="360"/>
      <c r="F40" s="80" t="s">
        <v>104</v>
      </c>
      <c r="G40" s="81" t="s">
        <v>105</v>
      </c>
      <c r="H40" s="368" t="s">
        <v>106</v>
      </c>
      <c r="I40" s="368"/>
      <c r="J40" s="368"/>
      <c r="K40" s="368"/>
      <c r="L40" s="369"/>
      <c r="M40" s="381" t="s">
        <v>43</v>
      </c>
      <c r="N40" s="382"/>
      <c r="O40" s="382"/>
      <c r="P40" s="383"/>
      <c r="Q40" s="40"/>
      <c r="R40" s="82" t="s">
        <v>322</v>
      </c>
      <c r="S40" s="26"/>
      <c r="T40" s="83" t="s">
        <v>323</v>
      </c>
      <c r="V40" s="1"/>
      <c r="W40" s="46" t="b">
        <f>IF(OR(V40=TRUE,V40=""),FALSE,TRUE)</f>
        <v>0</v>
      </c>
      <c r="AA40" s="120"/>
    </row>
    <row r="41" spans="3:27" s="137" customFormat="1" ht="19.5" customHeight="1">
      <c r="C41" s="245" t="s">
        <v>207</v>
      </c>
      <c r="D41" s="247"/>
      <c r="E41" s="247"/>
      <c r="F41" s="247"/>
      <c r="G41" s="247"/>
      <c r="H41" s="247"/>
      <c r="I41" s="247"/>
      <c r="J41" s="247"/>
      <c r="K41" s="247"/>
      <c r="L41" s="247"/>
      <c r="M41" s="247"/>
      <c r="N41" s="247"/>
      <c r="O41" s="247"/>
      <c r="P41" s="247"/>
      <c r="Q41" s="247"/>
      <c r="R41" s="247"/>
      <c r="S41" s="247"/>
      <c r="T41" s="249"/>
      <c r="AA41" s="120"/>
    </row>
    <row r="42" spans="3:27" s="137" customFormat="1" ht="30.25" customHeight="1">
      <c r="C42" s="376" t="s">
        <v>42</v>
      </c>
      <c r="D42" s="377"/>
      <c r="E42" s="377"/>
      <c r="F42" s="141" t="s">
        <v>104</v>
      </c>
      <c r="G42" s="84" t="s">
        <v>105</v>
      </c>
      <c r="H42" s="370" t="s">
        <v>106</v>
      </c>
      <c r="I42" s="370"/>
      <c r="J42" s="370"/>
      <c r="K42" s="370"/>
      <c r="L42" s="371"/>
      <c r="M42" s="378" t="s">
        <v>78</v>
      </c>
      <c r="N42" s="378"/>
      <c r="O42" s="378" t="s">
        <v>52</v>
      </c>
      <c r="P42" s="378"/>
      <c r="Q42" s="372"/>
      <c r="R42" s="373"/>
      <c r="S42" s="373"/>
      <c r="T42" s="94" t="s">
        <v>54</v>
      </c>
      <c r="V42" s="1"/>
      <c r="W42" s="46" t="b">
        <f>IF(OR(V42=TRUE,V42=""),FALSE,TRUE)</f>
        <v>0</v>
      </c>
      <c r="AA42" s="120"/>
    </row>
    <row r="43" spans="3:27" s="137" customFormat="1" ht="30.25" customHeight="1">
      <c r="C43" s="379" t="s">
        <v>51</v>
      </c>
      <c r="D43" s="380"/>
      <c r="E43" s="380"/>
      <c r="F43" s="367" t="s">
        <v>400</v>
      </c>
      <c r="G43" s="365"/>
      <c r="H43" s="365"/>
      <c r="I43" s="82" t="s">
        <v>107</v>
      </c>
      <c r="J43" s="365" t="s">
        <v>400</v>
      </c>
      <c r="K43" s="365"/>
      <c r="L43" s="366"/>
      <c r="M43" s="362"/>
      <c r="N43" s="362"/>
      <c r="O43" s="362" t="s">
        <v>53</v>
      </c>
      <c r="P43" s="362"/>
      <c r="Q43" s="374"/>
      <c r="R43" s="375"/>
      <c r="S43" s="375"/>
      <c r="T43" s="83" t="s">
        <v>54</v>
      </c>
      <c r="AA43" s="120"/>
    </row>
    <row r="44" spans="3:27" s="137" customFormat="1" ht="19.5" customHeight="1">
      <c r="C44" s="245" t="s">
        <v>208</v>
      </c>
      <c r="D44" s="247"/>
      <c r="E44" s="247"/>
      <c r="F44" s="247"/>
      <c r="G44" s="247"/>
      <c r="H44" s="247"/>
      <c r="I44" s="247"/>
      <c r="J44" s="247"/>
      <c r="K44" s="247"/>
      <c r="L44" s="247"/>
      <c r="M44" s="247"/>
      <c r="N44" s="247"/>
      <c r="O44" s="247"/>
      <c r="P44" s="247"/>
      <c r="Q44" s="247"/>
      <c r="R44" s="247"/>
      <c r="S44" s="247"/>
      <c r="T44" s="249"/>
      <c r="AA44" s="120"/>
    </row>
    <row r="45" spans="3:27" s="137" customFormat="1" ht="30.25" customHeight="1">
      <c r="C45" s="359" t="s">
        <v>69</v>
      </c>
      <c r="D45" s="360"/>
      <c r="E45" s="360"/>
      <c r="F45" s="361"/>
      <c r="G45" s="361"/>
      <c r="H45" s="361"/>
      <c r="I45" s="361"/>
      <c r="J45" s="361"/>
      <c r="K45" s="361"/>
      <c r="L45" s="361"/>
      <c r="M45" s="362" t="s">
        <v>70</v>
      </c>
      <c r="N45" s="362"/>
      <c r="O45" s="363" t="s">
        <v>399</v>
      </c>
      <c r="P45" s="363"/>
      <c r="Q45" s="363"/>
      <c r="R45" s="363"/>
      <c r="S45" s="363"/>
      <c r="T45" s="364"/>
      <c r="U45" s="47"/>
      <c r="AA45" s="120"/>
    </row>
  </sheetData>
  <sheetProtection formatCells="0" formatColumns="0" formatRows="0" selectLockedCells="1"/>
  <mergeCells count="124">
    <mergeCell ref="L34:T34"/>
    <mergeCell ref="C34:K34"/>
    <mergeCell ref="C38:E38"/>
    <mergeCell ref="F38:I38"/>
    <mergeCell ref="J38:M38"/>
    <mergeCell ref="N38:T38"/>
    <mergeCell ref="C29:T29"/>
    <mergeCell ref="C30:E30"/>
    <mergeCell ref="F30:I30"/>
    <mergeCell ref="J30:M30"/>
    <mergeCell ref="N30:T30"/>
    <mergeCell ref="F32:I32"/>
    <mergeCell ref="J32:M32"/>
    <mergeCell ref="N32:T32"/>
    <mergeCell ref="C33:T33"/>
    <mergeCell ref="C35:E35"/>
    <mergeCell ref="F35:I35"/>
    <mergeCell ref="J35:M35"/>
    <mergeCell ref="N35:T35"/>
    <mergeCell ref="C36:T36"/>
    <mergeCell ref="C32:E32"/>
    <mergeCell ref="H37:T37"/>
    <mergeCell ref="C7:T7"/>
    <mergeCell ref="D8:J8"/>
    <mergeCell ref="K8:N8"/>
    <mergeCell ref="O8:R8"/>
    <mergeCell ref="S8:T8"/>
    <mergeCell ref="D9:J9"/>
    <mergeCell ref="K9:N9"/>
    <mergeCell ref="O9:R9"/>
    <mergeCell ref="S9:T9"/>
    <mergeCell ref="K12:N12"/>
    <mergeCell ref="O12:R12"/>
    <mergeCell ref="S12:T12"/>
    <mergeCell ref="D13:J13"/>
    <mergeCell ref="K13:N13"/>
    <mergeCell ref="O13:R13"/>
    <mergeCell ref="S13:T13"/>
    <mergeCell ref="D10:J10"/>
    <mergeCell ref="K10:N10"/>
    <mergeCell ref="O10:R10"/>
    <mergeCell ref="S10:T10"/>
    <mergeCell ref="D11:J11"/>
    <mergeCell ref="K11:N11"/>
    <mergeCell ref="O11:R11"/>
    <mergeCell ref="S11:T11"/>
    <mergeCell ref="D12:J12"/>
    <mergeCell ref="C2:T2"/>
    <mergeCell ref="F3:T3"/>
    <mergeCell ref="F4:M4"/>
    <mergeCell ref="N4:P5"/>
    <mergeCell ref="Q4:T5"/>
    <mergeCell ref="F5:I5"/>
    <mergeCell ref="J5:M5"/>
    <mergeCell ref="Q6:T6"/>
    <mergeCell ref="N6:P6"/>
    <mergeCell ref="J6:M6"/>
    <mergeCell ref="F6:I6"/>
    <mergeCell ref="C6:E6"/>
    <mergeCell ref="C3:E5"/>
    <mergeCell ref="D16:J16"/>
    <mergeCell ref="K16:N16"/>
    <mergeCell ref="O16:R16"/>
    <mergeCell ref="S16:T16"/>
    <mergeCell ref="D17:J17"/>
    <mergeCell ref="K17:N17"/>
    <mergeCell ref="O17:R17"/>
    <mergeCell ref="S17:T17"/>
    <mergeCell ref="D14:J14"/>
    <mergeCell ref="K14:N14"/>
    <mergeCell ref="O14:R14"/>
    <mergeCell ref="S14:T14"/>
    <mergeCell ref="D15:J15"/>
    <mergeCell ref="K15:N15"/>
    <mergeCell ref="O15:R15"/>
    <mergeCell ref="S15:T15"/>
    <mergeCell ref="D18:J18"/>
    <mergeCell ref="K18:N18"/>
    <mergeCell ref="O18:R18"/>
    <mergeCell ref="S18:T18"/>
    <mergeCell ref="C19:T19"/>
    <mergeCell ref="C20:E20"/>
    <mergeCell ref="H20:L20"/>
    <mergeCell ref="M20:R20"/>
    <mergeCell ref="O23:T23"/>
    <mergeCell ref="D25:J25"/>
    <mergeCell ref="K25:N25"/>
    <mergeCell ref="O25:T25"/>
    <mergeCell ref="C26:T26"/>
    <mergeCell ref="C28:E28"/>
    <mergeCell ref="C31:T31"/>
    <mergeCell ref="C22:T22"/>
    <mergeCell ref="D23:J23"/>
    <mergeCell ref="K23:N23"/>
    <mergeCell ref="C27:T27"/>
    <mergeCell ref="F28:H28"/>
    <mergeCell ref="I28:K28"/>
    <mergeCell ref="L28:N28"/>
    <mergeCell ref="O28:Q28"/>
    <mergeCell ref="R28:T28"/>
    <mergeCell ref="C1:T1"/>
    <mergeCell ref="C39:T39"/>
    <mergeCell ref="C40:E40"/>
    <mergeCell ref="C44:T44"/>
    <mergeCell ref="C45:E45"/>
    <mergeCell ref="F45:L45"/>
    <mergeCell ref="M45:N45"/>
    <mergeCell ref="O45:T45"/>
    <mergeCell ref="J43:L43"/>
    <mergeCell ref="F43:H43"/>
    <mergeCell ref="H40:L40"/>
    <mergeCell ref="H42:L42"/>
    <mergeCell ref="Q42:S42"/>
    <mergeCell ref="Q43:S43"/>
    <mergeCell ref="C41:T41"/>
    <mergeCell ref="C42:E42"/>
    <mergeCell ref="M42:N43"/>
    <mergeCell ref="O42:P42"/>
    <mergeCell ref="C43:E43"/>
    <mergeCell ref="O43:P43"/>
    <mergeCell ref="M40:P40"/>
    <mergeCell ref="D24:J24"/>
    <mergeCell ref="K24:N24"/>
    <mergeCell ref="O24:T24"/>
  </mergeCells>
  <phoneticPr fontId="1"/>
  <conditionalFormatting sqref="C34 L34">
    <cfRule type="expression" dxfId="18" priority="2">
      <formula>$W$9=TRUE</formula>
    </cfRule>
  </conditionalFormatting>
  <conditionalFormatting sqref="C37">
    <cfRule type="expression" dxfId="17" priority="1">
      <formula>$W$9=TRUE</formula>
    </cfRule>
  </conditionalFormatting>
  <pageMargins left="0.78740157480314965" right="0.39370078740157483" top="0.78740157480314965" bottom="0.39370078740157483" header="0" footer="0"/>
  <pageSetup paperSize="9" scale="76" orientation="portrait" cellComments="asDisplayed" r:id="rId1"/>
  <headerFooter alignWithMargins="0">
    <oddFooter>&amp;C2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2">
              <controlPr defaultSize="0" autoFill="0" autoLine="0" autoPict="0">
                <anchor moveWithCells="1">
                  <from>
                    <xdr:col>6</xdr:col>
                    <xdr:colOff>12700</xdr:colOff>
                    <xdr:row>39</xdr:row>
                    <xdr:rowOff>12700</xdr:rowOff>
                  </from>
                  <to>
                    <xdr:col>12</xdr:col>
                    <xdr:colOff>0</xdr:colOff>
                    <xdr:row>40</xdr:row>
                    <xdr:rowOff>0</xdr:rowOff>
                  </to>
                </anchor>
              </controlPr>
            </control>
          </mc:Choice>
        </mc:AlternateContent>
        <mc:AlternateContent xmlns:mc="http://schemas.openxmlformats.org/markup-compatibility/2006">
          <mc:Choice Requires="x14">
            <control shapeId="3" r:id="rId5" name="Check Box 11">
              <controlPr defaultSize="0" autoFill="0" autoLine="0" autoPict="0">
                <anchor moveWithCells="1">
                  <from>
                    <xdr:col>5</xdr:col>
                    <xdr:colOff>12700</xdr:colOff>
                    <xdr:row>39</xdr:row>
                    <xdr:rowOff>12700</xdr:rowOff>
                  </from>
                  <to>
                    <xdr:col>12</xdr:col>
                    <xdr:colOff>0</xdr:colOff>
                    <xdr:row>40</xdr:row>
                    <xdr:rowOff>0</xdr:rowOff>
                  </to>
                </anchor>
              </controlPr>
            </control>
          </mc:Choice>
        </mc:AlternateContent>
        <mc:AlternateContent xmlns:mc="http://schemas.openxmlformats.org/markup-compatibility/2006">
          <mc:Choice Requires="x14">
            <control shapeId="4" r:id="rId6" name="Check Box 13">
              <controlPr defaultSize="0" autoFill="0" autoLine="0" autoPict="0">
                <anchor moveWithCells="1">
                  <from>
                    <xdr:col>6</xdr:col>
                    <xdr:colOff>12700</xdr:colOff>
                    <xdr:row>41</xdr:row>
                    <xdr:rowOff>12700</xdr:rowOff>
                  </from>
                  <to>
                    <xdr:col>12</xdr:col>
                    <xdr:colOff>0</xdr:colOff>
                    <xdr:row>42</xdr:row>
                    <xdr:rowOff>0</xdr:rowOff>
                  </to>
                </anchor>
              </controlPr>
            </control>
          </mc:Choice>
        </mc:AlternateContent>
        <mc:AlternateContent xmlns:mc="http://schemas.openxmlformats.org/markup-compatibility/2006">
          <mc:Choice Requires="x14">
            <control shapeId="5" r:id="rId7" name="Check Box 14">
              <controlPr defaultSize="0" autoFill="0" autoLine="0" autoPict="0">
                <anchor moveWithCells="1">
                  <from>
                    <xdr:col>5</xdr:col>
                    <xdr:colOff>12700</xdr:colOff>
                    <xdr:row>41</xdr:row>
                    <xdr:rowOff>12700</xdr:rowOff>
                  </from>
                  <to>
                    <xdr:col>12</xdr:col>
                    <xdr:colOff>12700</xdr:colOff>
                    <xdr:row>42</xdr:row>
                    <xdr:rowOff>0</xdr:rowOff>
                  </to>
                </anchor>
              </controlPr>
            </control>
          </mc:Choice>
        </mc:AlternateContent>
        <mc:AlternateContent xmlns:mc="http://schemas.openxmlformats.org/markup-compatibility/2006">
          <mc:Choice Requires="x14">
            <control shapeId="28687" r:id="rId8" name="Check Box 15">
              <controlPr defaultSize="0" autoFill="0" autoLine="0" autoPict="0">
                <anchor moveWithCells="1">
                  <from>
                    <xdr:col>6</xdr:col>
                    <xdr:colOff>12700</xdr:colOff>
                    <xdr:row>19</xdr:row>
                    <xdr:rowOff>12700</xdr:rowOff>
                  </from>
                  <to>
                    <xdr:col>12</xdr:col>
                    <xdr:colOff>0</xdr:colOff>
                    <xdr:row>20</xdr:row>
                    <xdr:rowOff>0</xdr:rowOff>
                  </to>
                </anchor>
              </controlPr>
            </control>
          </mc:Choice>
        </mc:AlternateContent>
        <mc:AlternateContent xmlns:mc="http://schemas.openxmlformats.org/markup-compatibility/2006">
          <mc:Choice Requires="x14">
            <control shapeId="28691" r:id="rId9" name="Check Box 19">
              <controlPr defaultSize="0" autoFill="0" autoLine="0" autoPict="0">
                <anchor moveWithCells="1">
                  <from>
                    <xdr:col>5</xdr:col>
                    <xdr:colOff>12700</xdr:colOff>
                    <xdr:row>19</xdr:row>
                    <xdr:rowOff>12700</xdr:rowOff>
                  </from>
                  <to>
                    <xdr:col>12</xdr:col>
                    <xdr:colOff>0</xdr:colOff>
                    <xdr:row>20</xdr:row>
                    <xdr:rowOff>0</xdr:rowOff>
                  </to>
                </anchor>
              </controlPr>
            </control>
          </mc:Choice>
        </mc:AlternateContent>
        <mc:AlternateContent xmlns:mc="http://schemas.openxmlformats.org/markup-compatibility/2006">
          <mc:Choice Requires="x14">
            <control shapeId="28706" r:id="rId10" name="Check Box 34">
              <controlPr defaultSize="0" autoFill="0" autoLine="0" autoPict="0">
                <anchor moveWithCells="1">
                  <from>
                    <xdr:col>9</xdr:col>
                    <xdr:colOff>0</xdr:colOff>
                    <xdr:row>31</xdr:row>
                    <xdr:rowOff>12700</xdr:rowOff>
                  </from>
                  <to>
                    <xdr:col>13</xdr:col>
                    <xdr:colOff>0</xdr:colOff>
                    <xdr:row>32</xdr:row>
                    <xdr:rowOff>0</xdr:rowOff>
                  </to>
                </anchor>
              </controlPr>
            </control>
          </mc:Choice>
        </mc:AlternateContent>
        <mc:AlternateContent xmlns:mc="http://schemas.openxmlformats.org/markup-compatibility/2006">
          <mc:Choice Requires="x14">
            <control shapeId="28707" r:id="rId11" name="Check Box 35">
              <controlPr defaultSize="0" autoFill="0" autoLine="0" autoPict="0">
                <anchor moveWithCells="1">
                  <from>
                    <xdr:col>5</xdr:col>
                    <xdr:colOff>12700</xdr:colOff>
                    <xdr:row>31</xdr:row>
                    <xdr:rowOff>12700</xdr:rowOff>
                  </from>
                  <to>
                    <xdr:col>13</xdr:col>
                    <xdr:colOff>0</xdr:colOff>
                    <xdr:row>32</xdr:row>
                    <xdr:rowOff>0</xdr:rowOff>
                  </to>
                </anchor>
              </controlPr>
            </control>
          </mc:Choice>
        </mc:AlternateContent>
        <mc:AlternateContent xmlns:mc="http://schemas.openxmlformats.org/markup-compatibility/2006">
          <mc:Choice Requires="x14">
            <control shapeId="28708" r:id="rId12" name="Check Box 36">
              <controlPr defaultSize="0" autoFill="0" autoLine="0" autoPict="0">
                <anchor moveWithCells="1">
                  <from>
                    <xdr:col>5</xdr:col>
                    <xdr:colOff>12700</xdr:colOff>
                    <xdr:row>34</xdr:row>
                    <xdr:rowOff>12700</xdr:rowOff>
                  </from>
                  <to>
                    <xdr:col>8</xdr:col>
                    <xdr:colOff>419100</xdr:colOff>
                    <xdr:row>35</xdr:row>
                    <xdr:rowOff>0</xdr:rowOff>
                  </to>
                </anchor>
              </controlPr>
            </control>
          </mc:Choice>
        </mc:AlternateContent>
        <mc:AlternateContent xmlns:mc="http://schemas.openxmlformats.org/markup-compatibility/2006">
          <mc:Choice Requires="x14">
            <control shapeId="28709" r:id="rId13" name="Check Box 37">
              <controlPr defaultSize="0" autoFill="0" autoLine="0" autoPict="0">
                <anchor moveWithCells="1">
                  <from>
                    <xdr:col>9</xdr:col>
                    <xdr:colOff>0</xdr:colOff>
                    <xdr:row>34</xdr:row>
                    <xdr:rowOff>12700</xdr:rowOff>
                  </from>
                  <to>
                    <xdr:col>12</xdr:col>
                    <xdr:colOff>419100</xdr:colOff>
                    <xdr:row>35</xdr:row>
                    <xdr:rowOff>0</xdr:rowOff>
                  </to>
                </anchor>
              </controlPr>
            </control>
          </mc:Choice>
        </mc:AlternateContent>
        <mc:AlternateContent xmlns:mc="http://schemas.openxmlformats.org/markup-compatibility/2006">
          <mc:Choice Requires="x14">
            <control shapeId="28710" r:id="rId14" name="Check Box 38">
              <controlPr defaultSize="0" autoFill="0" autoLine="0" autoPict="0">
                <anchor moveWithCells="1">
                  <from>
                    <xdr:col>9</xdr:col>
                    <xdr:colOff>0</xdr:colOff>
                    <xdr:row>37</xdr:row>
                    <xdr:rowOff>12700</xdr:rowOff>
                  </from>
                  <to>
                    <xdr:col>12</xdr:col>
                    <xdr:colOff>419100</xdr:colOff>
                    <xdr:row>38</xdr:row>
                    <xdr:rowOff>0</xdr:rowOff>
                  </to>
                </anchor>
              </controlPr>
            </control>
          </mc:Choice>
        </mc:AlternateContent>
        <mc:AlternateContent xmlns:mc="http://schemas.openxmlformats.org/markup-compatibility/2006">
          <mc:Choice Requires="x14">
            <control shapeId="28711" r:id="rId15" name="Check Box 39">
              <controlPr defaultSize="0" autoFill="0" autoLine="0" autoPict="0">
                <anchor moveWithCells="1">
                  <from>
                    <xdr:col>5</xdr:col>
                    <xdr:colOff>12700</xdr:colOff>
                    <xdr:row>37</xdr:row>
                    <xdr:rowOff>12700</xdr:rowOff>
                  </from>
                  <to>
                    <xdr:col>8</xdr:col>
                    <xdr:colOff>419100</xdr:colOff>
                    <xdr:row>38</xdr:row>
                    <xdr:rowOff>0</xdr:rowOff>
                  </to>
                </anchor>
              </controlPr>
            </control>
          </mc:Choice>
        </mc:AlternateContent>
        <mc:AlternateContent xmlns:mc="http://schemas.openxmlformats.org/markup-compatibility/2006">
          <mc:Choice Requires="x14">
            <control shapeId="28712" r:id="rId16" name="Check Box 40">
              <controlPr defaultSize="0" autoFill="0" autoLine="0" autoPict="0">
                <anchor moveWithCells="1">
                  <from>
                    <xdr:col>9</xdr:col>
                    <xdr:colOff>0</xdr:colOff>
                    <xdr:row>29</xdr:row>
                    <xdr:rowOff>12700</xdr:rowOff>
                  </from>
                  <to>
                    <xdr:col>13</xdr:col>
                    <xdr:colOff>0</xdr:colOff>
                    <xdr:row>30</xdr:row>
                    <xdr:rowOff>0</xdr:rowOff>
                  </to>
                </anchor>
              </controlPr>
            </control>
          </mc:Choice>
        </mc:AlternateContent>
        <mc:AlternateContent xmlns:mc="http://schemas.openxmlformats.org/markup-compatibility/2006">
          <mc:Choice Requires="x14">
            <control shapeId="28713" r:id="rId17" name="Check Box 41">
              <controlPr defaultSize="0" autoFill="0" autoLine="0" autoPict="0">
                <anchor moveWithCells="1">
                  <from>
                    <xdr:col>5</xdr:col>
                    <xdr:colOff>12700</xdr:colOff>
                    <xdr:row>29</xdr:row>
                    <xdr:rowOff>12700</xdr:rowOff>
                  </from>
                  <to>
                    <xdr:col>13</xdr:col>
                    <xdr:colOff>0</xdr:colOff>
                    <xdr:row>30</xdr:row>
                    <xdr:rowOff>0</xdr:rowOff>
                  </to>
                </anchor>
              </controlPr>
            </control>
          </mc:Choice>
        </mc:AlternateContent>
        <mc:AlternateContent xmlns:mc="http://schemas.openxmlformats.org/markup-compatibility/2006">
          <mc:Choice Requires="x14">
            <control shapeId="28714" r:id="rId18" name="Check Box 42">
              <controlPr defaultSize="0" autoFill="0" autoLine="0" autoPict="0">
                <anchor moveWithCells="1">
                  <from>
                    <xdr:col>9</xdr:col>
                    <xdr:colOff>0</xdr:colOff>
                    <xdr:row>31</xdr:row>
                    <xdr:rowOff>12700</xdr:rowOff>
                  </from>
                  <to>
                    <xdr:col>13</xdr:col>
                    <xdr:colOff>0</xdr:colOff>
                    <xdr:row>32</xdr:row>
                    <xdr:rowOff>0</xdr:rowOff>
                  </to>
                </anchor>
              </controlPr>
            </control>
          </mc:Choice>
        </mc:AlternateContent>
        <mc:AlternateContent xmlns:mc="http://schemas.openxmlformats.org/markup-compatibility/2006">
          <mc:Choice Requires="x14">
            <control shapeId="28715" r:id="rId19" name="Check Box 43">
              <controlPr defaultSize="0" autoFill="0" autoLine="0" autoPict="0">
                <anchor moveWithCells="1">
                  <from>
                    <xdr:col>5</xdr:col>
                    <xdr:colOff>12700</xdr:colOff>
                    <xdr:row>31</xdr:row>
                    <xdr:rowOff>12700</xdr:rowOff>
                  </from>
                  <to>
                    <xdr:col>13</xdr:col>
                    <xdr:colOff>0</xdr:colOff>
                    <xdr:row>32</xdr:row>
                    <xdr:rowOff>0</xdr:rowOff>
                  </to>
                </anchor>
              </controlPr>
            </control>
          </mc:Choice>
        </mc:AlternateContent>
        <mc:AlternateContent xmlns:mc="http://schemas.openxmlformats.org/markup-compatibility/2006">
          <mc:Choice Requires="x14">
            <control shapeId="28716" r:id="rId20" name="Check Box 44">
              <controlPr defaultSize="0" autoFill="0" autoLine="0" autoPict="0">
                <anchor moveWithCells="1">
                  <from>
                    <xdr:col>9</xdr:col>
                    <xdr:colOff>0</xdr:colOff>
                    <xdr:row>34</xdr:row>
                    <xdr:rowOff>12700</xdr:rowOff>
                  </from>
                  <to>
                    <xdr:col>13</xdr:col>
                    <xdr:colOff>0</xdr:colOff>
                    <xdr:row>35</xdr:row>
                    <xdr:rowOff>0</xdr:rowOff>
                  </to>
                </anchor>
              </controlPr>
            </control>
          </mc:Choice>
        </mc:AlternateContent>
        <mc:AlternateContent xmlns:mc="http://schemas.openxmlformats.org/markup-compatibility/2006">
          <mc:Choice Requires="x14">
            <control shapeId="28717" r:id="rId21" name="Check Box 45">
              <controlPr defaultSize="0" autoFill="0" autoLine="0" autoPict="0">
                <anchor moveWithCells="1">
                  <from>
                    <xdr:col>5</xdr:col>
                    <xdr:colOff>12700</xdr:colOff>
                    <xdr:row>34</xdr:row>
                    <xdr:rowOff>12700</xdr:rowOff>
                  </from>
                  <to>
                    <xdr:col>13</xdr:col>
                    <xdr:colOff>0</xdr:colOff>
                    <xdr:row>35</xdr:row>
                    <xdr:rowOff>0</xdr:rowOff>
                  </to>
                </anchor>
              </controlPr>
            </control>
          </mc:Choice>
        </mc:AlternateContent>
        <mc:AlternateContent xmlns:mc="http://schemas.openxmlformats.org/markup-compatibility/2006">
          <mc:Choice Requires="x14">
            <control shapeId="28718" r:id="rId22" name="Check Box 46">
              <controlPr defaultSize="0" autoFill="0" autoLine="0" autoPict="0">
                <anchor moveWithCells="1">
                  <from>
                    <xdr:col>9</xdr:col>
                    <xdr:colOff>0</xdr:colOff>
                    <xdr:row>34</xdr:row>
                    <xdr:rowOff>12700</xdr:rowOff>
                  </from>
                  <to>
                    <xdr:col>13</xdr:col>
                    <xdr:colOff>0</xdr:colOff>
                    <xdr:row>35</xdr:row>
                    <xdr:rowOff>0</xdr:rowOff>
                  </to>
                </anchor>
              </controlPr>
            </control>
          </mc:Choice>
        </mc:AlternateContent>
        <mc:AlternateContent xmlns:mc="http://schemas.openxmlformats.org/markup-compatibility/2006">
          <mc:Choice Requires="x14">
            <control shapeId="28719" r:id="rId23" name="Check Box 47">
              <controlPr defaultSize="0" autoFill="0" autoLine="0" autoPict="0">
                <anchor moveWithCells="1">
                  <from>
                    <xdr:col>5</xdr:col>
                    <xdr:colOff>12700</xdr:colOff>
                    <xdr:row>34</xdr:row>
                    <xdr:rowOff>12700</xdr:rowOff>
                  </from>
                  <to>
                    <xdr:col>13</xdr:col>
                    <xdr:colOff>0</xdr:colOff>
                    <xdr:row>35</xdr:row>
                    <xdr:rowOff>0</xdr:rowOff>
                  </to>
                </anchor>
              </controlPr>
            </control>
          </mc:Choice>
        </mc:AlternateContent>
        <mc:AlternateContent xmlns:mc="http://schemas.openxmlformats.org/markup-compatibility/2006">
          <mc:Choice Requires="x14">
            <control shapeId="28720" r:id="rId24" name="Check Box 48">
              <controlPr defaultSize="0" autoFill="0" autoLine="0" autoPict="0">
                <anchor moveWithCells="1">
                  <from>
                    <xdr:col>5</xdr:col>
                    <xdr:colOff>12700</xdr:colOff>
                    <xdr:row>37</xdr:row>
                    <xdr:rowOff>12700</xdr:rowOff>
                  </from>
                  <to>
                    <xdr:col>8</xdr:col>
                    <xdr:colOff>419100</xdr:colOff>
                    <xdr:row>38</xdr:row>
                    <xdr:rowOff>0</xdr:rowOff>
                  </to>
                </anchor>
              </controlPr>
            </control>
          </mc:Choice>
        </mc:AlternateContent>
        <mc:AlternateContent xmlns:mc="http://schemas.openxmlformats.org/markup-compatibility/2006">
          <mc:Choice Requires="x14">
            <control shapeId="28721" r:id="rId25" name="Check Box 49">
              <controlPr defaultSize="0" autoFill="0" autoLine="0" autoPict="0">
                <anchor moveWithCells="1">
                  <from>
                    <xdr:col>9</xdr:col>
                    <xdr:colOff>0</xdr:colOff>
                    <xdr:row>37</xdr:row>
                    <xdr:rowOff>12700</xdr:rowOff>
                  </from>
                  <to>
                    <xdr:col>12</xdr:col>
                    <xdr:colOff>419100</xdr:colOff>
                    <xdr:row>38</xdr:row>
                    <xdr:rowOff>0</xdr:rowOff>
                  </to>
                </anchor>
              </controlPr>
            </control>
          </mc:Choice>
        </mc:AlternateContent>
        <mc:AlternateContent xmlns:mc="http://schemas.openxmlformats.org/markup-compatibility/2006">
          <mc:Choice Requires="x14">
            <control shapeId="28722" r:id="rId26" name="Check Box 50">
              <controlPr defaultSize="0" autoFill="0" autoLine="0" autoPict="0">
                <anchor moveWithCells="1">
                  <from>
                    <xdr:col>9</xdr:col>
                    <xdr:colOff>0</xdr:colOff>
                    <xdr:row>37</xdr:row>
                    <xdr:rowOff>12700</xdr:rowOff>
                  </from>
                  <to>
                    <xdr:col>13</xdr:col>
                    <xdr:colOff>0</xdr:colOff>
                    <xdr:row>38</xdr:row>
                    <xdr:rowOff>0</xdr:rowOff>
                  </to>
                </anchor>
              </controlPr>
            </control>
          </mc:Choice>
        </mc:AlternateContent>
        <mc:AlternateContent xmlns:mc="http://schemas.openxmlformats.org/markup-compatibility/2006">
          <mc:Choice Requires="x14">
            <control shapeId="28723" r:id="rId27" name="Check Box 51">
              <controlPr defaultSize="0" autoFill="0" autoLine="0" autoPict="0">
                <anchor moveWithCells="1">
                  <from>
                    <xdr:col>5</xdr:col>
                    <xdr:colOff>12700</xdr:colOff>
                    <xdr:row>37</xdr:row>
                    <xdr:rowOff>12700</xdr:rowOff>
                  </from>
                  <to>
                    <xdr:col>13</xdr:col>
                    <xdr:colOff>0</xdr:colOff>
                    <xdr:row>38</xdr:row>
                    <xdr:rowOff>0</xdr:rowOff>
                  </to>
                </anchor>
              </controlPr>
            </control>
          </mc:Choice>
        </mc:AlternateContent>
        <mc:AlternateContent xmlns:mc="http://schemas.openxmlformats.org/markup-compatibility/2006">
          <mc:Choice Requires="x14">
            <control shapeId="28724" r:id="rId28" name="Check Box 52">
              <controlPr defaultSize="0" autoFill="0" autoLine="0" autoPict="0">
                <anchor moveWithCells="1">
                  <from>
                    <xdr:col>9</xdr:col>
                    <xdr:colOff>0</xdr:colOff>
                    <xdr:row>37</xdr:row>
                    <xdr:rowOff>12700</xdr:rowOff>
                  </from>
                  <to>
                    <xdr:col>13</xdr:col>
                    <xdr:colOff>0</xdr:colOff>
                    <xdr:row>38</xdr:row>
                    <xdr:rowOff>0</xdr:rowOff>
                  </to>
                </anchor>
              </controlPr>
            </control>
          </mc:Choice>
        </mc:AlternateContent>
        <mc:AlternateContent xmlns:mc="http://schemas.openxmlformats.org/markup-compatibility/2006">
          <mc:Choice Requires="x14">
            <control shapeId="28725" r:id="rId29" name="Check Box 53">
              <controlPr defaultSize="0" autoFill="0" autoLine="0" autoPict="0">
                <anchor moveWithCells="1">
                  <from>
                    <xdr:col>5</xdr:col>
                    <xdr:colOff>12700</xdr:colOff>
                    <xdr:row>37</xdr:row>
                    <xdr:rowOff>12700</xdr:rowOff>
                  </from>
                  <to>
                    <xdr:col>13</xdr:col>
                    <xdr:colOff>0</xdr:colOff>
                    <xdr:row>38</xdr:row>
                    <xdr:rowOff>0</xdr:rowOff>
                  </to>
                </anchor>
              </controlPr>
            </control>
          </mc:Choice>
        </mc:AlternateContent>
        <mc:AlternateContent xmlns:mc="http://schemas.openxmlformats.org/markup-compatibility/2006">
          <mc:Choice Requires="x14">
            <control shapeId="28732" r:id="rId30" name="Check Box 60">
              <controlPr defaultSize="0" autoFill="0" autoLine="0" autoPict="0">
                <anchor moveWithCells="1">
                  <from>
                    <xdr:col>5</xdr:col>
                    <xdr:colOff>12700</xdr:colOff>
                    <xdr:row>31</xdr:row>
                    <xdr:rowOff>12700</xdr:rowOff>
                  </from>
                  <to>
                    <xdr:col>8</xdr:col>
                    <xdr:colOff>419100</xdr:colOff>
                    <xdr:row>32</xdr:row>
                    <xdr:rowOff>0</xdr:rowOff>
                  </to>
                </anchor>
              </controlPr>
            </control>
          </mc:Choice>
        </mc:AlternateContent>
        <mc:AlternateContent xmlns:mc="http://schemas.openxmlformats.org/markup-compatibility/2006">
          <mc:Choice Requires="x14">
            <control shapeId="28733" r:id="rId31" name="Check Box 61">
              <controlPr defaultSize="0" autoFill="0" autoLine="0" autoPict="0">
                <anchor moveWithCells="1">
                  <from>
                    <xdr:col>9</xdr:col>
                    <xdr:colOff>0</xdr:colOff>
                    <xdr:row>31</xdr:row>
                    <xdr:rowOff>12700</xdr:rowOff>
                  </from>
                  <to>
                    <xdr:col>12</xdr:col>
                    <xdr:colOff>419100</xdr:colOff>
                    <xdr:row>32</xdr:row>
                    <xdr:rowOff>0</xdr:rowOff>
                  </to>
                </anchor>
              </controlPr>
            </control>
          </mc:Choice>
        </mc:AlternateContent>
        <mc:AlternateContent xmlns:mc="http://schemas.openxmlformats.org/markup-compatibility/2006">
          <mc:Choice Requires="x14">
            <control shapeId="28734" r:id="rId32" name="Check Box 62">
              <controlPr defaultSize="0" autoFill="0" autoLine="0" autoPict="0">
                <anchor moveWithCells="1">
                  <from>
                    <xdr:col>9</xdr:col>
                    <xdr:colOff>0</xdr:colOff>
                    <xdr:row>31</xdr:row>
                    <xdr:rowOff>12700</xdr:rowOff>
                  </from>
                  <to>
                    <xdr:col>13</xdr:col>
                    <xdr:colOff>0</xdr:colOff>
                    <xdr:row>32</xdr:row>
                    <xdr:rowOff>0</xdr:rowOff>
                  </to>
                </anchor>
              </controlPr>
            </control>
          </mc:Choice>
        </mc:AlternateContent>
        <mc:AlternateContent xmlns:mc="http://schemas.openxmlformats.org/markup-compatibility/2006">
          <mc:Choice Requires="x14">
            <control shapeId="28735" r:id="rId33" name="Check Box 63">
              <controlPr defaultSize="0" autoFill="0" autoLine="0" autoPict="0">
                <anchor moveWithCells="1">
                  <from>
                    <xdr:col>5</xdr:col>
                    <xdr:colOff>12700</xdr:colOff>
                    <xdr:row>31</xdr:row>
                    <xdr:rowOff>12700</xdr:rowOff>
                  </from>
                  <to>
                    <xdr:col>13</xdr:col>
                    <xdr:colOff>0</xdr:colOff>
                    <xdr:row>32</xdr:row>
                    <xdr:rowOff>0</xdr:rowOff>
                  </to>
                </anchor>
              </controlPr>
            </control>
          </mc:Choice>
        </mc:AlternateContent>
        <mc:AlternateContent xmlns:mc="http://schemas.openxmlformats.org/markup-compatibility/2006">
          <mc:Choice Requires="x14">
            <control shapeId="28736" r:id="rId34" name="Check Box 64">
              <controlPr defaultSize="0" autoFill="0" autoLine="0" autoPict="0">
                <anchor moveWithCells="1">
                  <from>
                    <xdr:col>9</xdr:col>
                    <xdr:colOff>0</xdr:colOff>
                    <xdr:row>31</xdr:row>
                    <xdr:rowOff>12700</xdr:rowOff>
                  </from>
                  <to>
                    <xdr:col>13</xdr:col>
                    <xdr:colOff>0</xdr:colOff>
                    <xdr:row>32</xdr:row>
                    <xdr:rowOff>0</xdr:rowOff>
                  </to>
                </anchor>
              </controlPr>
            </control>
          </mc:Choice>
        </mc:AlternateContent>
        <mc:AlternateContent xmlns:mc="http://schemas.openxmlformats.org/markup-compatibility/2006">
          <mc:Choice Requires="x14">
            <control shapeId="28737" r:id="rId35" name="Check Box 65">
              <controlPr defaultSize="0" autoFill="0" autoLine="0" autoPict="0">
                <anchor moveWithCells="1">
                  <from>
                    <xdr:col>5</xdr:col>
                    <xdr:colOff>12700</xdr:colOff>
                    <xdr:row>31</xdr:row>
                    <xdr:rowOff>12700</xdr:rowOff>
                  </from>
                  <to>
                    <xdr:col>13</xdr:col>
                    <xdr:colOff>0</xdr:colOff>
                    <xdr:row>32</xdr:row>
                    <xdr:rowOff>0</xdr:rowOff>
                  </to>
                </anchor>
              </controlPr>
            </control>
          </mc:Choice>
        </mc:AlternateContent>
        <mc:AlternateContent xmlns:mc="http://schemas.openxmlformats.org/markup-compatibility/2006">
          <mc:Choice Requires="x14">
            <control shapeId="28738" r:id="rId36" name="Check Box 66">
              <controlPr defaultSize="0" autoFill="0" autoLine="0" autoPict="0">
                <anchor moveWithCells="1">
                  <from>
                    <xdr:col>6</xdr:col>
                    <xdr:colOff>76200</xdr:colOff>
                    <xdr:row>27</xdr:row>
                    <xdr:rowOff>12700</xdr:rowOff>
                  </from>
                  <to>
                    <xdr:col>8</xdr:col>
                    <xdr:colOff>12700</xdr:colOff>
                    <xdr:row>27</xdr:row>
                    <xdr:rowOff>381000</xdr:rowOff>
                  </to>
                </anchor>
              </controlPr>
            </control>
          </mc:Choice>
        </mc:AlternateContent>
        <mc:AlternateContent xmlns:mc="http://schemas.openxmlformats.org/markup-compatibility/2006">
          <mc:Choice Requires="x14">
            <control shapeId="28739" r:id="rId37" name="Check Box 67">
              <controlPr defaultSize="0" autoFill="0" autoLine="0" autoPict="0">
                <anchor moveWithCells="1">
                  <from>
                    <xdr:col>5</xdr:col>
                    <xdr:colOff>0</xdr:colOff>
                    <xdr:row>27</xdr:row>
                    <xdr:rowOff>12700</xdr:rowOff>
                  </from>
                  <to>
                    <xdr:col>7</xdr:col>
                    <xdr:colOff>431800</xdr:colOff>
                    <xdr:row>27</xdr:row>
                    <xdr:rowOff>381000</xdr:rowOff>
                  </to>
                </anchor>
              </controlPr>
            </control>
          </mc:Choice>
        </mc:AlternateContent>
        <mc:AlternateContent xmlns:mc="http://schemas.openxmlformats.org/markup-compatibility/2006">
          <mc:Choice Requires="x14">
            <control shapeId="28740" r:id="rId38" name="Check Box 68">
              <controlPr defaultSize="0" autoFill="0" autoLine="0" autoPict="0">
                <anchor moveWithCells="1">
                  <from>
                    <xdr:col>12</xdr:col>
                    <xdr:colOff>76200</xdr:colOff>
                    <xdr:row>27</xdr:row>
                    <xdr:rowOff>12700</xdr:rowOff>
                  </from>
                  <to>
                    <xdr:col>13</xdr:col>
                    <xdr:colOff>495300</xdr:colOff>
                    <xdr:row>27</xdr:row>
                    <xdr:rowOff>381000</xdr:rowOff>
                  </to>
                </anchor>
              </controlPr>
            </control>
          </mc:Choice>
        </mc:AlternateContent>
        <mc:AlternateContent xmlns:mc="http://schemas.openxmlformats.org/markup-compatibility/2006">
          <mc:Choice Requires="x14">
            <control shapeId="28741" r:id="rId39" name="Check Box 69">
              <controlPr defaultSize="0" autoFill="0" autoLine="0" autoPict="0">
                <anchor moveWithCells="1">
                  <from>
                    <xdr:col>11</xdr:col>
                    <xdr:colOff>0</xdr:colOff>
                    <xdr:row>27</xdr:row>
                    <xdr:rowOff>12700</xdr:rowOff>
                  </from>
                  <to>
                    <xdr:col>14</xdr:col>
                    <xdr:colOff>0</xdr:colOff>
                    <xdr:row>27</xdr:row>
                    <xdr:rowOff>381000</xdr:rowOff>
                  </to>
                </anchor>
              </controlPr>
            </control>
          </mc:Choice>
        </mc:AlternateContent>
        <mc:AlternateContent xmlns:mc="http://schemas.openxmlformats.org/markup-compatibility/2006">
          <mc:Choice Requires="x14">
            <control shapeId="28742" r:id="rId40" name="Check Box 70">
              <controlPr defaultSize="0" autoFill="0" autoLine="0" autoPict="0">
                <anchor moveWithCells="1">
                  <from>
                    <xdr:col>18</xdr:col>
                    <xdr:colOff>76200</xdr:colOff>
                    <xdr:row>27</xdr:row>
                    <xdr:rowOff>12700</xdr:rowOff>
                  </from>
                  <to>
                    <xdr:col>20</xdr:col>
                    <xdr:colOff>12700</xdr:colOff>
                    <xdr:row>27</xdr:row>
                    <xdr:rowOff>381000</xdr:rowOff>
                  </to>
                </anchor>
              </controlPr>
            </control>
          </mc:Choice>
        </mc:AlternateContent>
        <mc:AlternateContent xmlns:mc="http://schemas.openxmlformats.org/markup-compatibility/2006">
          <mc:Choice Requires="x14">
            <control shapeId="28743" r:id="rId41" name="Check Box 71">
              <controlPr defaultSize="0" autoFill="0" autoLine="0" autoPict="0">
                <anchor moveWithCells="1">
                  <from>
                    <xdr:col>17</xdr:col>
                    <xdr:colOff>0</xdr:colOff>
                    <xdr:row>27</xdr:row>
                    <xdr:rowOff>12700</xdr:rowOff>
                  </from>
                  <to>
                    <xdr:col>20</xdr:col>
                    <xdr:colOff>12700</xdr:colOff>
                    <xdr:row>27</xdr:row>
                    <xdr:rowOff>381000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E31"/>
  <sheetViews>
    <sheetView view="pageBreakPreview" topLeftCell="B1" zoomScaleNormal="100" zoomScaleSheetLayoutView="100" workbookViewId="0">
      <selection activeCell="V16" sqref="V16"/>
    </sheetView>
  </sheetViews>
  <sheetFormatPr defaultColWidth="9" defaultRowHeight="13"/>
  <cols>
    <col min="1" max="1" width="2.36328125" style="73" hidden="1" customWidth="1"/>
    <col min="2" max="2" width="2.08984375" style="74" customWidth="1"/>
    <col min="3" max="20" width="5.6328125" style="74" customWidth="1"/>
    <col min="21" max="21" width="2.453125" style="74" customWidth="1"/>
    <col min="22" max="23" width="9" style="74" customWidth="1"/>
    <col min="24" max="24" width="1.453125" style="74" customWidth="1"/>
    <col min="25" max="26" width="9" style="74" customWidth="1"/>
    <col min="27" max="16384" width="9" style="74"/>
  </cols>
  <sheetData>
    <row r="1" spans="1:23">
      <c r="C1" s="30"/>
    </row>
    <row r="2" spans="1:23" s="73" customFormat="1" ht="20.25" customHeight="1">
      <c r="A2" s="73" t="s">
        <v>360</v>
      </c>
      <c r="C2" s="245" t="s">
        <v>209</v>
      </c>
      <c r="D2" s="247"/>
      <c r="E2" s="247"/>
      <c r="F2" s="247"/>
      <c r="G2" s="247"/>
      <c r="H2" s="247"/>
      <c r="I2" s="247"/>
      <c r="J2" s="247"/>
      <c r="K2" s="247"/>
      <c r="L2" s="247"/>
      <c r="M2" s="247"/>
      <c r="N2" s="247"/>
      <c r="O2" s="247"/>
      <c r="P2" s="247"/>
      <c r="Q2" s="247"/>
      <c r="R2" s="247"/>
      <c r="S2" s="247"/>
      <c r="T2" s="249"/>
    </row>
    <row r="3" spans="1:23" s="73" customFormat="1" ht="30.25" customHeight="1">
      <c r="A3" s="73">
        <v>3</v>
      </c>
      <c r="C3" s="359" t="s">
        <v>210</v>
      </c>
      <c r="D3" s="360"/>
      <c r="E3" s="360"/>
      <c r="F3" s="80" t="s">
        <v>104</v>
      </c>
      <c r="G3" s="81" t="s">
        <v>105</v>
      </c>
      <c r="H3" s="368" t="s">
        <v>106</v>
      </c>
      <c r="I3" s="368"/>
      <c r="J3" s="368"/>
      <c r="K3" s="368"/>
      <c r="L3" s="369"/>
      <c r="M3" s="381" t="s">
        <v>211</v>
      </c>
      <c r="N3" s="382"/>
      <c r="O3" s="382"/>
      <c r="P3" s="383"/>
      <c r="Q3" s="40"/>
      <c r="R3" s="82" t="s">
        <v>322</v>
      </c>
      <c r="S3" s="26"/>
      <c r="T3" s="83" t="s">
        <v>324</v>
      </c>
      <c r="V3" s="1"/>
      <c r="W3" s="46" t="b">
        <f>IF(OR(V3=TRUE,V3=""),FALSE,TRUE)</f>
        <v>0</v>
      </c>
    </row>
    <row r="4" spans="1:23" s="73" customFormat="1" ht="20.25" customHeight="1">
      <c r="C4" s="245" t="s">
        <v>212</v>
      </c>
      <c r="D4" s="247"/>
      <c r="E4" s="247"/>
      <c r="F4" s="247"/>
      <c r="G4" s="247"/>
      <c r="H4" s="247"/>
      <c r="I4" s="247"/>
      <c r="J4" s="247"/>
      <c r="K4" s="247"/>
      <c r="L4" s="247"/>
      <c r="M4" s="247"/>
      <c r="N4" s="247"/>
      <c r="O4" s="247"/>
      <c r="P4" s="247"/>
      <c r="Q4" s="247"/>
      <c r="R4" s="247"/>
      <c r="S4" s="247"/>
      <c r="T4" s="249"/>
    </row>
    <row r="5" spans="1:23" s="73" customFormat="1" ht="30.25" customHeight="1">
      <c r="C5" s="359" t="s">
        <v>210</v>
      </c>
      <c r="D5" s="360"/>
      <c r="E5" s="360"/>
      <c r="F5" s="80" t="s">
        <v>104</v>
      </c>
      <c r="G5" s="81" t="s">
        <v>105</v>
      </c>
      <c r="H5" s="368" t="s">
        <v>106</v>
      </c>
      <c r="I5" s="368"/>
      <c r="J5" s="368"/>
      <c r="K5" s="368"/>
      <c r="L5" s="369"/>
      <c r="M5" s="381" t="s">
        <v>211</v>
      </c>
      <c r="N5" s="382"/>
      <c r="O5" s="382"/>
      <c r="P5" s="383"/>
      <c r="Q5" s="40"/>
      <c r="R5" s="82" t="s">
        <v>322</v>
      </c>
      <c r="S5" s="26"/>
      <c r="T5" s="83" t="s">
        <v>324</v>
      </c>
      <c r="V5" s="1"/>
      <c r="W5" s="46" t="b">
        <f>IF(OR(V5=TRUE,V5=""),FALSE,TRUE)</f>
        <v>0</v>
      </c>
    </row>
    <row r="6" spans="1:23" ht="27" customHeight="1">
      <c r="C6" s="475" t="s">
        <v>213</v>
      </c>
      <c r="D6" s="476"/>
      <c r="E6" s="476"/>
      <c r="F6" s="476"/>
      <c r="G6" s="477"/>
      <c r="H6" s="480"/>
      <c r="I6" s="481"/>
      <c r="J6" s="481"/>
      <c r="K6" s="481"/>
      <c r="L6" s="481"/>
      <c r="M6" s="481"/>
      <c r="N6" s="481"/>
      <c r="O6" s="481"/>
      <c r="P6" s="481"/>
      <c r="Q6" s="481"/>
      <c r="R6" s="478" t="s">
        <v>108</v>
      </c>
      <c r="S6" s="478"/>
      <c r="T6" s="479"/>
    </row>
    <row r="7" spans="1:23" ht="20.25" customHeight="1">
      <c r="C7" s="461" t="s">
        <v>214</v>
      </c>
      <c r="D7" s="462"/>
      <c r="E7" s="462"/>
      <c r="F7" s="462"/>
      <c r="G7" s="462"/>
      <c r="H7" s="462"/>
      <c r="I7" s="462"/>
      <c r="J7" s="462"/>
      <c r="K7" s="462"/>
      <c r="L7" s="462"/>
      <c r="M7" s="462"/>
      <c r="N7" s="462"/>
      <c r="O7" s="462"/>
      <c r="P7" s="462"/>
      <c r="Q7" s="462"/>
      <c r="R7" s="462"/>
      <c r="S7" s="462"/>
      <c r="T7" s="463"/>
    </row>
    <row r="8" spans="1:23" ht="20.5" customHeight="1">
      <c r="C8" s="388" t="s">
        <v>77</v>
      </c>
      <c r="D8" s="389"/>
      <c r="E8" s="389"/>
      <c r="F8" s="389"/>
      <c r="G8" s="389"/>
      <c r="H8" s="389"/>
      <c r="I8" s="389"/>
      <c r="J8" s="389"/>
      <c r="K8" s="389"/>
      <c r="L8" s="389"/>
      <c r="M8" s="389"/>
      <c r="N8" s="389"/>
      <c r="O8" s="389"/>
      <c r="P8" s="389"/>
      <c r="Q8" s="389"/>
      <c r="R8" s="389"/>
      <c r="S8" s="389"/>
      <c r="T8" s="390"/>
    </row>
    <row r="9" spans="1:23" ht="27" customHeight="1">
      <c r="C9" s="431" t="s">
        <v>72</v>
      </c>
      <c r="D9" s="378"/>
      <c r="E9" s="378"/>
      <c r="F9" s="432" t="s">
        <v>104</v>
      </c>
      <c r="G9" s="370"/>
      <c r="H9" s="370"/>
      <c r="I9" s="370"/>
      <c r="J9" s="370" t="s">
        <v>105</v>
      </c>
      <c r="K9" s="370"/>
      <c r="L9" s="370"/>
      <c r="M9" s="370"/>
      <c r="N9" s="370" t="s">
        <v>106</v>
      </c>
      <c r="O9" s="370"/>
      <c r="P9" s="370"/>
      <c r="Q9" s="370"/>
      <c r="R9" s="370"/>
      <c r="S9" s="370"/>
      <c r="T9" s="447"/>
      <c r="V9" s="1"/>
      <c r="W9" s="46" t="b">
        <f>IF(OR(V9=TRUE,V9=""),FALSE,TRUE)</f>
        <v>0</v>
      </c>
    </row>
    <row r="10" spans="1:23" ht="20.5" customHeight="1">
      <c r="C10" s="388" t="s">
        <v>111</v>
      </c>
      <c r="D10" s="389"/>
      <c r="E10" s="389"/>
      <c r="F10" s="389"/>
      <c r="G10" s="389"/>
      <c r="H10" s="389"/>
      <c r="I10" s="389"/>
      <c r="J10" s="389"/>
      <c r="K10" s="389"/>
      <c r="L10" s="389"/>
      <c r="M10" s="389"/>
      <c r="N10" s="389"/>
      <c r="O10" s="389"/>
      <c r="P10" s="389"/>
      <c r="Q10" s="389"/>
      <c r="R10" s="389"/>
      <c r="S10" s="389"/>
      <c r="T10" s="390"/>
    </row>
    <row r="11" spans="1:23" ht="27" customHeight="1">
      <c r="C11" s="470" t="s">
        <v>76</v>
      </c>
      <c r="D11" s="471"/>
      <c r="E11" s="471"/>
      <c r="F11" s="448" t="s">
        <v>109</v>
      </c>
      <c r="G11" s="449"/>
      <c r="H11" s="449"/>
      <c r="I11" s="449"/>
      <c r="J11" s="449" t="s">
        <v>110</v>
      </c>
      <c r="K11" s="449"/>
      <c r="L11" s="449"/>
      <c r="M11" s="449"/>
      <c r="N11" s="449" t="s">
        <v>106</v>
      </c>
      <c r="O11" s="449"/>
      <c r="P11" s="449"/>
      <c r="Q11" s="449"/>
      <c r="R11" s="449"/>
      <c r="S11" s="449"/>
      <c r="T11" s="450"/>
      <c r="V11" s="2" t="b">
        <v>0</v>
      </c>
      <c r="W11" s="2" t="b">
        <v>0</v>
      </c>
    </row>
    <row r="12" spans="1:23" ht="20.5" customHeight="1">
      <c r="C12" s="472" t="s">
        <v>112</v>
      </c>
      <c r="D12" s="473"/>
      <c r="E12" s="473"/>
      <c r="F12" s="473"/>
      <c r="G12" s="473"/>
      <c r="H12" s="473"/>
      <c r="I12" s="473"/>
      <c r="J12" s="473"/>
      <c r="K12" s="473"/>
      <c r="L12" s="473"/>
      <c r="M12" s="473"/>
      <c r="N12" s="473"/>
      <c r="O12" s="473"/>
      <c r="P12" s="473"/>
      <c r="Q12" s="473"/>
      <c r="R12" s="473"/>
      <c r="S12" s="473"/>
      <c r="T12" s="474"/>
    </row>
    <row r="13" spans="1:23" ht="27" customHeight="1">
      <c r="C13" s="470" t="s">
        <v>73</v>
      </c>
      <c r="D13" s="471"/>
      <c r="E13" s="471"/>
      <c r="F13" s="448" t="s">
        <v>104</v>
      </c>
      <c r="G13" s="449"/>
      <c r="H13" s="449"/>
      <c r="I13" s="449"/>
      <c r="J13" s="449" t="s">
        <v>105</v>
      </c>
      <c r="K13" s="449"/>
      <c r="L13" s="449"/>
      <c r="M13" s="449"/>
      <c r="N13" s="449" t="s">
        <v>106</v>
      </c>
      <c r="O13" s="449"/>
      <c r="P13" s="449"/>
      <c r="Q13" s="449"/>
      <c r="R13" s="449"/>
      <c r="S13" s="449"/>
      <c r="T13" s="450"/>
      <c r="V13" s="2" t="b">
        <v>0</v>
      </c>
      <c r="W13" s="2" t="b">
        <v>0</v>
      </c>
    </row>
    <row r="14" spans="1:23" ht="20.5" customHeight="1">
      <c r="C14" s="388" t="s">
        <v>71</v>
      </c>
      <c r="D14" s="389"/>
      <c r="E14" s="389"/>
      <c r="F14" s="389"/>
      <c r="G14" s="389"/>
      <c r="H14" s="389"/>
      <c r="I14" s="389"/>
      <c r="J14" s="389"/>
      <c r="K14" s="389"/>
      <c r="L14" s="389"/>
      <c r="M14" s="389"/>
      <c r="N14" s="389"/>
      <c r="O14" s="389"/>
      <c r="P14" s="389"/>
      <c r="Q14" s="389"/>
      <c r="R14" s="389"/>
      <c r="S14" s="389"/>
      <c r="T14" s="390"/>
    </row>
    <row r="15" spans="1:23" ht="20.5" customHeight="1">
      <c r="C15" s="439" t="s">
        <v>12</v>
      </c>
      <c r="D15" s="394"/>
      <c r="E15" s="394" t="s">
        <v>13</v>
      </c>
      <c r="F15" s="394"/>
      <c r="G15" s="394"/>
      <c r="H15" s="394"/>
      <c r="I15" s="394"/>
      <c r="J15" s="394"/>
      <c r="K15" s="394"/>
      <c r="L15" s="394"/>
      <c r="M15" s="394" t="s">
        <v>68</v>
      </c>
      <c r="N15" s="394"/>
      <c r="O15" s="394"/>
      <c r="P15" s="394"/>
      <c r="Q15" s="394"/>
      <c r="R15" s="394"/>
      <c r="S15" s="394"/>
      <c r="T15" s="428"/>
    </row>
    <row r="16" spans="1:23" ht="27" customHeight="1">
      <c r="C16" s="439">
        <v>1</v>
      </c>
      <c r="D16" s="394"/>
      <c r="E16" s="446"/>
      <c r="F16" s="446"/>
      <c r="G16" s="446"/>
      <c r="H16" s="446"/>
      <c r="I16" s="446"/>
      <c r="J16" s="446"/>
      <c r="K16" s="446"/>
      <c r="L16" s="446"/>
      <c r="M16" s="444"/>
      <c r="N16" s="444"/>
      <c r="O16" s="444"/>
      <c r="P16" s="444"/>
      <c r="Q16" s="444"/>
      <c r="R16" s="444"/>
      <c r="S16" s="444"/>
      <c r="T16" s="445"/>
      <c r="U16" s="47"/>
    </row>
    <row r="17" spans="3:31" ht="27" customHeight="1">
      <c r="C17" s="439">
        <v>2</v>
      </c>
      <c r="D17" s="394"/>
      <c r="E17" s="446"/>
      <c r="F17" s="446"/>
      <c r="G17" s="446"/>
      <c r="H17" s="446"/>
      <c r="I17" s="446"/>
      <c r="J17" s="446"/>
      <c r="K17" s="446"/>
      <c r="L17" s="446"/>
      <c r="M17" s="444"/>
      <c r="N17" s="444"/>
      <c r="O17" s="444"/>
      <c r="P17" s="444"/>
      <c r="Q17" s="444"/>
      <c r="R17" s="444"/>
      <c r="S17" s="444"/>
      <c r="T17" s="445"/>
    </row>
    <row r="18" spans="3:31" ht="27" customHeight="1">
      <c r="C18" s="439">
        <v>3</v>
      </c>
      <c r="D18" s="394"/>
      <c r="E18" s="446"/>
      <c r="F18" s="446"/>
      <c r="G18" s="446"/>
      <c r="H18" s="446"/>
      <c r="I18" s="446"/>
      <c r="J18" s="446"/>
      <c r="K18" s="446"/>
      <c r="L18" s="446"/>
      <c r="M18" s="444"/>
      <c r="N18" s="444"/>
      <c r="O18" s="444"/>
      <c r="P18" s="444"/>
      <c r="Q18" s="444"/>
      <c r="R18" s="444"/>
      <c r="S18" s="444"/>
      <c r="T18" s="445"/>
    </row>
    <row r="19" spans="3:31" ht="27" customHeight="1">
      <c r="C19" s="439">
        <v>4</v>
      </c>
      <c r="D19" s="394"/>
      <c r="E19" s="446"/>
      <c r="F19" s="446"/>
      <c r="G19" s="446"/>
      <c r="H19" s="446"/>
      <c r="I19" s="446"/>
      <c r="J19" s="446"/>
      <c r="K19" s="446"/>
      <c r="L19" s="446"/>
      <c r="M19" s="444"/>
      <c r="N19" s="444"/>
      <c r="O19" s="444"/>
      <c r="P19" s="444"/>
      <c r="Q19" s="444"/>
      <c r="R19" s="444"/>
      <c r="S19" s="444"/>
      <c r="T19" s="445"/>
    </row>
    <row r="20" spans="3:31" ht="27" customHeight="1">
      <c r="C20" s="464">
        <v>5</v>
      </c>
      <c r="D20" s="465"/>
      <c r="E20" s="466"/>
      <c r="F20" s="466"/>
      <c r="G20" s="466"/>
      <c r="H20" s="466"/>
      <c r="I20" s="466"/>
      <c r="J20" s="466"/>
      <c r="K20" s="466"/>
      <c r="L20" s="466"/>
      <c r="M20" s="459"/>
      <c r="N20" s="459"/>
      <c r="O20" s="459"/>
      <c r="P20" s="459"/>
      <c r="Q20" s="459"/>
      <c r="R20" s="459"/>
      <c r="S20" s="459"/>
      <c r="T20" s="460"/>
    </row>
    <row r="21" spans="3:31" ht="20.25" customHeight="1">
      <c r="C21" s="461" t="s">
        <v>215</v>
      </c>
      <c r="D21" s="462"/>
      <c r="E21" s="462"/>
      <c r="F21" s="462"/>
      <c r="G21" s="462"/>
      <c r="H21" s="462"/>
      <c r="I21" s="462"/>
      <c r="J21" s="462"/>
      <c r="K21" s="462"/>
      <c r="L21" s="462"/>
      <c r="M21" s="462"/>
      <c r="N21" s="462"/>
      <c r="O21" s="462"/>
      <c r="P21" s="462"/>
      <c r="Q21" s="462"/>
      <c r="R21" s="462"/>
      <c r="S21" s="462"/>
      <c r="T21" s="463"/>
    </row>
    <row r="22" spans="3:31" ht="21.25" customHeight="1">
      <c r="C22" s="457" t="s">
        <v>116</v>
      </c>
      <c r="D22" s="370"/>
      <c r="E22" s="84" t="s">
        <v>115</v>
      </c>
      <c r="F22" s="84" t="s">
        <v>105</v>
      </c>
      <c r="G22" s="370" t="s">
        <v>114</v>
      </c>
      <c r="H22" s="370"/>
      <c r="I22" s="370"/>
      <c r="J22" s="370"/>
      <c r="K22" s="371"/>
      <c r="L22" s="432" t="s">
        <v>113</v>
      </c>
      <c r="M22" s="370"/>
      <c r="N22" s="84" t="s">
        <v>115</v>
      </c>
      <c r="O22" s="84" t="s">
        <v>105</v>
      </c>
      <c r="P22" s="370" t="s">
        <v>114</v>
      </c>
      <c r="Q22" s="370"/>
      <c r="R22" s="370"/>
      <c r="S22" s="370"/>
      <c r="T22" s="447"/>
      <c r="V22" s="1"/>
      <c r="W22" s="46" t="b">
        <f>IF(OR(V22=TRUE,V22=""),FALSE,TRUE)</f>
        <v>0</v>
      </c>
      <c r="Y22" s="1"/>
      <c r="Z22" s="46" t="b">
        <f>IF(OR(Y22=TRUE,Y22=""),FALSE,TRUE)</f>
        <v>0</v>
      </c>
    </row>
    <row r="23" spans="3:31" ht="21.25" customHeight="1">
      <c r="C23" s="439" t="s">
        <v>0</v>
      </c>
      <c r="D23" s="394"/>
      <c r="E23" s="394"/>
      <c r="F23" s="394" t="s">
        <v>15</v>
      </c>
      <c r="G23" s="394"/>
      <c r="H23" s="394" t="s">
        <v>38</v>
      </c>
      <c r="I23" s="394"/>
      <c r="J23" s="394"/>
      <c r="K23" s="394"/>
      <c r="L23" s="378" t="s">
        <v>0</v>
      </c>
      <c r="M23" s="394"/>
      <c r="N23" s="394"/>
      <c r="O23" s="378" t="s">
        <v>15</v>
      </c>
      <c r="P23" s="394"/>
      <c r="Q23" s="378" t="s">
        <v>38</v>
      </c>
      <c r="R23" s="394"/>
      <c r="S23" s="394"/>
      <c r="T23" s="428"/>
      <c r="V23" s="85"/>
    </row>
    <row r="24" spans="3:31" ht="27" customHeight="1">
      <c r="C24" s="441"/>
      <c r="D24" s="401"/>
      <c r="E24" s="401"/>
      <c r="F24" s="443"/>
      <c r="G24" s="443"/>
      <c r="H24" s="401"/>
      <c r="I24" s="401"/>
      <c r="J24" s="401"/>
      <c r="K24" s="401"/>
      <c r="L24" s="401"/>
      <c r="M24" s="401"/>
      <c r="N24" s="401"/>
      <c r="O24" s="443"/>
      <c r="P24" s="443"/>
      <c r="Q24" s="401"/>
      <c r="R24" s="401"/>
      <c r="S24" s="401"/>
      <c r="T24" s="440"/>
    </row>
    <row r="25" spans="3:31" ht="27" customHeight="1">
      <c r="C25" s="441"/>
      <c r="D25" s="401"/>
      <c r="E25" s="401"/>
      <c r="F25" s="443"/>
      <c r="G25" s="443"/>
      <c r="H25" s="401"/>
      <c r="I25" s="401"/>
      <c r="J25" s="401"/>
      <c r="K25" s="401"/>
      <c r="L25" s="401"/>
      <c r="M25" s="401"/>
      <c r="N25" s="401"/>
      <c r="O25" s="443"/>
      <c r="P25" s="443"/>
      <c r="Q25" s="401"/>
      <c r="R25" s="401"/>
      <c r="S25" s="401"/>
      <c r="T25" s="440"/>
    </row>
    <row r="26" spans="3:31" ht="27" customHeight="1">
      <c r="C26" s="441"/>
      <c r="D26" s="401"/>
      <c r="E26" s="401"/>
      <c r="F26" s="443"/>
      <c r="G26" s="443"/>
      <c r="H26" s="401"/>
      <c r="I26" s="401"/>
      <c r="J26" s="401"/>
      <c r="K26" s="401"/>
      <c r="L26" s="401"/>
      <c r="M26" s="401"/>
      <c r="N26" s="401"/>
      <c r="O26" s="443"/>
      <c r="P26" s="443"/>
      <c r="Q26" s="401"/>
      <c r="R26" s="401"/>
      <c r="S26" s="401"/>
      <c r="T26" s="440"/>
    </row>
    <row r="27" spans="3:31" ht="21.25" customHeight="1">
      <c r="C27" s="457" t="s">
        <v>117</v>
      </c>
      <c r="D27" s="370"/>
      <c r="E27" s="370"/>
      <c r="F27" s="84" t="s">
        <v>104</v>
      </c>
      <c r="G27" s="84" t="s">
        <v>105</v>
      </c>
      <c r="H27" s="370" t="s">
        <v>106</v>
      </c>
      <c r="I27" s="370"/>
      <c r="J27" s="370"/>
      <c r="K27" s="370"/>
      <c r="L27" s="370"/>
      <c r="M27" s="370"/>
      <c r="N27" s="370"/>
      <c r="O27" s="370"/>
      <c r="P27" s="370"/>
      <c r="Q27" s="370"/>
      <c r="R27" s="370"/>
      <c r="S27" s="370"/>
      <c r="T27" s="447"/>
      <c r="V27" s="1"/>
      <c r="W27" s="46" t="b">
        <f>IF(OR(V27=TRUE,V27=""),FALSE,TRUE)</f>
        <v>0</v>
      </c>
    </row>
    <row r="28" spans="3:31" ht="21.25" customHeight="1">
      <c r="C28" s="439" t="s">
        <v>61</v>
      </c>
      <c r="D28" s="394"/>
      <c r="E28" s="394" t="s">
        <v>39</v>
      </c>
      <c r="F28" s="394"/>
      <c r="G28" s="394"/>
      <c r="H28" s="394" t="s">
        <v>15</v>
      </c>
      <c r="I28" s="394"/>
      <c r="J28" s="394"/>
      <c r="K28" s="394" t="s">
        <v>40</v>
      </c>
      <c r="L28" s="394"/>
      <c r="M28" s="394"/>
      <c r="N28" s="394"/>
      <c r="O28" s="394"/>
      <c r="P28" s="394"/>
      <c r="Q28" s="394" t="s">
        <v>41</v>
      </c>
      <c r="R28" s="394"/>
      <c r="S28" s="394"/>
      <c r="T28" s="428"/>
    </row>
    <row r="29" spans="3:31" ht="27" customHeight="1">
      <c r="C29" s="441"/>
      <c r="D29" s="401"/>
      <c r="E29" s="401"/>
      <c r="F29" s="401"/>
      <c r="G29" s="401"/>
      <c r="H29" s="458"/>
      <c r="I29" s="458"/>
      <c r="J29" s="458"/>
      <c r="K29" s="401"/>
      <c r="L29" s="401"/>
      <c r="M29" s="401"/>
      <c r="N29" s="401"/>
      <c r="O29" s="401"/>
      <c r="P29" s="401"/>
      <c r="Q29" s="401"/>
      <c r="R29" s="401"/>
      <c r="S29" s="401"/>
      <c r="T29" s="440"/>
    </row>
    <row r="30" spans="3:31" ht="27" customHeight="1">
      <c r="C30" s="468"/>
      <c r="D30" s="456"/>
      <c r="E30" s="454"/>
      <c r="F30" s="455"/>
      <c r="G30" s="456"/>
      <c r="H30" s="451"/>
      <c r="I30" s="452"/>
      <c r="J30" s="453"/>
      <c r="K30" s="454"/>
      <c r="L30" s="455"/>
      <c r="M30" s="455"/>
      <c r="N30" s="455"/>
      <c r="O30" s="455"/>
      <c r="P30" s="456"/>
      <c r="Q30" s="454"/>
      <c r="R30" s="455"/>
      <c r="S30" s="455"/>
      <c r="T30" s="469"/>
    </row>
    <row r="31" spans="3:31" ht="27" customHeight="1">
      <c r="C31" s="467"/>
      <c r="D31" s="395"/>
      <c r="E31" s="395"/>
      <c r="F31" s="395"/>
      <c r="G31" s="395"/>
      <c r="H31" s="438"/>
      <c r="I31" s="438"/>
      <c r="J31" s="438"/>
      <c r="K31" s="395"/>
      <c r="L31" s="395"/>
      <c r="M31" s="395"/>
      <c r="N31" s="395"/>
      <c r="O31" s="395"/>
      <c r="P31" s="395"/>
      <c r="Q31" s="395"/>
      <c r="R31" s="395"/>
      <c r="S31" s="395"/>
      <c r="T31" s="442"/>
      <c r="V31" s="86"/>
      <c r="W31" s="86"/>
      <c r="X31" s="86"/>
      <c r="Y31" s="86"/>
      <c r="Z31" s="86"/>
      <c r="AA31" s="86"/>
      <c r="AB31" s="86"/>
      <c r="AC31" s="86"/>
      <c r="AD31" s="86"/>
      <c r="AE31" s="86"/>
    </row>
  </sheetData>
  <sheetProtection formatCells="0" formatColumns="0" formatRows="0" selectLockedCells="1"/>
  <mergeCells count="97">
    <mergeCell ref="C6:G6"/>
    <mergeCell ref="C7:T7"/>
    <mergeCell ref="C8:T8"/>
    <mergeCell ref="R6:T6"/>
    <mergeCell ref="H6:Q6"/>
    <mergeCell ref="C31:D31"/>
    <mergeCell ref="C30:D30"/>
    <mergeCell ref="E30:G30"/>
    <mergeCell ref="Q30:T30"/>
    <mergeCell ref="C9:E9"/>
    <mergeCell ref="C10:T10"/>
    <mergeCell ref="C11:E11"/>
    <mergeCell ref="C12:T12"/>
    <mergeCell ref="F11:I11"/>
    <mergeCell ref="J11:M11"/>
    <mergeCell ref="N11:T11"/>
    <mergeCell ref="C13:E13"/>
    <mergeCell ref="C14:T14"/>
    <mergeCell ref="C15:D15"/>
    <mergeCell ref="E15:L15"/>
    <mergeCell ref="M15:T15"/>
    <mergeCell ref="P22:T22"/>
    <mergeCell ref="L22:M22"/>
    <mergeCell ref="C22:D22"/>
    <mergeCell ref="G22:K22"/>
    <mergeCell ref="M18:T18"/>
    <mergeCell ref="C19:D19"/>
    <mergeCell ref="E19:L19"/>
    <mergeCell ref="M19:T19"/>
    <mergeCell ref="M20:T20"/>
    <mergeCell ref="C21:T21"/>
    <mergeCell ref="C20:D20"/>
    <mergeCell ref="E20:L20"/>
    <mergeCell ref="C18:D18"/>
    <mergeCell ref="E18:L18"/>
    <mergeCell ref="C29:D29"/>
    <mergeCell ref="K29:P29"/>
    <mergeCell ref="Q29:T29"/>
    <mergeCell ref="F26:G26"/>
    <mergeCell ref="Q28:T28"/>
    <mergeCell ref="C27:E27"/>
    <mergeCell ref="H27:T27"/>
    <mergeCell ref="C28:D28"/>
    <mergeCell ref="E29:G29"/>
    <mergeCell ref="H29:J29"/>
    <mergeCell ref="L26:N26"/>
    <mergeCell ref="O26:P26"/>
    <mergeCell ref="Q26:T26"/>
    <mergeCell ref="C26:E26"/>
    <mergeCell ref="O24:P24"/>
    <mergeCell ref="H30:J30"/>
    <mergeCell ref="H26:K26"/>
    <mergeCell ref="K30:P30"/>
    <mergeCell ref="E28:G28"/>
    <mergeCell ref="H25:K25"/>
    <mergeCell ref="H23:K23"/>
    <mergeCell ref="L23:N23"/>
    <mergeCell ref="F24:G24"/>
    <mergeCell ref="H24:K24"/>
    <mergeCell ref="L24:N24"/>
    <mergeCell ref="F23:G23"/>
    <mergeCell ref="F9:I9"/>
    <mergeCell ref="J9:M9"/>
    <mergeCell ref="M16:T16"/>
    <mergeCell ref="C17:D17"/>
    <mergeCell ref="E17:L17"/>
    <mergeCell ref="M17:T17"/>
    <mergeCell ref="C16:D16"/>
    <mergeCell ref="E16:L16"/>
    <mergeCell ref="N9:T9"/>
    <mergeCell ref="F13:I13"/>
    <mergeCell ref="J13:M13"/>
    <mergeCell ref="N13:T13"/>
    <mergeCell ref="E31:G31"/>
    <mergeCell ref="H31:J31"/>
    <mergeCell ref="K31:P31"/>
    <mergeCell ref="Q23:T23"/>
    <mergeCell ref="C23:E23"/>
    <mergeCell ref="Q25:T25"/>
    <mergeCell ref="C24:E24"/>
    <mergeCell ref="Q31:T31"/>
    <mergeCell ref="H28:J28"/>
    <mergeCell ref="K28:P28"/>
    <mergeCell ref="L25:N25"/>
    <mergeCell ref="O25:P25"/>
    <mergeCell ref="Q24:T24"/>
    <mergeCell ref="O23:P23"/>
    <mergeCell ref="C25:E25"/>
    <mergeCell ref="F25:G25"/>
    <mergeCell ref="C2:T2"/>
    <mergeCell ref="C3:E3"/>
    <mergeCell ref="H3:L3"/>
    <mergeCell ref="C4:T4"/>
    <mergeCell ref="C5:E5"/>
    <mergeCell ref="H5:L5"/>
    <mergeCell ref="M3:P3"/>
    <mergeCell ref="M5:P5"/>
  </mergeCells>
  <phoneticPr fontId="1"/>
  <conditionalFormatting sqref="C11:T11">
    <cfRule type="expression" dxfId="16" priority="4">
      <formula>$W$9=TRUE</formula>
    </cfRule>
  </conditionalFormatting>
  <conditionalFormatting sqref="C13:T13">
    <cfRule type="expression" dxfId="15" priority="3">
      <formula>$V$9=TRUE</formula>
    </cfRule>
  </conditionalFormatting>
  <conditionalFormatting sqref="C12:T12">
    <cfRule type="expression" dxfId="14" priority="2">
      <formula>$V$9=TRUE</formula>
    </cfRule>
  </conditionalFormatting>
  <conditionalFormatting sqref="C10:T10">
    <cfRule type="expression" dxfId="13" priority="1">
      <formula>$W$9=TRUE</formula>
    </cfRule>
  </conditionalFormatting>
  <pageMargins left="0.78740157480314965" right="0.39370078740157483" top="0.78740157480314965" bottom="0.39370078740157483" header="0" footer="0"/>
  <pageSetup paperSize="9" scale="85" orientation="portrait" cellComments="asDisplayed" r:id="rId1"/>
  <headerFooter alignWithMargins="0">
    <oddFooter>&amp;C3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88">
              <controlPr defaultSize="0" autoFill="0" autoLine="0" autoPict="0">
                <anchor moveWithCells="1">
                  <from>
                    <xdr:col>6</xdr:col>
                    <xdr:colOff>0</xdr:colOff>
                    <xdr:row>26</xdr:row>
                    <xdr:rowOff>12700</xdr:rowOff>
                  </from>
                  <to>
                    <xdr:col>7</xdr:col>
                    <xdr:colOff>0</xdr:colOff>
                    <xdr:row>27</xdr:row>
                    <xdr:rowOff>0</xdr:rowOff>
                  </to>
                </anchor>
              </controlPr>
            </control>
          </mc:Choice>
        </mc:AlternateContent>
        <mc:AlternateContent xmlns:mc="http://schemas.openxmlformats.org/markup-compatibility/2006">
          <mc:Choice Requires="x14">
            <control shapeId="3" r:id="rId5" name="Check Box 184">
              <controlPr defaultSize="0" autoFill="0" autoLine="0" autoPict="0">
                <anchor moveWithCells="1">
                  <from>
                    <xdr:col>5</xdr:col>
                    <xdr:colOff>0</xdr:colOff>
                    <xdr:row>21</xdr:row>
                    <xdr:rowOff>12700</xdr:rowOff>
                  </from>
                  <to>
                    <xdr:col>10</xdr:col>
                    <xdr:colOff>419100</xdr:colOff>
                    <xdr:row>22</xdr:row>
                    <xdr:rowOff>0</xdr:rowOff>
                  </to>
                </anchor>
              </controlPr>
            </control>
          </mc:Choice>
        </mc:AlternateContent>
        <mc:AlternateContent xmlns:mc="http://schemas.openxmlformats.org/markup-compatibility/2006">
          <mc:Choice Requires="x14">
            <control shapeId="4" r:id="rId6" name="Check Box 182">
              <controlPr defaultSize="0" autoFill="0" autoLine="0" autoPict="0">
                <anchor moveWithCells="1">
                  <from>
                    <xdr:col>14</xdr:col>
                    <xdr:colOff>0</xdr:colOff>
                    <xdr:row>21</xdr:row>
                    <xdr:rowOff>12700</xdr:rowOff>
                  </from>
                  <to>
                    <xdr:col>19</xdr:col>
                    <xdr:colOff>419100</xdr:colOff>
                    <xdr:row>22</xdr:row>
                    <xdr:rowOff>0</xdr:rowOff>
                  </to>
                </anchor>
              </controlPr>
            </control>
          </mc:Choice>
        </mc:AlternateContent>
        <mc:AlternateContent xmlns:mc="http://schemas.openxmlformats.org/markup-compatibility/2006">
          <mc:Choice Requires="x14">
            <control shapeId="5" r:id="rId7" name="Check Box 183">
              <controlPr defaultSize="0" autoFill="0" autoLine="0" autoPict="0">
                <anchor moveWithCells="1">
                  <from>
                    <xdr:col>13</xdr:col>
                    <xdr:colOff>0</xdr:colOff>
                    <xdr:row>21</xdr:row>
                    <xdr:rowOff>12700</xdr:rowOff>
                  </from>
                  <to>
                    <xdr:col>19</xdr:col>
                    <xdr:colOff>419100</xdr:colOff>
                    <xdr:row>22</xdr:row>
                    <xdr:rowOff>0</xdr:rowOff>
                  </to>
                </anchor>
              </controlPr>
            </control>
          </mc:Choice>
        </mc:AlternateContent>
        <mc:AlternateContent xmlns:mc="http://schemas.openxmlformats.org/markup-compatibility/2006">
          <mc:Choice Requires="x14">
            <control shapeId="6" r:id="rId8" name="Check Box 174">
              <controlPr defaultSize="0" autoFill="0" autoLine="0" autoPict="0">
                <anchor moveWithCells="1">
                  <from>
                    <xdr:col>9</xdr:col>
                    <xdr:colOff>0</xdr:colOff>
                    <xdr:row>8</xdr:row>
                    <xdr:rowOff>12700</xdr:rowOff>
                  </from>
                  <to>
                    <xdr:col>13</xdr:col>
                    <xdr:colOff>0</xdr:colOff>
                    <xdr:row>9</xdr:row>
                    <xdr:rowOff>0</xdr:rowOff>
                  </to>
                </anchor>
              </controlPr>
            </control>
          </mc:Choice>
        </mc:AlternateContent>
        <mc:AlternateContent xmlns:mc="http://schemas.openxmlformats.org/markup-compatibility/2006">
          <mc:Choice Requires="x14">
            <control shapeId="7" r:id="rId9" name="Check Box 171">
              <controlPr defaultSize="0" autoFill="0" autoLine="0" autoPict="0">
                <anchor moveWithCells="1">
                  <from>
                    <xdr:col>5</xdr:col>
                    <xdr:colOff>12700</xdr:colOff>
                    <xdr:row>8</xdr:row>
                    <xdr:rowOff>12700</xdr:rowOff>
                  </from>
                  <to>
                    <xdr:col>13</xdr:col>
                    <xdr:colOff>0</xdr:colOff>
                    <xdr:row>9</xdr:row>
                    <xdr:rowOff>0</xdr:rowOff>
                  </to>
                </anchor>
              </controlPr>
            </control>
          </mc:Choice>
        </mc:AlternateContent>
        <mc:AlternateContent xmlns:mc="http://schemas.openxmlformats.org/markup-compatibility/2006">
          <mc:Choice Requires="x14">
            <control shapeId="8" r:id="rId10" name="Check Box 177">
              <controlPr defaultSize="0" autoFill="0" autoLine="0" autoPict="0">
                <anchor moveWithCells="1">
                  <from>
                    <xdr:col>5</xdr:col>
                    <xdr:colOff>12700</xdr:colOff>
                    <xdr:row>10</xdr:row>
                    <xdr:rowOff>12700</xdr:rowOff>
                  </from>
                  <to>
                    <xdr:col>8</xdr:col>
                    <xdr:colOff>419100</xdr:colOff>
                    <xdr:row>11</xdr:row>
                    <xdr:rowOff>0</xdr:rowOff>
                  </to>
                </anchor>
              </controlPr>
            </control>
          </mc:Choice>
        </mc:AlternateContent>
        <mc:AlternateContent xmlns:mc="http://schemas.openxmlformats.org/markup-compatibility/2006">
          <mc:Choice Requires="x14">
            <control shapeId="9" r:id="rId11" name="Check Box 178">
              <controlPr defaultSize="0" autoFill="0" autoLine="0" autoPict="0">
                <anchor moveWithCells="1">
                  <from>
                    <xdr:col>9</xdr:col>
                    <xdr:colOff>0</xdr:colOff>
                    <xdr:row>10</xdr:row>
                    <xdr:rowOff>12700</xdr:rowOff>
                  </from>
                  <to>
                    <xdr:col>12</xdr:col>
                    <xdr:colOff>419100</xdr:colOff>
                    <xdr:row>11</xdr:row>
                    <xdr:rowOff>0</xdr:rowOff>
                  </to>
                </anchor>
              </controlPr>
            </control>
          </mc:Choice>
        </mc:AlternateContent>
        <mc:AlternateContent xmlns:mc="http://schemas.openxmlformats.org/markup-compatibility/2006">
          <mc:Choice Requires="x14">
            <control shapeId="10" r:id="rId12" name="Check Box 180">
              <controlPr defaultSize="0" autoFill="0" autoLine="0" autoPict="0">
                <anchor moveWithCells="1">
                  <from>
                    <xdr:col>9</xdr:col>
                    <xdr:colOff>0</xdr:colOff>
                    <xdr:row>12</xdr:row>
                    <xdr:rowOff>12700</xdr:rowOff>
                  </from>
                  <to>
                    <xdr:col>12</xdr:col>
                    <xdr:colOff>419100</xdr:colOff>
                    <xdr:row>13</xdr:row>
                    <xdr:rowOff>0</xdr:rowOff>
                  </to>
                </anchor>
              </controlPr>
            </control>
          </mc:Choice>
        </mc:AlternateContent>
        <mc:AlternateContent xmlns:mc="http://schemas.openxmlformats.org/markup-compatibility/2006">
          <mc:Choice Requires="x14">
            <control shapeId="11" r:id="rId13" name="Check Box 181">
              <controlPr defaultSize="0" autoFill="0" autoLine="0" autoPict="0">
                <anchor moveWithCells="1">
                  <from>
                    <xdr:col>5</xdr:col>
                    <xdr:colOff>12700</xdr:colOff>
                    <xdr:row>12</xdr:row>
                    <xdr:rowOff>12700</xdr:rowOff>
                  </from>
                  <to>
                    <xdr:col>8</xdr:col>
                    <xdr:colOff>419100</xdr:colOff>
                    <xdr:row>13</xdr:row>
                    <xdr:rowOff>0</xdr:rowOff>
                  </to>
                </anchor>
              </controlPr>
            </control>
          </mc:Choice>
        </mc:AlternateContent>
        <mc:AlternateContent xmlns:mc="http://schemas.openxmlformats.org/markup-compatibility/2006">
          <mc:Choice Requires="x14">
            <control shapeId="12" r:id="rId14" name="Check Box 185">
              <controlPr defaultSize="0" autoFill="0" autoLine="0" autoPict="0">
                <anchor moveWithCells="1">
                  <from>
                    <xdr:col>4</xdr:col>
                    <xdr:colOff>0</xdr:colOff>
                    <xdr:row>21</xdr:row>
                    <xdr:rowOff>12700</xdr:rowOff>
                  </from>
                  <to>
                    <xdr:col>11</xdr:col>
                    <xdr:colOff>12700</xdr:colOff>
                    <xdr:row>22</xdr:row>
                    <xdr:rowOff>0</xdr:rowOff>
                  </to>
                </anchor>
              </controlPr>
            </control>
          </mc:Choice>
        </mc:AlternateContent>
        <mc:AlternateContent xmlns:mc="http://schemas.openxmlformats.org/markup-compatibility/2006">
          <mc:Choice Requires="x14">
            <control shapeId="13" r:id="rId15" name="Check Box 187">
              <controlPr defaultSize="0" autoFill="0" autoLine="0" autoPict="0">
                <anchor moveWithCells="1">
                  <from>
                    <xdr:col>5</xdr:col>
                    <xdr:colOff>12700</xdr:colOff>
                    <xdr:row>26</xdr:row>
                    <xdr:rowOff>12700</xdr:rowOff>
                  </from>
                  <to>
                    <xdr:col>6</xdr:col>
                    <xdr:colOff>419100</xdr:colOff>
                    <xdr:row>27</xdr:row>
                    <xdr:rowOff>0</xdr:rowOff>
                  </to>
                </anchor>
              </controlPr>
            </control>
          </mc:Choice>
        </mc:AlternateContent>
        <mc:AlternateContent xmlns:mc="http://schemas.openxmlformats.org/markup-compatibility/2006">
          <mc:Choice Requires="x14">
            <control shapeId="14" r:id="rId16" name="Check Box 193">
              <controlPr defaultSize="0" autoFill="0" autoLine="0" autoPict="0">
                <anchor moveWithCells="1">
                  <from>
                    <xdr:col>6</xdr:col>
                    <xdr:colOff>0</xdr:colOff>
                    <xdr:row>2</xdr:row>
                    <xdr:rowOff>12700</xdr:rowOff>
                  </from>
                  <to>
                    <xdr:col>12</xdr:col>
                    <xdr:colOff>0</xdr:colOff>
                    <xdr:row>2</xdr:row>
                    <xdr:rowOff>374650</xdr:rowOff>
                  </to>
                </anchor>
              </controlPr>
            </control>
          </mc:Choice>
        </mc:AlternateContent>
        <mc:AlternateContent xmlns:mc="http://schemas.openxmlformats.org/markup-compatibility/2006">
          <mc:Choice Requires="x14">
            <control shapeId="15" r:id="rId17" name="Check Box 194">
              <controlPr defaultSize="0" autoFill="0" autoLine="0" autoPict="0">
                <anchor moveWithCells="1">
                  <from>
                    <xdr:col>5</xdr:col>
                    <xdr:colOff>12700</xdr:colOff>
                    <xdr:row>2</xdr:row>
                    <xdr:rowOff>12700</xdr:rowOff>
                  </from>
                  <to>
                    <xdr:col>12</xdr:col>
                    <xdr:colOff>12700</xdr:colOff>
                    <xdr:row>2</xdr:row>
                    <xdr:rowOff>374650</xdr:rowOff>
                  </to>
                </anchor>
              </controlPr>
            </control>
          </mc:Choice>
        </mc:AlternateContent>
        <mc:AlternateContent xmlns:mc="http://schemas.openxmlformats.org/markup-compatibility/2006">
          <mc:Choice Requires="x14">
            <control shapeId="16" r:id="rId18" name="Check Box 195">
              <controlPr defaultSize="0" autoFill="0" autoLine="0" autoPict="0">
                <anchor moveWithCells="1">
                  <from>
                    <xdr:col>6</xdr:col>
                    <xdr:colOff>0</xdr:colOff>
                    <xdr:row>4</xdr:row>
                    <xdr:rowOff>12700</xdr:rowOff>
                  </from>
                  <to>
                    <xdr:col>12</xdr:col>
                    <xdr:colOff>0</xdr:colOff>
                    <xdr:row>4</xdr:row>
                    <xdr:rowOff>374650</xdr:rowOff>
                  </to>
                </anchor>
              </controlPr>
            </control>
          </mc:Choice>
        </mc:AlternateContent>
        <mc:AlternateContent xmlns:mc="http://schemas.openxmlformats.org/markup-compatibility/2006">
          <mc:Choice Requires="x14">
            <control shapeId="17" r:id="rId19" name="Check Box 196">
              <controlPr defaultSize="0" autoFill="0" autoLine="0" autoPict="0">
                <anchor moveWithCells="1">
                  <from>
                    <xdr:col>5</xdr:col>
                    <xdr:colOff>12700</xdr:colOff>
                    <xdr:row>4</xdr:row>
                    <xdr:rowOff>12700</xdr:rowOff>
                  </from>
                  <to>
                    <xdr:col>12</xdr:col>
                    <xdr:colOff>12700</xdr:colOff>
                    <xdr:row>4</xdr:row>
                    <xdr:rowOff>374650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9D6AE-BB6D-4CE9-8C55-5420B678CBF8}">
  <sheetPr>
    <pageSetUpPr fitToPage="1"/>
  </sheetPr>
  <dimension ref="A1:AZ1003"/>
  <sheetViews>
    <sheetView view="pageBreakPreview" topLeftCell="B1" zoomScaleNormal="80" zoomScaleSheetLayoutView="100" workbookViewId="0">
      <selection activeCell="X57" sqref="X57"/>
    </sheetView>
  </sheetViews>
  <sheetFormatPr defaultColWidth="9" defaultRowHeight="22.5" customHeight="1"/>
  <cols>
    <col min="1" max="1" width="2.36328125" style="164" hidden="1" customWidth="1"/>
    <col min="2" max="2" width="2.08984375" style="29" customWidth="1"/>
    <col min="3" max="3" width="3.08984375" style="128" customWidth="1"/>
    <col min="4" max="5" width="7.453125" style="29" customWidth="1"/>
    <col min="6" max="6" width="1.26953125" style="29" customWidth="1"/>
    <col min="7" max="7" width="8.7265625" style="29" customWidth="1"/>
    <col min="8" max="8" width="1.26953125" style="29" customWidth="1"/>
    <col min="9" max="9" width="10" style="29" customWidth="1"/>
    <col min="10" max="10" width="2.90625" style="29" hidden="1" customWidth="1"/>
    <col min="11" max="11" width="2.453125" style="29" hidden="1" customWidth="1"/>
    <col min="12" max="12" width="2.90625" style="29" hidden="1" customWidth="1"/>
    <col min="13" max="13" width="2.453125" style="29" hidden="1" customWidth="1"/>
    <col min="14" max="14" width="1.26953125" style="29" customWidth="1"/>
    <col min="15" max="15" width="12.453125" style="29" customWidth="1"/>
    <col min="16" max="16" width="1.26953125" style="29" customWidth="1"/>
    <col min="17" max="22" width="2.08984375" style="29" customWidth="1"/>
    <col min="23" max="23" width="2.08984375" style="128" customWidth="1"/>
    <col min="24" max="29" width="2.08984375" style="29" customWidth="1"/>
    <col min="30" max="30" width="2.08984375" style="128" customWidth="1"/>
    <col min="31" max="31" width="1.26953125" style="29" customWidth="1"/>
    <col min="32" max="32" width="12.453125" style="29" customWidth="1"/>
    <col min="33" max="33" width="1.26953125" style="29" customWidth="1"/>
    <col min="34" max="34" width="6.90625" style="29" customWidth="1"/>
    <col min="35" max="38" width="3.7265625" style="29" hidden="1" customWidth="1"/>
    <col min="39" max="39" width="3.7265625" style="29" customWidth="1"/>
    <col min="40" max="40" width="2.453125" style="29" customWidth="1"/>
    <col min="41" max="44" width="10" style="29" customWidth="1"/>
    <col min="45" max="52" width="3.7265625" style="29" customWidth="1"/>
    <col min="53" max="16384" width="9" style="29"/>
  </cols>
  <sheetData>
    <row r="1" spans="1:52" ht="13.5" customHeight="1">
      <c r="C1" s="165" t="s">
        <v>398</v>
      </c>
      <c r="D1" s="30"/>
    </row>
    <row r="2" spans="1:52" ht="20.25" customHeight="1">
      <c r="A2" s="164" t="s">
        <v>396</v>
      </c>
      <c r="C2" s="315" t="s">
        <v>222</v>
      </c>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482"/>
      <c r="AO2" s="31" t="s">
        <v>283</v>
      </c>
      <c r="AP2" s="31" t="s">
        <v>284</v>
      </c>
      <c r="AQ2" s="31" t="s">
        <v>397</v>
      </c>
      <c r="AR2" s="31" t="s">
        <v>285</v>
      </c>
      <c r="AU2" s="31"/>
    </row>
    <row r="3" spans="1:52" ht="22.5" customHeight="1">
      <c r="A3" s="164">
        <v>4</v>
      </c>
      <c r="C3" s="483"/>
      <c r="D3" s="485" t="s">
        <v>303</v>
      </c>
      <c r="E3" s="487" t="s">
        <v>304</v>
      </c>
      <c r="F3" s="489" t="s">
        <v>306</v>
      </c>
      <c r="G3" s="490"/>
      <c r="H3" s="491"/>
      <c r="I3" s="492" t="s">
        <v>220</v>
      </c>
      <c r="J3" s="494" t="s">
        <v>60</v>
      </c>
      <c r="K3" s="495"/>
      <c r="L3" s="496"/>
      <c r="M3" s="497"/>
      <c r="N3" s="500" t="s">
        <v>2</v>
      </c>
      <c r="O3" s="500"/>
      <c r="P3" s="500"/>
      <c r="Q3" s="501" t="s">
        <v>50</v>
      </c>
      <c r="R3" s="502"/>
      <c r="S3" s="505" t="s">
        <v>49</v>
      </c>
      <c r="T3" s="506"/>
      <c r="U3" s="507"/>
      <c r="V3" s="529" t="s">
        <v>48</v>
      </c>
      <c r="W3" s="531" t="s">
        <v>338</v>
      </c>
      <c r="X3" s="533" t="s">
        <v>50</v>
      </c>
      <c r="Y3" s="502"/>
      <c r="Z3" s="505" t="s">
        <v>49</v>
      </c>
      <c r="AA3" s="506"/>
      <c r="AB3" s="507"/>
      <c r="AC3" s="534" t="s">
        <v>48</v>
      </c>
      <c r="AD3" s="531" t="s">
        <v>338</v>
      </c>
      <c r="AE3" s="495" t="s">
        <v>7</v>
      </c>
      <c r="AF3" s="495"/>
      <c r="AG3" s="522"/>
      <c r="AH3" s="523" t="s">
        <v>330</v>
      </c>
      <c r="AI3" s="525" t="s">
        <v>85</v>
      </c>
      <c r="AJ3" s="525" t="s">
        <v>81</v>
      </c>
      <c r="AK3" s="527" t="s">
        <v>100</v>
      </c>
      <c r="AL3" s="527" t="s">
        <v>221</v>
      </c>
      <c r="AM3" s="527" t="s">
        <v>374</v>
      </c>
      <c r="AO3" s="32">
        <f>COUNTIF(AI:AI,"◯")</f>
        <v>0</v>
      </c>
      <c r="AP3" s="32">
        <f>COUNTIF(AJ:AJ,"◯")</f>
        <v>0</v>
      </c>
      <c r="AQ3" s="166">
        <f>COUNTIF(AK:AK,"◯")</f>
        <v>0</v>
      </c>
      <c r="AR3" s="32">
        <f>COUNTIF(AM:AM,"◯")</f>
        <v>0</v>
      </c>
    </row>
    <row r="4" spans="1:52" ht="22.5" customHeight="1">
      <c r="C4" s="484"/>
      <c r="D4" s="486"/>
      <c r="E4" s="488"/>
      <c r="F4" s="27" t="s">
        <v>305</v>
      </c>
      <c r="G4" s="33" t="s">
        <v>83</v>
      </c>
      <c r="H4" s="28" t="s">
        <v>309</v>
      </c>
      <c r="I4" s="493"/>
      <c r="J4" s="498"/>
      <c r="K4" s="499"/>
      <c r="L4" s="499"/>
      <c r="M4" s="499"/>
      <c r="N4" s="127" t="s">
        <v>305</v>
      </c>
      <c r="O4" s="167" t="s">
        <v>310</v>
      </c>
      <c r="P4" s="28" t="s">
        <v>309</v>
      </c>
      <c r="Q4" s="503"/>
      <c r="R4" s="504"/>
      <c r="S4" s="508"/>
      <c r="T4" s="509"/>
      <c r="U4" s="510"/>
      <c r="V4" s="530"/>
      <c r="W4" s="532"/>
      <c r="X4" s="503"/>
      <c r="Y4" s="504"/>
      <c r="Z4" s="508"/>
      <c r="AA4" s="509"/>
      <c r="AB4" s="510"/>
      <c r="AC4" s="535"/>
      <c r="AD4" s="532"/>
      <c r="AE4" s="27" t="s">
        <v>305</v>
      </c>
      <c r="AF4" s="33" t="s">
        <v>321</v>
      </c>
      <c r="AG4" s="28" t="s">
        <v>309</v>
      </c>
      <c r="AH4" s="524"/>
      <c r="AI4" s="526"/>
      <c r="AJ4" s="526"/>
      <c r="AK4" s="528"/>
      <c r="AL4" s="528"/>
      <c r="AM4" s="528"/>
      <c r="AO4" s="31" t="s">
        <v>311</v>
      </c>
      <c r="AP4" s="31" t="s">
        <v>312</v>
      </c>
      <c r="AQ4" s="31" t="s">
        <v>313</v>
      </c>
      <c r="AR4" s="31" t="s">
        <v>17</v>
      </c>
      <c r="AS4" s="31" t="s">
        <v>167</v>
      </c>
      <c r="AT4" s="31" t="s">
        <v>314</v>
      </c>
      <c r="AU4" s="31" t="s">
        <v>315</v>
      </c>
      <c r="AV4" s="31" t="s">
        <v>167</v>
      </c>
      <c r="AW4" s="31" t="s">
        <v>314</v>
      </c>
      <c r="AX4" s="31" t="s">
        <v>315</v>
      </c>
      <c r="AY4" s="44" t="s">
        <v>328</v>
      </c>
      <c r="AZ4" s="31" t="s">
        <v>329</v>
      </c>
    </row>
    <row r="5" spans="1:52" ht="22.5" customHeight="1" thickBot="1">
      <c r="C5" s="511"/>
      <c r="D5" s="513"/>
      <c r="E5" s="515"/>
      <c r="F5" s="517" t="str">
        <f>IF(G6="","",INT(YEARFRAC(G6,'[1]1'!$AJ$7,1)))</f>
        <v/>
      </c>
      <c r="G5" s="518"/>
      <c r="H5" s="519"/>
      <c r="I5" s="520"/>
      <c r="J5" s="513"/>
      <c r="K5" s="540" t="s">
        <v>308</v>
      </c>
      <c r="L5" s="542"/>
      <c r="M5" s="544" t="s">
        <v>307</v>
      </c>
      <c r="N5" s="546"/>
      <c r="O5" s="547"/>
      <c r="P5" s="548"/>
      <c r="Q5" s="3"/>
      <c r="R5" s="4"/>
      <c r="S5" s="5"/>
      <c r="T5" s="6"/>
      <c r="U5" s="7"/>
      <c r="V5" s="55"/>
      <c r="W5" s="125"/>
      <c r="X5" s="8"/>
      <c r="Y5" s="4"/>
      <c r="Z5" s="5"/>
      <c r="AA5" s="6"/>
      <c r="AB5" s="7"/>
      <c r="AC5" s="55"/>
      <c r="AD5" s="168"/>
      <c r="AE5" s="549" t="s">
        <v>66</v>
      </c>
      <c r="AF5" s="549"/>
      <c r="AG5" s="550"/>
      <c r="AH5" s="551"/>
      <c r="AI5" s="536" t="str">
        <f>IF(F5&lt;35,"◯","")</f>
        <v/>
      </c>
      <c r="AJ5" s="538"/>
      <c r="AK5" s="538"/>
      <c r="AL5" s="538"/>
      <c r="AM5" s="538"/>
      <c r="AO5" s="34" t="str">
        <f>IF(D5&lt;&gt;"",D5,IF(SUM(Q5:AC6)&lt;&gt;0,AO4,""))</f>
        <v/>
      </c>
      <c r="AP5" s="35" t="str">
        <f>IF(E5&lt;&gt;"",E5,IF(SUM(Q5:AC6)&lt;&gt;0,AP4,""))</f>
        <v/>
      </c>
      <c r="AQ5" s="36" t="str">
        <f>IF(G6="","",G6)</f>
        <v/>
      </c>
      <c r="AR5" s="37" t="str">
        <f>IF(AH5="","",AH5)</f>
        <v/>
      </c>
      <c r="AS5" s="38" t="str">
        <f>TEXT(Q5*10 + R5&amp;"0","000")</f>
        <v>000</v>
      </c>
      <c r="AT5" s="39" t="str">
        <f>TEXT(S5*100+T5*10+U5,"000")</f>
        <v>000</v>
      </c>
      <c r="AU5" s="169">
        <f>V5</f>
        <v>0</v>
      </c>
      <c r="AV5" s="35" t="str">
        <f>TEXT(X5*10 + Y5&amp;"0","000")</f>
        <v>000</v>
      </c>
      <c r="AW5" s="39" t="str">
        <f>TEXT(Z5*100+AA5*10+AB5,"000")</f>
        <v>000</v>
      </c>
      <c r="AX5" s="37">
        <f>AC5</f>
        <v>0</v>
      </c>
      <c r="AY5" s="43">
        <f>IF(OR(AO5&amp;AP5="",AO5&amp;AP5=AO4&amp;AP4),0,1)</f>
        <v>0</v>
      </c>
      <c r="AZ5" s="32">
        <f>IF(AO5&amp;AP5=AO6&amp;AP6,0,1)</f>
        <v>0</v>
      </c>
    </row>
    <row r="6" spans="1:52" ht="22.5" customHeight="1">
      <c r="C6" s="512"/>
      <c r="D6" s="514"/>
      <c r="E6" s="516"/>
      <c r="F6" s="27" t="s">
        <v>305</v>
      </c>
      <c r="G6" s="25"/>
      <c r="H6" s="28" t="s">
        <v>309</v>
      </c>
      <c r="I6" s="521"/>
      <c r="J6" s="514"/>
      <c r="K6" s="541"/>
      <c r="L6" s="543"/>
      <c r="M6" s="545"/>
      <c r="N6" s="127" t="s">
        <v>305</v>
      </c>
      <c r="O6" s="25"/>
      <c r="P6" s="28" t="s">
        <v>309</v>
      </c>
      <c r="Q6" s="3"/>
      <c r="R6" s="4"/>
      <c r="S6" s="5"/>
      <c r="T6" s="6"/>
      <c r="U6" s="7"/>
      <c r="V6" s="55"/>
      <c r="W6" s="125"/>
      <c r="X6" s="8"/>
      <c r="Y6" s="4"/>
      <c r="Z6" s="5"/>
      <c r="AA6" s="6"/>
      <c r="AB6" s="7"/>
      <c r="AC6" s="55"/>
      <c r="AD6" s="125"/>
      <c r="AE6" s="27" t="s">
        <v>305</v>
      </c>
      <c r="AF6" s="25"/>
      <c r="AG6" s="28" t="s">
        <v>309</v>
      </c>
      <c r="AH6" s="552"/>
      <c r="AI6" s="537"/>
      <c r="AJ6" s="539"/>
      <c r="AK6" s="539"/>
      <c r="AL6" s="539"/>
      <c r="AM6" s="539"/>
      <c r="AO6" s="34" t="str">
        <f t="shared" ref="AO6:AO14" si="0">IF(D6&lt;&gt;"",D6,IF(SUM(Q6:AC7)&lt;&gt;0,AO5,""))</f>
        <v/>
      </c>
      <c r="AP6" s="35" t="str">
        <f t="shared" ref="AP6:AP69" si="1">IF(E6&lt;&gt;"",E6,IF(SUM(Q6:AC7)&lt;&gt;0,AP5,""))</f>
        <v/>
      </c>
      <c r="AQ6" s="36" t="str">
        <f t="shared" ref="AQ6:AQ69" si="2">IF(G7="","",G7)</f>
        <v/>
      </c>
      <c r="AR6" s="37" t="str">
        <f t="shared" ref="AR6:AR69" si="3">IF(AH6="","",AH6)</f>
        <v/>
      </c>
      <c r="AS6" s="38" t="str">
        <f t="shared" ref="AS6:AS69" si="4">TEXT(Q6*10 + R6&amp;"0","000")</f>
        <v>000</v>
      </c>
      <c r="AT6" s="39" t="str">
        <f t="shared" ref="AT6:AT69" si="5">TEXT(S6*100+T6*10+U6,"000")</f>
        <v>000</v>
      </c>
      <c r="AU6" s="169">
        <f t="shared" ref="AU6:AU69" si="6">V6</f>
        <v>0</v>
      </c>
      <c r="AV6" s="35" t="str">
        <f t="shared" ref="AV6:AV69" si="7">TEXT(X6*10 + Y6&amp;"0","000")</f>
        <v>000</v>
      </c>
      <c r="AW6" s="39" t="str">
        <f t="shared" ref="AW6:AW69" si="8">TEXT(Z6*100+AA6*10+AB6,"000")</f>
        <v>000</v>
      </c>
      <c r="AX6" s="37">
        <f t="shared" ref="AX6:AX69" si="9">AC6</f>
        <v>0</v>
      </c>
      <c r="AY6" s="43">
        <f t="shared" ref="AY6:AY69" si="10">IF(OR(AO6&amp;AP6="",AO6&amp;AP6=AO5&amp;AP5),0,1)</f>
        <v>0</v>
      </c>
      <c r="AZ6" s="32">
        <f t="shared" ref="AZ6:AZ69" si="11">IF(AO6&amp;AP6=AO7&amp;AP7,0,1)</f>
        <v>0</v>
      </c>
    </row>
    <row r="7" spans="1:52" ht="22.5" customHeight="1" thickBot="1">
      <c r="C7" s="511"/>
      <c r="D7" s="513"/>
      <c r="E7" s="515"/>
      <c r="F7" s="517" t="str">
        <f>IF(G8="","",INT(YEARFRAC(G8,'[1]1'!$AJ$7,1)))</f>
        <v/>
      </c>
      <c r="G7" s="518"/>
      <c r="H7" s="519"/>
      <c r="I7" s="520"/>
      <c r="J7" s="513"/>
      <c r="K7" s="540" t="s">
        <v>308</v>
      </c>
      <c r="L7" s="542"/>
      <c r="M7" s="544" t="s">
        <v>307</v>
      </c>
      <c r="N7" s="546"/>
      <c r="O7" s="547"/>
      <c r="P7" s="548"/>
      <c r="Q7" s="3"/>
      <c r="R7" s="4"/>
      <c r="S7" s="5"/>
      <c r="T7" s="6"/>
      <c r="U7" s="7"/>
      <c r="V7" s="55"/>
      <c r="W7" s="125"/>
      <c r="X7" s="8"/>
      <c r="Y7" s="4"/>
      <c r="Z7" s="5"/>
      <c r="AA7" s="6"/>
      <c r="AB7" s="7"/>
      <c r="AC7" s="55"/>
      <c r="AD7" s="168"/>
      <c r="AE7" s="549" t="s">
        <v>66</v>
      </c>
      <c r="AF7" s="549"/>
      <c r="AG7" s="550"/>
      <c r="AH7" s="551"/>
      <c r="AI7" s="536" t="str">
        <f t="shared" ref="AI7" si="12">IF(F7&lt;35,"◯","")</f>
        <v/>
      </c>
      <c r="AJ7" s="538"/>
      <c r="AK7" s="538"/>
      <c r="AL7" s="538"/>
      <c r="AM7" s="538"/>
      <c r="AO7" s="34" t="str">
        <f t="shared" si="0"/>
        <v/>
      </c>
      <c r="AP7" s="35" t="str">
        <f t="shared" si="1"/>
        <v/>
      </c>
      <c r="AQ7" s="36" t="str">
        <f t="shared" si="2"/>
        <v/>
      </c>
      <c r="AR7" s="37" t="str">
        <f t="shared" si="3"/>
        <v/>
      </c>
      <c r="AS7" s="38" t="str">
        <f t="shared" si="4"/>
        <v>000</v>
      </c>
      <c r="AT7" s="39" t="str">
        <f t="shared" si="5"/>
        <v>000</v>
      </c>
      <c r="AU7" s="169">
        <f t="shared" si="6"/>
        <v>0</v>
      </c>
      <c r="AV7" s="35" t="str">
        <f t="shared" si="7"/>
        <v>000</v>
      </c>
      <c r="AW7" s="39" t="str">
        <f t="shared" si="8"/>
        <v>000</v>
      </c>
      <c r="AX7" s="37">
        <f t="shared" si="9"/>
        <v>0</v>
      </c>
      <c r="AY7" s="43">
        <f t="shared" si="10"/>
        <v>0</v>
      </c>
      <c r="AZ7" s="32">
        <f t="shared" si="11"/>
        <v>0</v>
      </c>
    </row>
    <row r="8" spans="1:52" ht="22.5" customHeight="1">
      <c r="C8" s="512"/>
      <c r="D8" s="514"/>
      <c r="E8" s="516"/>
      <c r="F8" s="27" t="s">
        <v>305</v>
      </c>
      <c r="G8" s="25"/>
      <c r="H8" s="28" t="s">
        <v>309</v>
      </c>
      <c r="I8" s="521"/>
      <c r="J8" s="514"/>
      <c r="K8" s="541"/>
      <c r="L8" s="543"/>
      <c r="M8" s="545"/>
      <c r="N8" s="127" t="s">
        <v>305</v>
      </c>
      <c r="O8" s="25"/>
      <c r="P8" s="28" t="s">
        <v>309</v>
      </c>
      <c r="Q8" s="3"/>
      <c r="R8" s="4"/>
      <c r="S8" s="5"/>
      <c r="T8" s="6"/>
      <c r="U8" s="7"/>
      <c r="V8" s="55"/>
      <c r="W8" s="125"/>
      <c r="X8" s="8"/>
      <c r="Y8" s="4"/>
      <c r="Z8" s="5"/>
      <c r="AA8" s="6"/>
      <c r="AB8" s="7"/>
      <c r="AC8" s="55"/>
      <c r="AD8" s="125"/>
      <c r="AE8" s="27" t="s">
        <v>305</v>
      </c>
      <c r="AF8" s="25"/>
      <c r="AG8" s="28" t="s">
        <v>309</v>
      </c>
      <c r="AH8" s="552"/>
      <c r="AI8" s="537"/>
      <c r="AJ8" s="539"/>
      <c r="AK8" s="539"/>
      <c r="AL8" s="539"/>
      <c r="AM8" s="539"/>
      <c r="AO8" s="34" t="str">
        <f t="shared" si="0"/>
        <v/>
      </c>
      <c r="AP8" s="35" t="str">
        <f t="shared" si="1"/>
        <v/>
      </c>
      <c r="AQ8" s="36" t="str">
        <f t="shared" si="2"/>
        <v/>
      </c>
      <c r="AR8" s="37" t="str">
        <f t="shared" si="3"/>
        <v/>
      </c>
      <c r="AS8" s="38" t="str">
        <f t="shared" si="4"/>
        <v>000</v>
      </c>
      <c r="AT8" s="39" t="str">
        <f t="shared" si="5"/>
        <v>000</v>
      </c>
      <c r="AU8" s="169">
        <f t="shared" si="6"/>
        <v>0</v>
      </c>
      <c r="AV8" s="35" t="str">
        <f t="shared" si="7"/>
        <v>000</v>
      </c>
      <c r="AW8" s="39" t="str">
        <f t="shared" si="8"/>
        <v>000</v>
      </c>
      <c r="AX8" s="37">
        <f t="shared" si="9"/>
        <v>0</v>
      </c>
      <c r="AY8" s="43">
        <f t="shared" si="10"/>
        <v>0</v>
      </c>
      <c r="AZ8" s="32">
        <f t="shared" si="11"/>
        <v>0</v>
      </c>
    </row>
    <row r="9" spans="1:52" ht="22.5" customHeight="1" thickBot="1">
      <c r="C9" s="511"/>
      <c r="D9" s="513"/>
      <c r="E9" s="515"/>
      <c r="F9" s="517" t="str">
        <f>IF(G10="","",INT(YEARFRAC(G10,'[1]1'!$AJ$7,1)))</f>
        <v/>
      </c>
      <c r="G9" s="518"/>
      <c r="H9" s="519"/>
      <c r="I9" s="520"/>
      <c r="J9" s="513"/>
      <c r="K9" s="540" t="s">
        <v>308</v>
      </c>
      <c r="L9" s="542"/>
      <c r="M9" s="544" t="s">
        <v>307</v>
      </c>
      <c r="N9" s="546"/>
      <c r="O9" s="547"/>
      <c r="P9" s="548"/>
      <c r="Q9" s="3"/>
      <c r="R9" s="4"/>
      <c r="S9" s="5"/>
      <c r="T9" s="6"/>
      <c r="U9" s="7"/>
      <c r="V9" s="55"/>
      <c r="W9" s="125"/>
      <c r="X9" s="8"/>
      <c r="Y9" s="4"/>
      <c r="Z9" s="5"/>
      <c r="AA9" s="6"/>
      <c r="AB9" s="7"/>
      <c r="AC9" s="55"/>
      <c r="AD9" s="168"/>
      <c r="AE9" s="549" t="s">
        <v>66</v>
      </c>
      <c r="AF9" s="549"/>
      <c r="AG9" s="550"/>
      <c r="AH9" s="551"/>
      <c r="AI9" s="536" t="str">
        <f t="shared" ref="AI9" si="13">IF(F9&lt;35,"◯","")</f>
        <v/>
      </c>
      <c r="AJ9" s="538"/>
      <c r="AK9" s="538"/>
      <c r="AL9" s="538"/>
      <c r="AM9" s="538"/>
      <c r="AO9" s="34" t="str">
        <f t="shared" si="0"/>
        <v/>
      </c>
      <c r="AP9" s="35" t="str">
        <f t="shared" si="1"/>
        <v/>
      </c>
      <c r="AQ9" s="36" t="str">
        <f t="shared" si="2"/>
        <v/>
      </c>
      <c r="AR9" s="37" t="str">
        <f t="shared" si="3"/>
        <v/>
      </c>
      <c r="AS9" s="38" t="str">
        <f t="shared" si="4"/>
        <v>000</v>
      </c>
      <c r="AT9" s="39" t="str">
        <f t="shared" si="5"/>
        <v>000</v>
      </c>
      <c r="AU9" s="169">
        <f t="shared" si="6"/>
        <v>0</v>
      </c>
      <c r="AV9" s="35" t="str">
        <f t="shared" si="7"/>
        <v>000</v>
      </c>
      <c r="AW9" s="39" t="str">
        <f t="shared" si="8"/>
        <v>000</v>
      </c>
      <c r="AX9" s="37">
        <f t="shared" si="9"/>
        <v>0</v>
      </c>
      <c r="AY9" s="43">
        <f t="shared" si="10"/>
        <v>0</v>
      </c>
      <c r="AZ9" s="32">
        <f t="shared" si="11"/>
        <v>0</v>
      </c>
    </row>
    <row r="10" spans="1:52" ht="22.5" customHeight="1">
      <c r="C10" s="512"/>
      <c r="D10" s="514"/>
      <c r="E10" s="516"/>
      <c r="F10" s="27" t="s">
        <v>305</v>
      </c>
      <c r="G10" s="25"/>
      <c r="H10" s="28" t="s">
        <v>309</v>
      </c>
      <c r="I10" s="521"/>
      <c r="J10" s="514"/>
      <c r="K10" s="541"/>
      <c r="L10" s="543"/>
      <c r="M10" s="545"/>
      <c r="N10" s="127" t="s">
        <v>305</v>
      </c>
      <c r="O10" s="25"/>
      <c r="P10" s="28" t="s">
        <v>309</v>
      </c>
      <c r="Q10" s="3"/>
      <c r="R10" s="4"/>
      <c r="S10" s="5"/>
      <c r="T10" s="6"/>
      <c r="U10" s="7"/>
      <c r="V10" s="55"/>
      <c r="W10" s="125"/>
      <c r="X10" s="8"/>
      <c r="Y10" s="4"/>
      <c r="Z10" s="5"/>
      <c r="AA10" s="6"/>
      <c r="AB10" s="7"/>
      <c r="AC10" s="55"/>
      <c r="AD10" s="125"/>
      <c r="AE10" s="27" t="s">
        <v>305</v>
      </c>
      <c r="AF10" s="25"/>
      <c r="AG10" s="28" t="s">
        <v>309</v>
      </c>
      <c r="AH10" s="552"/>
      <c r="AI10" s="537"/>
      <c r="AJ10" s="539"/>
      <c r="AK10" s="539"/>
      <c r="AL10" s="539"/>
      <c r="AM10" s="539"/>
      <c r="AO10" s="34" t="str">
        <f t="shared" si="0"/>
        <v/>
      </c>
      <c r="AP10" s="35" t="str">
        <f t="shared" si="1"/>
        <v/>
      </c>
      <c r="AQ10" s="36" t="str">
        <f t="shared" si="2"/>
        <v/>
      </c>
      <c r="AR10" s="37" t="str">
        <f t="shared" si="3"/>
        <v/>
      </c>
      <c r="AS10" s="38" t="str">
        <f t="shared" si="4"/>
        <v>000</v>
      </c>
      <c r="AT10" s="39" t="str">
        <f t="shared" si="5"/>
        <v>000</v>
      </c>
      <c r="AU10" s="169">
        <f t="shared" si="6"/>
        <v>0</v>
      </c>
      <c r="AV10" s="35" t="str">
        <f t="shared" si="7"/>
        <v>000</v>
      </c>
      <c r="AW10" s="39" t="str">
        <f t="shared" si="8"/>
        <v>000</v>
      </c>
      <c r="AX10" s="37">
        <f t="shared" si="9"/>
        <v>0</v>
      </c>
      <c r="AY10" s="43">
        <f t="shared" si="10"/>
        <v>0</v>
      </c>
      <c r="AZ10" s="32">
        <f t="shared" si="11"/>
        <v>0</v>
      </c>
    </row>
    <row r="11" spans="1:52" ht="22.5" customHeight="1" thickBot="1">
      <c r="C11" s="511"/>
      <c r="D11" s="513"/>
      <c r="E11" s="515"/>
      <c r="F11" s="517" t="str">
        <f>IF(G12="","",INT(YEARFRAC(G12,'[1]1'!$AJ$7,1)))</f>
        <v/>
      </c>
      <c r="G11" s="518"/>
      <c r="H11" s="519"/>
      <c r="I11" s="520"/>
      <c r="J11" s="513"/>
      <c r="K11" s="540" t="s">
        <v>308</v>
      </c>
      <c r="L11" s="542"/>
      <c r="M11" s="544" t="s">
        <v>307</v>
      </c>
      <c r="N11" s="546"/>
      <c r="O11" s="547"/>
      <c r="P11" s="548"/>
      <c r="Q11" s="3"/>
      <c r="R11" s="4"/>
      <c r="S11" s="5"/>
      <c r="T11" s="6"/>
      <c r="U11" s="7"/>
      <c r="V11" s="55"/>
      <c r="W11" s="125"/>
      <c r="X11" s="8"/>
      <c r="Y11" s="4"/>
      <c r="Z11" s="5"/>
      <c r="AA11" s="6"/>
      <c r="AB11" s="7"/>
      <c r="AC11" s="55"/>
      <c r="AD11" s="168"/>
      <c r="AE11" s="549" t="s">
        <v>66</v>
      </c>
      <c r="AF11" s="549"/>
      <c r="AG11" s="550"/>
      <c r="AH11" s="551"/>
      <c r="AI11" s="536" t="str">
        <f t="shared" ref="AI11" si="14">IF(F11&lt;35,"◯","")</f>
        <v/>
      </c>
      <c r="AJ11" s="538"/>
      <c r="AK11" s="538"/>
      <c r="AL11" s="538"/>
      <c r="AM11" s="538"/>
      <c r="AO11" s="34" t="str">
        <f t="shared" si="0"/>
        <v/>
      </c>
      <c r="AP11" s="35" t="str">
        <f t="shared" si="1"/>
        <v/>
      </c>
      <c r="AQ11" s="36" t="str">
        <f t="shared" si="2"/>
        <v/>
      </c>
      <c r="AR11" s="37" t="str">
        <f t="shared" si="3"/>
        <v/>
      </c>
      <c r="AS11" s="38" t="str">
        <f t="shared" si="4"/>
        <v>000</v>
      </c>
      <c r="AT11" s="39" t="str">
        <f t="shared" si="5"/>
        <v>000</v>
      </c>
      <c r="AU11" s="169">
        <f t="shared" si="6"/>
        <v>0</v>
      </c>
      <c r="AV11" s="35" t="str">
        <f t="shared" si="7"/>
        <v>000</v>
      </c>
      <c r="AW11" s="39" t="str">
        <f t="shared" si="8"/>
        <v>000</v>
      </c>
      <c r="AX11" s="37">
        <f t="shared" si="9"/>
        <v>0</v>
      </c>
      <c r="AY11" s="43">
        <f t="shared" si="10"/>
        <v>0</v>
      </c>
      <c r="AZ11" s="32">
        <f t="shared" si="11"/>
        <v>0</v>
      </c>
    </row>
    <row r="12" spans="1:52" ht="22.5" customHeight="1">
      <c r="C12" s="512"/>
      <c r="D12" s="514"/>
      <c r="E12" s="516"/>
      <c r="F12" s="27" t="s">
        <v>305</v>
      </c>
      <c r="G12" s="25"/>
      <c r="H12" s="28" t="s">
        <v>309</v>
      </c>
      <c r="I12" s="521"/>
      <c r="J12" s="514"/>
      <c r="K12" s="541"/>
      <c r="L12" s="543"/>
      <c r="M12" s="545"/>
      <c r="N12" s="127" t="s">
        <v>305</v>
      </c>
      <c r="O12" s="25"/>
      <c r="P12" s="28" t="s">
        <v>309</v>
      </c>
      <c r="Q12" s="3"/>
      <c r="R12" s="4"/>
      <c r="S12" s="5"/>
      <c r="T12" s="6"/>
      <c r="U12" s="7"/>
      <c r="V12" s="55"/>
      <c r="W12" s="125"/>
      <c r="X12" s="8"/>
      <c r="Y12" s="4"/>
      <c r="Z12" s="5"/>
      <c r="AA12" s="6"/>
      <c r="AB12" s="7"/>
      <c r="AC12" s="55"/>
      <c r="AD12" s="125"/>
      <c r="AE12" s="27" t="s">
        <v>305</v>
      </c>
      <c r="AF12" s="25"/>
      <c r="AG12" s="28" t="s">
        <v>309</v>
      </c>
      <c r="AH12" s="552"/>
      <c r="AI12" s="537"/>
      <c r="AJ12" s="539"/>
      <c r="AK12" s="539"/>
      <c r="AL12" s="539"/>
      <c r="AM12" s="539"/>
      <c r="AO12" s="34" t="str">
        <f t="shared" si="0"/>
        <v/>
      </c>
      <c r="AP12" s="35" t="str">
        <f t="shared" si="1"/>
        <v/>
      </c>
      <c r="AQ12" s="36" t="str">
        <f t="shared" si="2"/>
        <v/>
      </c>
      <c r="AR12" s="37" t="str">
        <f t="shared" si="3"/>
        <v/>
      </c>
      <c r="AS12" s="38" t="str">
        <f t="shared" si="4"/>
        <v>000</v>
      </c>
      <c r="AT12" s="39" t="str">
        <f t="shared" si="5"/>
        <v>000</v>
      </c>
      <c r="AU12" s="169">
        <f t="shared" si="6"/>
        <v>0</v>
      </c>
      <c r="AV12" s="35" t="str">
        <f t="shared" si="7"/>
        <v>000</v>
      </c>
      <c r="AW12" s="39" t="str">
        <f t="shared" si="8"/>
        <v>000</v>
      </c>
      <c r="AX12" s="37">
        <f t="shared" si="9"/>
        <v>0</v>
      </c>
      <c r="AY12" s="43">
        <f t="shared" si="10"/>
        <v>0</v>
      </c>
      <c r="AZ12" s="32">
        <f t="shared" si="11"/>
        <v>0</v>
      </c>
    </row>
    <row r="13" spans="1:52" ht="22.5" customHeight="1" thickBot="1">
      <c r="C13" s="511"/>
      <c r="D13" s="513"/>
      <c r="E13" s="515"/>
      <c r="F13" s="517" t="str">
        <f>IF(G14="","",INT(YEARFRAC(G14,'[1]1'!$AJ$7,1)))</f>
        <v/>
      </c>
      <c r="G13" s="518"/>
      <c r="H13" s="519"/>
      <c r="I13" s="520"/>
      <c r="J13" s="513"/>
      <c r="K13" s="540" t="s">
        <v>308</v>
      </c>
      <c r="L13" s="542"/>
      <c r="M13" s="544" t="s">
        <v>307</v>
      </c>
      <c r="N13" s="546"/>
      <c r="O13" s="547"/>
      <c r="P13" s="548"/>
      <c r="Q13" s="3"/>
      <c r="R13" s="4"/>
      <c r="S13" s="5"/>
      <c r="T13" s="6"/>
      <c r="U13" s="7"/>
      <c r="V13" s="55"/>
      <c r="W13" s="125"/>
      <c r="X13" s="8"/>
      <c r="Y13" s="4"/>
      <c r="Z13" s="5"/>
      <c r="AA13" s="6"/>
      <c r="AB13" s="7"/>
      <c r="AC13" s="55"/>
      <c r="AD13" s="125"/>
      <c r="AE13" s="549" t="s">
        <v>66</v>
      </c>
      <c r="AF13" s="549"/>
      <c r="AG13" s="550"/>
      <c r="AH13" s="551"/>
      <c r="AI13" s="536" t="str">
        <f t="shared" ref="AI13" si="15">IF(F13&lt;35,"◯","")</f>
        <v/>
      </c>
      <c r="AJ13" s="538"/>
      <c r="AK13" s="538"/>
      <c r="AL13" s="538"/>
      <c r="AM13" s="538"/>
      <c r="AO13" s="34" t="str">
        <f t="shared" si="0"/>
        <v/>
      </c>
      <c r="AP13" s="35" t="str">
        <f t="shared" si="1"/>
        <v/>
      </c>
      <c r="AQ13" s="36" t="str">
        <f t="shared" si="2"/>
        <v/>
      </c>
      <c r="AR13" s="37" t="str">
        <f t="shared" si="3"/>
        <v/>
      </c>
      <c r="AS13" s="38" t="str">
        <f t="shared" si="4"/>
        <v>000</v>
      </c>
      <c r="AT13" s="39" t="str">
        <f t="shared" si="5"/>
        <v>000</v>
      </c>
      <c r="AU13" s="169">
        <f t="shared" si="6"/>
        <v>0</v>
      </c>
      <c r="AV13" s="35" t="str">
        <f t="shared" si="7"/>
        <v>000</v>
      </c>
      <c r="AW13" s="39" t="str">
        <f t="shared" si="8"/>
        <v>000</v>
      </c>
      <c r="AX13" s="37">
        <f t="shared" si="9"/>
        <v>0</v>
      </c>
      <c r="AY13" s="43">
        <f t="shared" si="10"/>
        <v>0</v>
      </c>
      <c r="AZ13" s="32">
        <f t="shared" si="11"/>
        <v>0</v>
      </c>
    </row>
    <row r="14" spans="1:52" ht="22.5" customHeight="1">
      <c r="C14" s="512"/>
      <c r="D14" s="514"/>
      <c r="E14" s="516"/>
      <c r="F14" s="27" t="s">
        <v>305</v>
      </c>
      <c r="G14" s="25"/>
      <c r="H14" s="28" t="s">
        <v>309</v>
      </c>
      <c r="I14" s="521"/>
      <c r="J14" s="514"/>
      <c r="K14" s="541"/>
      <c r="L14" s="543"/>
      <c r="M14" s="545"/>
      <c r="N14" s="127" t="s">
        <v>305</v>
      </c>
      <c r="O14" s="25"/>
      <c r="P14" s="28" t="s">
        <v>309</v>
      </c>
      <c r="Q14" s="3"/>
      <c r="R14" s="4"/>
      <c r="S14" s="5"/>
      <c r="T14" s="6"/>
      <c r="U14" s="7"/>
      <c r="V14" s="55"/>
      <c r="W14" s="125"/>
      <c r="X14" s="8"/>
      <c r="Y14" s="4"/>
      <c r="Z14" s="5"/>
      <c r="AA14" s="6"/>
      <c r="AB14" s="7"/>
      <c r="AC14" s="55"/>
      <c r="AD14" s="170"/>
      <c r="AE14" s="27" t="s">
        <v>305</v>
      </c>
      <c r="AF14" s="25"/>
      <c r="AG14" s="28" t="s">
        <v>309</v>
      </c>
      <c r="AH14" s="552"/>
      <c r="AI14" s="537"/>
      <c r="AJ14" s="539"/>
      <c r="AK14" s="539"/>
      <c r="AL14" s="539"/>
      <c r="AM14" s="539"/>
      <c r="AO14" s="34" t="str">
        <f t="shared" si="0"/>
        <v/>
      </c>
      <c r="AP14" s="35" t="str">
        <f t="shared" si="1"/>
        <v/>
      </c>
      <c r="AQ14" s="36" t="str">
        <f t="shared" si="2"/>
        <v/>
      </c>
      <c r="AR14" s="37" t="str">
        <f t="shared" si="3"/>
        <v/>
      </c>
      <c r="AS14" s="38" t="str">
        <f t="shared" si="4"/>
        <v>000</v>
      </c>
      <c r="AT14" s="39" t="str">
        <f t="shared" si="5"/>
        <v>000</v>
      </c>
      <c r="AU14" s="169">
        <f t="shared" si="6"/>
        <v>0</v>
      </c>
      <c r="AV14" s="35" t="str">
        <f t="shared" si="7"/>
        <v>000</v>
      </c>
      <c r="AW14" s="39" t="str">
        <f t="shared" si="8"/>
        <v>000</v>
      </c>
      <c r="AX14" s="37">
        <f t="shared" si="9"/>
        <v>0</v>
      </c>
      <c r="AY14" s="43">
        <f t="shared" si="10"/>
        <v>0</v>
      </c>
      <c r="AZ14" s="32">
        <f t="shared" si="11"/>
        <v>0</v>
      </c>
    </row>
    <row r="15" spans="1:52" ht="22.5" customHeight="1" thickBot="1">
      <c r="C15" s="511"/>
      <c r="D15" s="513"/>
      <c r="E15" s="515"/>
      <c r="F15" s="517" t="str">
        <f>IF(G16="","",INT(YEARFRAC(G16,'[1]1'!$AJ$7,1)))</f>
        <v/>
      </c>
      <c r="G15" s="518"/>
      <c r="H15" s="519"/>
      <c r="I15" s="520"/>
      <c r="J15" s="513"/>
      <c r="K15" s="540" t="s">
        <v>308</v>
      </c>
      <c r="L15" s="542"/>
      <c r="M15" s="544" t="s">
        <v>307</v>
      </c>
      <c r="N15" s="546"/>
      <c r="O15" s="547"/>
      <c r="P15" s="548"/>
      <c r="Q15" s="3"/>
      <c r="R15" s="4"/>
      <c r="S15" s="5"/>
      <c r="T15" s="6"/>
      <c r="U15" s="7"/>
      <c r="V15" s="55"/>
      <c r="W15" s="125"/>
      <c r="X15" s="8"/>
      <c r="Y15" s="4"/>
      <c r="Z15" s="5"/>
      <c r="AA15" s="6"/>
      <c r="AB15" s="7"/>
      <c r="AC15" s="55"/>
      <c r="AD15" s="125"/>
      <c r="AE15" s="549" t="s">
        <v>66</v>
      </c>
      <c r="AF15" s="549"/>
      <c r="AG15" s="550"/>
      <c r="AH15" s="551"/>
      <c r="AI15" s="536" t="str">
        <f t="shared" ref="AI15" si="16">IF(F15&lt;35,"◯","")</f>
        <v/>
      </c>
      <c r="AJ15" s="538"/>
      <c r="AK15" s="538"/>
      <c r="AL15" s="538"/>
      <c r="AM15" s="538"/>
      <c r="AO15" s="34" t="str">
        <f t="shared" ref="AO15:AO78" si="17">IF(D15&lt;&gt;"",D15,IF(SUM(Q15:AC16)&lt;&gt;0,AO14,""))</f>
        <v/>
      </c>
      <c r="AP15" s="35" t="str">
        <f t="shared" si="1"/>
        <v/>
      </c>
      <c r="AQ15" s="36" t="str">
        <f t="shared" si="2"/>
        <v/>
      </c>
      <c r="AR15" s="37" t="str">
        <f t="shared" si="3"/>
        <v/>
      </c>
      <c r="AS15" s="38" t="str">
        <f t="shared" si="4"/>
        <v>000</v>
      </c>
      <c r="AT15" s="39" t="str">
        <f t="shared" si="5"/>
        <v>000</v>
      </c>
      <c r="AU15" s="169">
        <f t="shared" si="6"/>
        <v>0</v>
      </c>
      <c r="AV15" s="35" t="str">
        <f t="shared" si="7"/>
        <v>000</v>
      </c>
      <c r="AW15" s="39" t="str">
        <f t="shared" si="8"/>
        <v>000</v>
      </c>
      <c r="AX15" s="37">
        <f t="shared" si="9"/>
        <v>0</v>
      </c>
      <c r="AY15" s="43">
        <f t="shared" si="10"/>
        <v>0</v>
      </c>
      <c r="AZ15" s="32">
        <f t="shared" si="11"/>
        <v>0</v>
      </c>
    </row>
    <row r="16" spans="1:52" ht="22.5" customHeight="1">
      <c r="C16" s="512"/>
      <c r="D16" s="514"/>
      <c r="E16" s="516"/>
      <c r="F16" s="27" t="s">
        <v>305</v>
      </c>
      <c r="G16" s="25"/>
      <c r="H16" s="28" t="s">
        <v>309</v>
      </c>
      <c r="I16" s="521"/>
      <c r="J16" s="514"/>
      <c r="K16" s="541"/>
      <c r="L16" s="543"/>
      <c r="M16" s="545"/>
      <c r="N16" s="127" t="s">
        <v>305</v>
      </c>
      <c r="O16" s="25"/>
      <c r="P16" s="28" t="s">
        <v>309</v>
      </c>
      <c r="Q16" s="3"/>
      <c r="R16" s="4"/>
      <c r="S16" s="5"/>
      <c r="T16" s="6"/>
      <c r="U16" s="7"/>
      <c r="V16" s="55"/>
      <c r="W16" s="125"/>
      <c r="X16" s="8"/>
      <c r="Y16" s="4"/>
      <c r="Z16" s="5"/>
      <c r="AA16" s="6"/>
      <c r="AB16" s="7"/>
      <c r="AC16" s="55"/>
      <c r="AD16" s="170"/>
      <c r="AE16" s="27" t="s">
        <v>305</v>
      </c>
      <c r="AF16" s="25"/>
      <c r="AG16" s="28" t="s">
        <v>309</v>
      </c>
      <c r="AH16" s="552"/>
      <c r="AI16" s="537"/>
      <c r="AJ16" s="539"/>
      <c r="AK16" s="539"/>
      <c r="AL16" s="539"/>
      <c r="AM16" s="539"/>
      <c r="AO16" s="34" t="str">
        <f t="shared" si="17"/>
        <v/>
      </c>
      <c r="AP16" s="35" t="str">
        <f t="shared" si="1"/>
        <v/>
      </c>
      <c r="AQ16" s="36" t="str">
        <f t="shared" si="2"/>
        <v/>
      </c>
      <c r="AR16" s="37" t="str">
        <f t="shared" si="3"/>
        <v/>
      </c>
      <c r="AS16" s="38" t="str">
        <f t="shared" si="4"/>
        <v>000</v>
      </c>
      <c r="AT16" s="39" t="str">
        <f t="shared" si="5"/>
        <v>000</v>
      </c>
      <c r="AU16" s="169">
        <f t="shared" si="6"/>
        <v>0</v>
      </c>
      <c r="AV16" s="35" t="str">
        <f t="shared" si="7"/>
        <v>000</v>
      </c>
      <c r="AW16" s="39" t="str">
        <f t="shared" si="8"/>
        <v>000</v>
      </c>
      <c r="AX16" s="37">
        <f t="shared" si="9"/>
        <v>0</v>
      </c>
      <c r="AY16" s="43">
        <f t="shared" si="10"/>
        <v>0</v>
      </c>
      <c r="AZ16" s="32">
        <f t="shared" si="11"/>
        <v>0</v>
      </c>
    </row>
    <row r="17" spans="3:52" ht="22.5" customHeight="1" thickBot="1">
      <c r="C17" s="511"/>
      <c r="D17" s="513"/>
      <c r="E17" s="515"/>
      <c r="F17" s="517" t="str">
        <f>IF(G18="","",INT(YEARFRAC(G18,'[1]1'!$AJ$7,1)))</f>
        <v/>
      </c>
      <c r="G17" s="518"/>
      <c r="H17" s="519"/>
      <c r="I17" s="520"/>
      <c r="J17" s="513"/>
      <c r="K17" s="540" t="s">
        <v>308</v>
      </c>
      <c r="L17" s="542"/>
      <c r="M17" s="544" t="s">
        <v>307</v>
      </c>
      <c r="N17" s="546"/>
      <c r="O17" s="547"/>
      <c r="P17" s="548"/>
      <c r="Q17" s="3"/>
      <c r="R17" s="4"/>
      <c r="S17" s="5"/>
      <c r="T17" s="6"/>
      <c r="U17" s="7"/>
      <c r="V17" s="55"/>
      <c r="W17" s="125"/>
      <c r="X17" s="8"/>
      <c r="Y17" s="4"/>
      <c r="Z17" s="5"/>
      <c r="AA17" s="6"/>
      <c r="AB17" s="7"/>
      <c r="AC17" s="55"/>
      <c r="AD17" s="125"/>
      <c r="AE17" s="549" t="s">
        <v>66</v>
      </c>
      <c r="AF17" s="549"/>
      <c r="AG17" s="550"/>
      <c r="AH17" s="551"/>
      <c r="AI17" s="536" t="str">
        <f t="shared" ref="AI17" si="18">IF(F17&lt;35,"◯","")</f>
        <v/>
      </c>
      <c r="AJ17" s="538"/>
      <c r="AK17" s="538"/>
      <c r="AL17" s="538"/>
      <c r="AM17" s="538"/>
      <c r="AO17" s="34" t="str">
        <f t="shared" si="17"/>
        <v/>
      </c>
      <c r="AP17" s="35" t="str">
        <f t="shared" si="1"/>
        <v/>
      </c>
      <c r="AQ17" s="36" t="str">
        <f t="shared" si="2"/>
        <v/>
      </c>
      <c r="AR17" s="37" t="str">
        <f t="shared" si="3"/>
        <v/>
      </c>
      <c r="AS17" s="38" t="str">
        <f t="shared" si="4"/>
        <v>000</v>
      </c>
      <c r="AT17" s="39" t="str">
        <f t="shared" si="5"/>
        <v>000</v>
      </c>
      <c r="AU17" s="169">
        <f t="shared" si="6"/>
        <v>0</v>
      </c>
      <c r="AV17" s="35" t="str">
        <f t="shared" si="7"/>
        <v>000</v>
      </c>
      <c r="AW17" s="39" t="str">
        <f t="shared" si="8"/>
        <v>000</v>
      </c>
      <c r="AX17" s="37">
        <f t="shared" si="9"/>
        <v>0</v>
      </c>
      <c r="AY17" s="43">
        <f t="shared" si="10"/>
        <v>0</v>
      </c>
      <c r="AZ17" s="32">
        <f t="shared" si="11"/>
        <v>0</v>
      </c>
    </row>
    <row r="18" spans="3:52" ht="22.5" customHeight="1">
      <c r="C18" s="512"/>
      <c r="D18" s="514"/>
      <c r="E18" s="516"/>
      <c r="F18" s="27" t="s">
        <v>305</v>
      </c>
      <c r="G18" s="25"/>
      <c r="H18" s="28" t="s">
        <v>309</v>
      </c>
      <c r="I18" s="521"/>
      <c r="J18" s="514"/>
      <c r="K18" s="541"/>
      <c r="L18" s="543"/>
      <c r="M18" s="545"/>
      <c r="N18" s="127" t="s">
        <v>305</v>
      </c>
      <c r="O18" s="25"/>
      <c r="P18" s="28" t="s">
        <v>309</v>
      </c>
      <c r="Q18" s="3"/>
      <c r="R18" s="4"/>
      <c r="S18" s="5"/>
      <c r="T18" s="6"/>
      <c r="U18" s="7"/>
      <c r="V18" s="55"/>
      <c r="W18" s="125"/>
      <c r="X18" s="8"/>
      <c r="Y18" s="4"/>
      <c r="Z18" s="5"/>
      <c r="AA18" s="6"/>
      <c r="AB18" s="7"/>
      <c r="AC18" s="55"/>
      <c r="AD18" s="170"/>
      <c r="AE18" s="27" t="s">
        <v>305</v>
      </c>
      <c r="AF18" s="25"/>
      <c r="AG18" s="28" t="s">
        <v>309</v>
      </c>
      <c r="AH18" s="552"/>
      <c r="AI18" s="537"/>
      <c r="AJ18" s="539"/>
      <c r="AK18" s="539"/>
      <c r="AL18" s="539"/>
      <c r="AM18" s="539"/>
      <c r="AO18" s="34" t="str">
        <f t="shared" si="17"/>
        <v/>
      </c>
      <c r="AP18" s="35" t="str">
        <f t="shared" si="1"/>
        <v/>
      </c>
      <c r="AQ18" s="36" t="str">
        <f t="shared" si="2"/>
        <v/>
      </c>
      <c r="AR18" s="37" t="str">
        <f t="shared" si="3"/>
        <v/>
      </c>
      <c r="AS18" s="38" t="str">
        <f t="shared" si="4"/>
        <v>000</v>
      </c>
      <c r="AT18" s="39" t="str">
        <f t="shared" si="5"/>
        <v>000</v>
      </c>
      <c r="AU18" s="169">
        <f t="shared" si="6"/>
        <v>0</v>
      </c>
      <c r="AV18" s="35" t="str">
        <f t="shared" si="7"/>
        <v>000</v>
      </c>
      <c r="AW18" s="39" t="str">
        <f t="shared" si="8"/>
        <v>000</v>
      </c>
      <c r="AX18" s="37">
        <f t="shared" si="9"/>
        <v>0</v>
      </c>
      <c r="AY18" s="43">
        <f t="shared" si="10"/>
        <v>0</v>
      </c>
      <c r="AZ18" s="32">
        <f t="shared" si="11"/>
        <v>0</v>
      </c>
    </row>
    <row r="19" spans="3:52" ht="22.5" customHeight="1" thickBot="1">
      <c r="C19" s="511"/>
      <c r="D19" s="513"/>
      <c r="E19" s="515"/>
      <c r="F19" s="517" t="str">
        <f>IF(G20="","",INT(YEARFRAC(G20,'[1]1'!$AJ$7,1)))</f>
        <v/>
      </c>
      <c r="G19" s="518"/>
      <c r="H19" s="519"/>
      <c r="I19" s="520"/>
      <c r="J19" s="513"/>
      <c r="K19" s="540" t="s">
        <v>308</v>
      </c>
      <c r="L19" s="542"/>
      <c r="M19" s="544" t="s">
        <v>307</v>
      </c>
      <c r="N19" s="546"/>
      <c r="O19" s="547"/>
      <c r="P19" s="548"/>
      <c r="Q19" s="3"/>
      <c r="R19" s="4"/>
      <c r="S19" s="5"/>
      <c r="T19" s="6"/>
      <c r="U19" s="7"/>
      <c r="V19" s="55"/>
      <c r="W19" s="125"/>
      <c r="X19" s="8"/>
      <c r="Y19" s="4"/>
      <c r="Z19" s="5"/>
      <c r="AA19" s="6"/>
      <c r="AB19" s="7"/>
      <c r="AC19" s="55"/>
      <c r="AD19" s="168"/>
      <c r="AE19" s="549" t="s">
        <v>66</v>
      </c>
      <c r="AF19" s="549"/>
      <c r="AG19" s="550"/>
      <c r="AH19" s="551"/>
      <c r="AI19" s="536" t="str">
        <f t="shared" ref="AI19" si="19">IF(F19&lt;35,"◯","")</f>
        <v/>
      </c>
      <c r="AJ19" s="538"/>
      <c r="AK19" s="538"/>
      <c r="AL19" s="538"/>
      <c r="AM19" s="538"/>
      <c r="AO19" s="34" t="str">
        <f t="shared" si="17"/>
        <v/>
      </c>
      <c r="AP19" s="35" t="str">
        <f t="shared" si="1"/>
        <v/>
      </c>
      <c r="AQ19" s="36" t="str">
        <f t="shared" si="2"/>
        <v/>
      </c>
      <c r="AR19" s="37" t="str">
        <f t="shared" si="3"/>
        <v/>
      </c>
      <c r="AS19" s="38" t="str">
        <f t="shared" si="4"/>
        <v>000</v>
      </c>
      <c r="AT19" s="39" t="str">
        <f t="shared" si="5"/>
        <v>000</v>
      </c>
      <c r="AU19" s="169">
        <f t="shared" si="6"/>
        <v>0</v>
      </c>
      <c r="AV19" s="35" t="str">
        <f t="shared" si="7"/>
        <v>000</v>
      </c>
      <c r="AW19" s="39" t="str">
        <f t="shared" si="8"/>
        <v>000</v>
      </c>
      <c r="AX19" s="37">
        <f t="shared" si="9"/>
        <v>0</v>
      </c>
      <c r="AY19" s="43">
        <f t="shared" si="10"/>
        <v>0</v>
      </c>
      <c r="AZ19" s="32">
        <f t="shared" si="11"/>
        <v>0</v>
      </c>
    </row>
    <row r="20" spans="3:52" ht="22.5" customHeight="1">
      <c r="C20" s="512"/>
      <c r="D20" s="514"/>
      <c r="E20" s="516"/>
      <c r="F20" s="27" t="s">
        <v>305</v>
      </c>
      <c r="G20" s="25"/>
      <c r="H20" s="28" t="s">
        <v>309</v>
      </c>
      <c r="I20" s="521"/>
      <c r="J20" s="514"/>
      <c r="K20" s="541"/>
      <c r="L20" s="543"/>
      <c r="M20" s="545"/>
      <c r="N20" s="127" t="s">
        <v>305</v>
      </c>
      <c r="O20" s="25"/>
      <c r="P20" s="28" t="s">
        <v>309</v>
      </c>
      <c r="Q20" s="3"/>
      <c r="R20" s="4"/>
      <c r="S20" s="5"/>
      <c r="T20" s="6"/>
      <c r="U20" s="7"/>
      <c r="V20" s="55"/>
      <c r="W20" s="125"/>
      <c r="X20" s="8"/>
      <c r="Y20" s="4"/>
      <c r="Z20" s="5"/>
      <c r="AA20" s="6"/>
      <c r="AB20" s="7"/>
      <c r="AC20" s="55"/>
      <c r="AD20" s="125"/>
      <c r="AE20" s="27" t="s">
        <v>305</v>
      </c>
      <c r="AF20" s="25"/>
      <c r="AG20" s="28" t="s">
        <v>309</v>
      </c>
      <c r="AH20" s="552"/>
      <c r="AI20" s="537"/>
      <c r="AJ20" s="539"/>
      <c r="AK20" s="539"/>
      <c r="AL20" s="539"/>
      <c r="AM20" s="539"/>
      <c r="AO20" s="34" t="str">
        <f t="shared" si="17"/>
        <v/>
      </c>
      <c r="AP20" s="35" t="str">
        <f t="shared" si="1"/>
        <v/>
      </c>
      <c r="AQ20" s="36" t="str">
        <f t="shared" si="2"/>
        <v/>
      </c>
      <c r="AR20" s="37" t="str">
        <f t="shared" si="3"/>
        <v/>
      </c>
      <c r="AS20" s="38" t="str">
        <f t="shared" si="4"/>
        <v>000</v>
      </c>
      <c r="AT20" s="39" t="str">
        <f t="shared" si="5"/>
        <v>000</v>
      </c>
      <c r="AU20" s="169">
        <f t="shared" si="6"/>
        <v>0</v>
      </c>
      <c r="AV20" s="35" t="str">
        <f t="shared" si="7"/>
        <v>000</v>
      </c>
      <c r="AW20" s="39" t="str">
        <f t="shared" si="8"/>
        <v>000</v>
      </c>
      <c r="AX20" s="37">
        <f t="shared" si="9"/>
        <v>0</v>
      </c>
      <c r="AY20" s="43">
        <f t="shared" si="10"/>
        <v>0</v>
      </c>
      <c r="AZ20" s="32">
        <f t="shared" si="11"/>
        <v>0</v>
      </c>
    </row>
    <row r="21" spans="3:52" ht="22.5" customHeight="1" thickBot="1">
      <c r="C21" s="511"/>
      <c r="D21" s="513"/>
      <c r="E21" s="515"/>
      <c r="F21" s="517" t="str">
        <f>IF(G22="","",INT(YEARFRAC(G22,'[1]1'!$AJ$7,1)))</f>
        <v/>
      </c>
      <c r="G21" s="518"/>
      <c r="H21" s="519"/>
      <c r="I21" s="520"/>
      <c r="J21" s="513"/>
      <c r="K21" s="540" t="s">
        <v>308</v>
      </c>
      <c r="L21" s="542"/>
      <c r="M21" s="544" t="s">
        <v>307</v>
      </c>
      <c r="N21" s="546"/>
      <c r="O21" s="547"/>
      <c r="P21" s="548"/>
      <c r="Q21" s="3"/>
      <c r="R21" s="4"/>
      <c r="S21" s="5"/>
      <c r="T21" s="6"/>
      <c r="U21" s="7"/>
      <c r="V21" s="55"/>
      <c r="W21" s="125"/>
      <c r="X21" s="8"/>
      <c r="Y21" s="4"/>
      <c r="Z21" s="5"/>
      <c r="AA21" s="6"/>
      <c r="AB21" s="7"/>
      <c r="AC21" s="55"/>
      <c r="AD21" s="168"/>
      <c r="AE21" s="549" t="s">
        <v>66</v>
      </c>
      <c r="AF21" s="549"/>
      <c r="AG21" s="550"/>
      <c r="AH21" s="551"/>
      <c r="AI21" s="536" t="str">
        <f t="shared" ref="AI21" si="20">IF(F21&lt;35,"◯","")</f>
        <v/>
      </c>
      <c r="AJ21" s="538"/>
      <c r="AK21" s="538"/>
      <c r="AL21" s="538"/>
      <c r="AM21" s="538"/>
      <c r="AO21" s="34" t="str">
        <f t="shared" si="17"/>
        <v/>
      </c>
      <c r="AP21" s="35" t="str">
        <f t="shared" si="1"/>
        <v/>
      </c>
      <c r="AQ21" s="36" t="str">
        <f t="shared" si="2"/>
        <v/>
      </c>
      <c r="AR21" s="37" t="str">
        <f t="shared" si="3"/>
        <v/>
      </c>
      <c r="AS21" s="38" t="str">
        <f t="shared" si="4"/>
        <v>000</v>
      </c>
      <c r="AT21" s="39" t="str">
        <f t="shared" si="5"/>
        <v>000</v>
      </c>
      <c r="AU21" s="169">
        <f t="shared" si="6"/>
        <v>0</v>
      </c>
      <c r="AV21" s="35" t="str">
        <f t="shared" si="7"/>
        <v>000</v>
      </c>
      <c r="AW21" s="39" t="str">
        <f t="shared" si="8"/>
        <v>000</v>
      </c>
      <c r="AX21" s="169">
        <f t="shared" si="9"/>
        <v>0</v>
      </c>
      <c r="AY21" s="43">
        <f t="shared" si="10"/>
        <v>0</v>
      </c>
      <c r="AZ21" s="32">
        <f t="shared" si="11"/>
        <v>0</v>
      </c>
    </row>
    <row r="22" spans="3:52" ht="22.5" customHeight="1">
      <c r="C22" s="512"/>
      <c r="D22" s="514"/>
      <c r="E22" s="516"/>
      <c r="F22" s="27" t="s">
        <v>305</v>
      </c>
      <c r="G22" s="25"/>
      <c r="H22" s="28" t="s">
        <v>309</v>
      </c>
      <c r="I22" s="521"/>
      <c r="J22" s="514"/>
      <c r="K22" s="541"/>
      <c r="L22" s="543"/>
      <c r="M22" s="545"/>
      <c r="N22" s="127" t="s">
        <v>305</v>
      </c>
      <c r="O22" s="25"/>
      <c r="P22" s="28" t="s">
        <v>309</v>
      </c>
      <c r="Q22" s="3"/>
      <c r="R22" s="4"/>
      <c r="S22" s="5"/>
      <c r="T22" s="6"/>
      <c r="U22" s="7"/>
      <c r="V22" s="55"/>
      <c r="W22" s="125"/>
      <c r="X22" s="8"/>
      <c r="Y22" s="4"/>
      <c r="Z22" s="5"/>
      <c r="AA22" s="6"/>
      <c r="AB22" s="7"/>
      <c r="AC22" s="55"/>
      <c r="AD22" s="125"/>
      <c r="AE22" s="27" t="s">
        <v>305</v>
      </c>
      <c r="AF22" s="25"/>
      <c r="AG22" s="28" t="s">
        <v>309</v>
      </c>
      <c r="AH22" s="552"/>
      <c r="AI22" s="537"/>
      <c r="AJ22" s="539"/>
      <c r="AK22" s="539"/>
      <c r="AL22" s="539"/>
      <c r="AM22" s="539"/>
      <c r="AO22" s="34" t="str">
        <f t="shared" si="17"/>
        <v/>
      </c>
      <c r="AP22" s="35" t="str">
        <f t="shared" si="1"/>
        <v/>
      </c>
      <c r="AQ22" s="36" t="str">
        <f t="shared" si="2"/>
        <v/>
      </c>
      <c r="AR22" s="37" t="str">
        <f t="shared" si="3"/>
        <v/>
      </c>
      <c r="AS22" s="38" t="str">
        <f t="shared" si="4"/>
        <v>000</v>
      </c>
      <c r="AT22" s="39" t="str">
        <f t="shared" si="5"/>
        <v>000</v>
      </c>
      <c r="AU22" s="169">
        <f t="shared" si="6"/>
        <v>0</v>
      </c>
      <c r="AV22" s="35" t="str">
        <f t="shared" si="7"/>
        <v>000</v>
      </c>
      <c r="AW22" s="39" t="str">
        <f t="shared" si="8"/>
        <v>000</v>
      </c>
      <c r="AX22" s="169">
        <f t="shared" si="9"/>
        <v>0</v>
      </c>
      <c r="AY22" s="43">
        <f t="shared" si="10"/>
        <v>0</v>
      </c>
      <c r="AZ22" s="32">
        <f t="shared" si="11"/>
        <v>0</v>
      </c>
    </row>
    <row r="23" spans="3:52" ht="22.5" customHeight="1" thickBot="1">
      <c r="C23" s="511"/>
      <c r="D23" s="513"/>
      <c r="E23" s="515"/>
      <c r="F23" s="517" t="str">
        <f>IF(G24="","",INT(YEARFRAC(G24,'[1]1'!$AJ$7,1)))</f>
        <v/>
      </c>
      <c r="G23" s="518"/>
      <c r="H23" s="519"/>
      <c r="I23" s="520"/>
      <c r="J23" s="513"/>
      <c r="K23" s="540" t="s">
        <v>308</v>
      </c>
      <c r="L23" s="542"/>
      <c r="M23" s="544" t="s">
        <v>307</v>
      </c>
      <c r="N23" s="546"/>
      <c r="O23" s="547"/>
      <c r="P23" s="548"/>
      <c r="Q23" s="3"/>
      <c r="R23" s="4"/>
      <c r="S23" s="5"/>
      <c r="T23" s="6"/>
      <c r="U23" s="7"/>
      <c r="V23" s="55"/>
      <c r="W23" s="125"/>
      <c r="X23" s="8"/>
      <c r="Y23" s="4"/>
      <c r="Z23" s="5"/>
      <c r="AA23" s="6"/>
      <c r="AB23" s="7"/>
      <c r="AC23" s="55"/>
      <c r="AD23" s="168"/>
      <c r="AE23" s="549" t="s">
        <v>66</v>
      </c>
      <c r="AF23" s="549"/>
      <c r="AG23" s="550"/>
      <c r="AH23" s="551"/>
      <c r="AI23" s="536" t="str">
        <f t="shared" ref="AI23" si="21">IF(F23&lt;35,"◯","")</f>
        <v/>
      </c>
      <c r="AJ23" s="538"/>
      <c r="AK23" s="538"/>
      <c r="AL23" s="538"/>
      <c r="AM23" s="538"/>
      <c r="AO23" s="34" t="str">
        <f t="shared" si="17"/>
        <v/>
      </c>
      <c r="AP23" s="35" t="str">
        <f t="shared" si="1"/>
        <v/>
      </c>
      <c r="AQ23" s="36" t="str">
        <f t="shared" si="2"/>
        <v/>
      </c>
      <c r="AR23" s="37" t="str">
        <f t="shared" si="3"/>
        <v/>
      </c>
      <c r="AS23" s="38" t="str">
        <f t="shared" si="4"/>
        <v>000</v>
      </c>
      <c r="AT23" s="39" t="str">
        <f t="shared" si="5"/>
        <v>000</v>
      </c>
      <c r="AU23" s="169">
        <f t="shared" si="6"/>
        <v>0</v>
      </c>
      <c r="AV23" s="35" t="str">
        <f t="shared" si="7"/>
        <v>000</v>
      </c>
      <c r="AW23" s="39" t="str">
        <f t="shared" si="8"/>
        <v>000</v>
      </c>
      <c r="AX23" s="169">
        <f t="shared" si="9"/>
        <v>0</v>
      </c>
      <c r="AY23" s="43">
        <f t="shared" si="10"/>
        <v>0</v>
      </c>
      <c r="AZ23" s="32">
        <f t="shared" si="11"/>
        <v>0</v>
      </c>
    </row>
    <row r="24" spans="3:52" ht="22.5" customHeight="1">
      <c r="C24" s="512"/>
      <c r="D24" s="514"/>
      <c r="E24" s="516"/>
      <c r="F24" s="27" t="s">
        <v>305</v>
      </c>
      <c r="G24" s="25"/>
      <c r="H24" s="28" t="s">
        <v>309</v>
      </c>
      <c r="I24" s="521"/>
      <c r="J24" s="514"/>
      <c r="K24" s="541"/>
      <c r="L24" s="543"/>
      <c r="M24" s="545"/>
      <c r="N24" s="127" t="s">
        <v>305</v>
      </c>
      <c r="O24" s="25"/>
      <c r="P24" s="28" t="s">
        <v>309</v>
      </c>
      <c r="Q24" s="3"/>
      <c r="R24" s="4"/>
      <c r="S24" s="5"/>
      <c r="T24" s="6"/>
      <c r="U24" s="7"/>
      <c r="V24" s="55"/>
      <c r="W24" s="125"/>
      <c r="X24" s="8"/>
      <c r="Y24" s="4"/>
      <c r="Z24" s="5"/>
      <c r="AA24" s="6"/>
      <c r="AB24" s="7"/>
      <c r="AC24" s="55"/>
      <c r="AD24" s="125"/>
      <c r="AE24" s="27" t="s">
        <v>305</v>
      </c>
      <c r="AF24" s="25"/>
      <c r="AG24" s="28" t="s">
        <v>309</v>
      </c>
      <c r="AH24" s="552"/>
      <c r="AI24" s="537"/>
      <c r="AJ24" s="539"/>
      <c r="AK24" s="539"/>
      <c r="AL24" s="539"/>
      <c r="AM24" s="539"/>
      <c r="AO24" s="34" t="str">
        <f t="shared" si="17"/>
        <v/>
      </c>
      <c r="AP24" s="35" t="str">
        <f t="shared" si="1"/>
        <v/>
      </c>
      <c r="AQ24" s="36" t="str">
        <f t="shared" si="2"/>
        <v/>
      </c>
      <c r="AR24" s="37" t="str">
        <f t="shared" si="3"/>
        <v/>
      </c>
      <c r="AS24" s="38" t="str">
        <f t="shared" si="4"/>
        <v>000</v>
      </c>
      <c r="AT24" s="39" t="str">
        <f t="shared" si="5"/>
        <v>000</v>
      </c>
      <c r="AU24" s="169">
        <f t="shared" si="6"/>
        <v>0</v>
      </c>
      <c r="AV24" s="35" t="str">
        <f t="shared" si="7"/>
        <v>000</v>
      </c>
      <c r="AW24" s="39" t="str">
        <f t="shared" si="8"/>
        <v>000</v>
      </c>
      <c r="AX24" s="169">
        <f t="shared" si="9"/>
        <v>0</v>
      </c>
      <c r="AY24" s="43">
        <f t="shared" si="10"/>
        <v>0</v>
      </c>
      <c r="AZ24" s="32">
        <f t="shared" si="11"/>
        <v>0</v>
      </c>
    </row>
    <row r="25" spans="3:52" ht="22.5" customHeight="1" thickBot="1">
      <c r="C25" s="511"/>
      <c r="D25" s="513"/>
      <c r="E25" s="515"/>
      <c r="F25" s="517" t="str">
        <f>IF(G26="","",INT(YEARFRAC(G26,'[1]1'!$AJ$7,1)))</f>
        <v/>
      </c>
      <c r="G25" s="518"/>
      <c r="H25" s="519"/>
      <c r="I25" s="520"/>
      <c r="J25" s="513"/>
      <c r="K25" s="540" t="s">
        <v>308</v>
      </c>
      <c r="L25" s="542"/>
      <c r="M25" s="544" t="s">
        <v>307</v>
      </c>
      <c r="N25" s="546"/>
      <c r="O25" s="547"/>
      <c r="P25" s="548"/>
      <c r="Q25" s="3"/>
      <c r="R25" s="4"/>
      <c r="S25" s="5"/>
      <c r="T25" s="6"/>
      <c r="U25" s="7"/>
      <c r="V25" s="55"/>
      <c r="W25" s="125"/>
      <c r="X25" s="8"/>
      <c r="Y25" s="4"/>
      <c r="Z25" s="5"/>
      <c r="AA25" s="6"/>
      <c r="AB25" s="7"/>
      <c r="AC25" s="55"/>
      <c r="AD25" s="125"/>
      <c r="AE25" s="549" t="s">
        <v>66</v>
      </c>
      <c r="AF25" s="549"/>
      <c r="AG25" s="550"/>
      <c r="AH25" s="551"/>
      <c r="AI25" s="536" t="str">
        <f t="shared" ref="AI25" si="22">IF(F25&lt;35,"◯","")</f>
        <v/>
      </c>
      <c r="AJ25" s="538"/>
      <c r="AK25" s="538"/>
      <c r="AL25" s="538"/>
      <c r="AM25" s="538"/>
      <c r="AO25" s="34" t="str">
        <f t="shared" si="17"/>
        <v/>
      </c>
      <c r="AP25" s="35" t="str">
        <f t="shared" si="1"/>
        <v/>
      </c>
      <c r="AQ25" s="36" t="str">
        <f t="shared" si="2"/>
        <v/>
      </c>
      <c r="AR25" s="37" t="str">
        <f t="shared" si="3"/>
        <v/>
      </c>
      <c r="AS25" s="38" t="str">
        <f t="shared" si="4"/>
        <v>000</v>
      </c>
      <c r="AT25" s="39" t="str">
        <f t="shared" si="5"/>
        <v>000</v>
      </c>
      <c r="AU25" s="169">
        <f t="shared" si="6"/>
        <v>0</v>
      </c>
      <c r="AV25" s="35" t="str">
        <f t="shared" si="7"/>
        <v>000</v>
      </c>
      <c r="AW25" s="39" t="str">
        <f t="shared" si="8"/>
        <v>000</v>
      </c>
      <c r="AX25" s="169">
        <f t="shared" si="9"/>
        <v>0</v>
      </c>
      <c r="AY25" s="43">
        <f t="shared" si="10"/>
        <v>0</v>
      </c>
      <c r="AZ25" s="32">
        <f t="shared" si="11"/>
        <v>0</v>
      </c>
    </row>
    <row r="26" spans="3:52" ht="22.5" customHeight="1">
      <c r="C26" s="512"/>
      <c r="D26" s="514"/>
      <c r="E26" s="516"/>
      <c r="F26" s="27" t="s">
        <v>305</v>
      </c>
      <c r="G26" s="25"/>
      <c r="H26" s="28" t="s">
        <v>309</v>
      </c>
      <c r="I26" s="521"/>
      <c r="J26" s="514"/>
      <c r="K26" s="541"/>
      <c r="L26" s="543"/>
      <c r="M26" s="545"/>
      <c r="N26" s="127" t="s">
        <v>305</v>
      </c>
      <c r="O26" s="25"/>
      <c r="P26" s="28" t="s">
        <v>309</v>
      </c>
      <c r="Q26" s="3"/>
      <c r="R26" s="4"/>
      <c r="S26" s="5"/>
      <c r="T26" s="6"/>
      <c r="U26" s="7"/>
      <c r="V26" s="55"/>
      <c r="W26" s="125"/>
      <c r="X26" s="8"/>
      <c r="Y26" s="4"/>
      <c r="Z26" s="5"/>
      <c r="AA26" s="6"/>
      <c r="AB26" s="7"/>
      <c r="AC26" s="55"/>
      <c r="AD26" s="170"/>
      <c r="AE26" s="27" t="s">
        <v>305</v>
      </c>
      <c r="AF26" s="25"/>
      <c r="AG26" s="28" t="s">
        <v>309</v>
      </c>
      <c r="AH26" s="552"/>
      <c r="AI26" s="537"/>
      <c r="AJ26" s="539"/>
      <c r="AK26" s="539"/>
      <c r="AL26" s="539"/>
      <c r="AM26" s="539"/>
      <c r="AO26" s="34" t="str">
        <f t="shared" si="17"/>
        <v/>
      </c>
      <c r="AP26" s="35" t="str">
        <f t="shared" si="1"/>
        <v/>
      </c>
      <c r="AQ26" s="36" t="str">
        <f t="shared" si="2"/>
        <v/>
      </c>
      <c r="AR26" s="37" t="str">
        <f t="shared" si="3"/>
        <v/>
      </c>
      <c r="AS26" s="38" t="str">
        <f t="shared" si="4"/>
        <v>000</v>
      </c>
      <c r="AT26" s="39" t="str">
        <f t="shared" si="5"/>
        <v>000</v>
      </c>
      <c r="AU26" s="169">
        <f t="shared" si="6"/>
        <v>0</v>
      </c>
      <c r="AV26" s="35" t="str">
        <f t="shared" si="7"/>
        <v>000</v>
      </c>
      <c r="AW26" s="39" t="str">
        <f t="shared" si="8"/>
        <v>000</v>
      </c>
      <c r="AX26" s="169">
        <f t="shared" si="9"/>
        <v>0</v>
      </c>
      <c r="AY26" s="43">
        <f t="shared" si="10"/>
        <v>0</v>
      </c>
      <c r="AZ26" s="32">
        <f t="shared" si="11"/>
        <v>0</v>
      </c>
    </row>
    <row r="27" spans="3:52" ht="22.5" customHeight="1" thickBot="1">
      <c r="C27" s="511"/>
      <c r="D27" s="513"/>
      <c r="E27" s="515"/>
      <c r="F27" s="517" t="str">
        <f>IF(G28="","",INT(YEARFRAC(G28,'[1]1'!$AJ$7,1)))</f>
        <v/>
      </c>
      <c r="G27" s="518"/>
      <c r="H27" s="519"/>
      <c r="I27" s="520"/>
      <c r="J27" s="513"/>
      <c r="K27" s="540" t="s">
        <v>308</v>
      </c>
      <c r="L27" s="542"/>
      <c r="M27" s="544" t="s">
        <v>307</v>
      </c>
      <c r="N27" s="546"/>
      <c r="O27" s="547"/>
      <c r="P27" s="548"/>
      <c r="Q27" s="3"/>
      <c r="R27" s="4"/>
      <c r="S27" s="5"/>
      <c r="T27" s="6"/>
      <c r="U27" s="7"/>
      <c r="V27" s="55"/>
      <c r="W27" s="125"/>
      <c r="X27" s="8"/>
      <c r="Y27" s="4"/>
      <c r="Z27" s="5"/>
      <c r="AA27" s="6"/>
      <c r="AB27" s="7"/>
      <c r="AC27" s="55"/>
      <c r="AD27" s="168"/>
      <c r="AE27" s="549" t="s">
        <v>66</v>
      </c>
      <c r="AF27" s="549"/>
      <c r="AG27" s="550"/>
      <c r="AH27" s="551"/>
      <c r="AI27" s="536" t="str">
        <f t="shared" ref="AI27:AI86" si="23">IF(F27&lt;35,"◯","")</f>
        <v/>
      </c>
      <c r="AJ27" s="538"/>
      <c r="AK27" s="538"/>
      <c r="AL27" s="538"/>
      <c r="AM27" s="538"/>
      <c r="AO27" s="34" t="str">
        <f t="shared" si="17"/>
        <v/>
      </c>
      <c r="AP27" s="35" t="str">
        <f t="shared" si="1"/>
        <v/>
      </c>
      <c r="AQ27" s="36" t="str">
        <f t="shared" si="2"/>
        <v/>
      </c>
      <c r="AR27" s="37" t="str">
        <f t="shared" si="3"/>
        <v/>
      </c>
      <c r="AS27" s="38" t="str">
        <f t="shared" si="4"/>
        <v>000</v>
      </c>
      <c r="AT27" s="39" t="str">
        <f t="shared" si="5"/>
        <v>000</v>
      </c>
      <c r="AU27" s="169">
        <f t="shared" si="6"/>
        <v>0</v>
      </c>
      <c r="AV27" s="35" t="str">
        <f t="shared" si="7"/>
        <v>000</v>
      </c>
      <c r="AW27" s="39" t="str">
        <f t="shared" si="8"/>
        <v>000</v>
      </c>
      <c r="AX27" s="169">
        <f t="shared" si="9"/>
        <v>0</v>
      </c>
      <c r="AY27" s="43">
        <f t="shared" si="10"/>
        <v>0</v>
      </c>
      <c r="AZ27" s="32">
        <f t="shared" si="11"/>
        <v>0</v>
      </c>
    </row>
    <row r="28" spans="3:52" ht="22.5" customHeight="1">
      <c r="C28" s="512"/>
      <c r="D28" s="514"/>
      <c r="E28" s="516"/>
      <c r="F28" s="27" t="s">
        <v>305</v>
      </c>
      <c r="G28" s="25"/>
      <c r="H28" s="28" t="s">
        <v>309</v>
      </c>
      <c r="I28" s="521"/>
      <c r="J28" s="514"/>
      <c r="K28" s="541"/>
      <c r="L28" s="543"/>
      <c r="M28" s="545"/>
      <c r="N28" s="127" t="s">
        <v>305</v>
      </c>
      <c r="O28" s="25"/>
      <c r="P28" s="28" t="s">
        <v>309</v>
      </c>
      <c r="Q28" s="3"/>
      <c r="R28" s="4"/>
      <c r="S28" s="5"/>
      <c r="T28" s="6"/>
      <c r="U28" s="7"/>
      <c r="V28" s="55"/>
      <c r="W28" s="125"/>
      <c r="X28" s="8"/>
      <c r="Y28" s="4"/>
      <c r="Z28" s="5"/>
      <c r="AA28" s="6"/>
      <c r="AB28" s="7"/>
      <c r="AC28" s="55"/>
      <c r="AD28" s="125"/>
      <c r="AE28" s="27" t="s">
        <v>305</v>
      </c>
      <c r="AF28" s="25"/>
      <c r="AG28" s="28" t="s">
        <v>309</v>
      </c>
      <c r="AH28" s="552"/>
      <c r="AI28" s="537"/>
      <c r="AJ28" s="539"/>
      <c r="AK28" s="539"/>
      <c r="AL28" s="539"/>
      <c r="AM28" s="539"/>
      <c r="AO28" s="34" t="str">
        <f t="shared" si="17"/>
        <v/>
      </c>
      <c r="AP28" s="35" t="str">
        <f t="shared" si="1"/>
        <v/>
      </c>
      <c r="AQ28" s="36" t="str">
        <f t="shared" si="2"/>
        <v/>
      </c>
      <c r="AR28" s="37" t="str">
        <f t="shared" si="3"/>
        <v/>
      </c>
      <c r="AS28" s="38" t="str">
        <f t="shared" si="4"/>
        <v>000</v>
      </c>
      <c r="AT28" s="39" t="str">
        <f t="shared" si="5"/>
        <v>000</v>
      </c>
      <c r="AU28" s="169">
        <f t="shared" si="6"/>
        <v>0</v>
      </c>
      <c r="AV28" s="35" t="str">
        <f t="shared" si="7"/>
        <v>000</v>
      </c>
      <c r="AW28" s="39" t="str">
        <f t="shared" si="8"/>
        <v>000</v>
      </c>
      <c r="AX28" s="169">
        <f t="shared" si="9"/>
        <v>0</v>
      </c>
      <c r="AY28" s="43">
        <f t="shared" si="10"/>
        <v>0</v>
      </c>
      <c r="AZ28" s="32">
        <f t="shared" si="11"/>
        <v>0</v>
      </c>
    </row>
    <row r="29" spans="3:52" ht="22.5" customHeight="1" thickBot="1">
      <c r="C29" s="511"/>
      <c r="D29" s="513"/>
      <c r="E29" s="515"/>
      <c r="F29" s="517" t="str">
        <f>IF(G30="","",INT(YEARFRAC(G30,'[1]1'!$AJ$7,1)))</f>
        <v/>
      </c>
      <c r="G29" s="518"/>
      <c r="H29" s="519"/>
      <c r="I29" s="520"/>
      <c r="J29" s="513"/>
      <c r="K29" s="540" t="s">
        <v>308</v>
      </c>
      <c r="L29" s="542"/>
      <c r="M29" s="544" t="s">
        <v>307</v>
      </c>
      <c r="N29" s="546"/>
      <c r="O29" s="547"/>
      <c r="P29" s="548"/>
      <c r="Q29" s="3"/>
      <c r="R29" s="4"/>
      <c r="S29" s="5"/>
      <c r="T29" s="6"/>
      <c r="U29" s="7"/>
      <c r="V29" s="55"/>
      <c r="W29" s="125"/>
      <c r="X29" s="8"/>
      <c r="Y29" s="4"/>
      <c r="Z29" s="5"/>
      <c r="AA29" s="6"/>
      <c r="AB29" s="7"/>
      <c r="AC29" s="55"/>
      <c r="AD29" s="125"/>
      <c r="AE29" s="549" t="s">
        <v>66</v>
      </c>
      <c r="AF29" s="549"/>
      <c r="AG29" s="550"/>
      <c r="AH29" s="551"/>
      <c r="AI29" s="536" t="str">
        <f t="shared" ref="AI29:AI88" si="24">IF(F29&lt;35,"◯","")</f>
        <v/>
      </c>
      <c r="AJ29" s="538"/>
      <c r="AK29" s="538"/>
      <c r="AL29" s="538"/>
      <c r="AM29" s="538"/>
      <c r="AO29" s="34" t="str">
        <f t="shared" si="17"/>
        <v/>
      </c>
      <c r="AP29" s="35" t="str">
        <f t="shared" si="1"/>
        <v/>
      </c>
      <c r="AQ29" s="36" t="str">
        <f t="shared" si="2"/>
        <v/>
      </c>
      <c r="AR29" s="37" t="str">
        <f t="shared" si="3"/>
        <v/>
      </c>
      <c r="AS29" s="38" t="str">
        <f t="shared" si="4"/>
        <v>000</v>
      </c>
      <c r="AT29" s="39" t="str">
        <f t="shared" si="5"/>
        <v>000</v>
      </c>
      <c r="AU29" s="169">
        <f t="shared" si="6"/>
        <v>0</v>
      </c>
      <c r="AV29" s="35" t="str">
        <f t="shared" si="7"/>
        <v>000</v>
      </c>
      <c r="AW29" s="39" t="str">
        <f t="shared" si="8"/>
        <v>000</v>
      </c>
      <c r="AX29" s="169">
        <f t="shared" si="9"/>
        <v>0</v>
      </c>
      <c r="AY29" s="43">
        <f t="shared" si="10"/>
        <v>0</v>
      </c>
      <c r="AZ29" s="32">
        <f t="shared" si="11"/>
        <v>0</v>
      </c>
    </row>
    <row r="30" spans="3:52" ht="22.5" customHeight="1">
      <c r="C30" s="512"/>
      <c r="D30" s="514"/>
      <c r="E30" s="516"/>
      <c r="F30" s="27" t="s">
        <v>305</v>
      </c>
      <c r="G30" s="25"/>
      <c r="H30" s="28" t="s">
        <v>309</v>
      </c>
      <c r="I30" s="521"/>
      <c r="J30" s="514"/>
      <c r="K30" s="541"/>
      <c r="L30" s="543"/>
      <c r="M30" s="545"/>
      <c r="N30" s="127" t="s">
        <v>305</v>
      </c>
      <c r="O30" s="25"/>
      <c r="P30" s="28" t="s">
        <v>309</v>
      </c>
      <c r="Q30" s="3"/>
      <c r="R30" s="4"/>
      <c r="S30" s="5"/>
      <c r="T30" s="6"/>
      <c r="U30" s="7"/>
      <c r="V30" s="55"/>
      <c r="W30" s="125"/>
      <c r="X30" s="8"/>
      <c r="Y30" s="4"/>
      <c r="Z30" s="5"/>
      <c r="AA30" s="6"/>
      <c r="AB30" s="7"/>
      <c r="AC30" s="55"/>
      <c r="AD30" s="170"/>
      <c r="AE30" s="27" t="s">
        <v>305</v>
      </c>
      <c r="AF30" s="25"/>
      <c r="AG30" s="28" t="s">
        <v>309</v>
      </c>
      <c r="AH30" s="552"/>
      <c r="AI30" s="537"/>
      <c r="AJ30" s="539"/>
      <c r="AK30" s="539"/>
      <c r="AL30" s="539"/>
      <c r="AM30" s="539"/>
      <c r="AO30" s="34" t="str">
        <f t="shared" si="17"/>
        <v/>
      </c>
      <c r="AP30" s="35" t="str">
        <f t="shared" si="1"/>
        <v/>
      </c>
      <c r="AQ30" s="36" t="str">
        <f t="shared" si="2"/>
        <v/>
      </c>
      <c r="AR30" s="37" t="str">
        <f t="shared" si="3"/>
        <v/>
      </c>
      <c r="AS30" s="38" t="str">
        <f t="shared" si="4"/>
        <v>000</v>
      </c>
      <c r="AT30" s="39" t="str">
        <f t="shared" si="5"/>
        <v>000</v>
      </c>
      <c r="AU30" s="169">
        <f t="shared" si="6"/>
        <v>0</v>
      </c>
      <c r="AV30" s="35" t="str">
        <f t="shared" si="7"/>
        <v>000</v>
      </c>
      <c r="AW30" s="39" t="str">
        <f t="shared" si="8"/>
        <v>000</v>
      </c>
      <c r="AX30" s="169">
        <f t="shared" si="9"/>
        <v>0</v>
      </c>
      <c r="AY30" s="43">
        <f t="shared" si="10"/>
        <v>0</v>
      </c>
      <c r="AZ30" s="32">
        <f t="shared" si="11"/>
        <v>0</v>
      </c>
    </row>
    <row r="31" spans="3:52" ht="22.5" customHeight="1" thickBot="1">
      <c r="C31" s="511"/>
      <c r="D31" s="513"/>
      <c r="E31" s="515"/>
      <c r="F31" s="517" t="str">
        <f>IF(G32="","",INT(YEARFRAC(G32,'[1]1'!$AJ$7,1)))</f>
        <v/>
      </c>
      <c r="G31" s="518"/>
      <c r="H31" s="519"/>
      <c r="I31" s="520"/>
      <c r="J31" s="513"/>
      <c r="K31" s="540" t="s">
        <v>308</v>
      </c>
      <c r="L31" s="542"/>
      <c r="M31" s="544" t="s">
        <v>307</v>
      </c>
      <c r="N31" s="546"/>
      <c r="O31" s="547"/>
      <c r="P31" s="548"/>
      <c r="Q31" s="3"/>
      <c r="R31" s="4"/>
      <c r="S31" s="5"/>
      <c r="T31" s="6"/>
      <c r="U31" s="7"/>
      <c r="V31" s="55"/>
      <c r="W31" s="125"/>
      <c r="X31" s="8"/>
      <c r="Y31" s="4"/>
      <c r="Z31" s="5"/>
      <c r="AA31" s="6"/>
      <c r="AB31" s="7"/>
      <c r="AC31" s="55"/>
      <c r="AD31" s="168"/>
      <c r="AE31" s="549" t="s">
        <v>66</v>
      </c>
      <c r="AF31" s="549"/>
      <c r="AG31" s="550"/>
      <c r="AH31" s="551"/>
      <c r="AI31" s="536" t="str">
        <f t="shared" ref="AI31:AI90" si="25">IF(F31&lt;35,"◯","")</f>
        <v/>
      </c>
      <c r="AJ31" s="538"/>
      <c r="AK31" s="538"/>
      <c r="AL31" s="538"/>
      <c r="AM31" s="538"/>
      <c r="AO31" s="34" t="str">
        <f t="shared" si="17"/>
        <v/>
      </c>
      <c r="AP31" s="35" t="str">
        <f t="shared" si="1"/>
        <v/>
      </c>
      <c r="AQ31" s="36" t="str">
        <f t="shared" si="2"/>
        <v/>
      </c>
      <c r="AR31" s="37" t="str">
        <f t="shared" si="3"/>
        <v/>
      </c>
      <c r="AS31" s="38" t="str">
        <f t="shared" si="4"/>
        <v>000</v>
      </c>
      <c r="AT31" s="39" t="str">
        <f t="shared" si="5"/>
        <v>000</v>
      </c>
      <c r="AU31" s="169">
        <f t="shared" si="6"/>
        <v>0</v>
      </c>
      <c r="AV31" s="35" t="str">
        <f t="shared" si="7"/>
        <v>000</v>
      </c>
      <c r="AW31" s="39" t="str">
        <f t="shared" si="8"/>
        <v>000</v>
      </c>
      <c r="AX31" s="169">
        <f t="shared" si="9"/>
        <v>0</v>
      </c>
      <c r="AY31" s="43">
        <f t="shared" si="10"/>
        <v>0</v>
      </c>
      <c r="AZ31" s="32">
        <f t="shared" si="11"/>
        <v>0</v>
      </c>
    </row>
    <row r="32" spans="3:52" ht="22.5" customHeight="1">
      <c r="C32" s="512"/>
      <c r="D32" s="514"/>
      <c r="E32" s="516"/>
      <c r="F32" s="27" t="s">
        <v>305</v>
      </c>
      <c r="G32" s="25"/>
      <c r="H32" s="28" t="s">
        <v>309</v>
      </c>
      <c r="I32" s="521"/>
      <c r="J32" s="514"/>
      <c r="K32" s="541"/>
      <c r="L32" s="543"/>
      <c r="M32" s="545"/>
      <c r="N32" s="127" t="s">
        <v>305</v>
      </c>
      <c r="O32" s="25"/>
      <c r="P32" s="28" t="s">
        <v>309</v>
      </c>
      <c r="Q32" s="3"/>
      <c r="R32" s="4"/>
      <c r="S32" s="5"/>
      <c r="T32" s="6"/>
      <c r="U32" s="7"/>
      <c r="V32" s="55"/>
      <c r="W32" s="125"/>
      <c r="X32" s="8"/>
      <c r="Y32" s="4"/>
      <c r="Z32" s="5"/>
      <c r="AA32" s="6"/>
      <c r="AB32" s="7"/>
      <c r="AC32" s="55"/>
      <c r="AD32" s="125"/>
      <c r="AE32" s="27" t="s">
        <v>305</v>
      </c>
      <c r="AF32" s="25"/>
      <c r="AG32" s="28" t="s">
        <v>309</v>
      </c>
      <c r="AH32" s="552"/>
      <c r="AI32" s="537"/>
      <c r="AJ32" s="539"/>
      <c r="AK32" s="539"/>
      <c r="AL32" s="539"/>
      <c r="AM32" s="539"/>
      <c r="AO32" s="34" t="str">
        <f t="shared" si="17"/>
        <v/>
      </c>
      <c r="AP32" s="35" t="str">
        <f t="shared" si="1"/>
        <v/>
      </c>
      <c r="AQ32" s="36" t="str">
        <f t="shared" si="2"/>
        <v/>
      </c>
      <c r="AR32" s="37" t="str">
        <f t="shared" si="3"/>
        <v/>
      </c>
      <c r="AS32" s="38" t="str">
        <f t="shared" si="4"/>
        <v>000</v>
      </c>
      <c r="AT32" s="39" t="str">
        <f t="shared" si="5"/>
        <v>000</v>
      </c>
      <c r="AU32" s="169">
        <f t="shared" si="6"/>
        <v>0</v>
      </c>
      <c r="AV32" s="35" t="str">
        <f t="shared" si="7"/>
        <v>000</v>
      </c>
      <c r="AW32" s="39" t="str">
        <f t="shared" si="8"/>
        <v>000</v>
      </c>
      <c r="AX32" s="169">
        <f t="shared" si="9"/>
        <v>0</v>
      </c>
      <c r="AY32" s="43">
        <f t="shared" si="10"/>
        <v>0</v>
      </c>
      <c r="AZ32" s="32">
        <f t="shared" si="11"/>
        <v>0</v>
      </c>
    </row>
    <row r="33" spans="3:52" ht="22.5" customHeight="1" thickBot="1">
      <c r="C33" s="511"/>
      <c r="D33" s="513"/>
      <c r="E33" s="515"/>
      <c r="F33" s="517" t="str">
        <f>IF(G34="","",INT(YEARFRAC(G34,'[1]1'!$AJ$7,1)))</f>
        <v/>
      </c>
      <c r="G33" s="518"/>
      <c r="H33" s="519"/>
      <c r="I33" s="520"/>
      <c r="J33" s="513"/>
      <c r="K33" s="540" t="s">
        <v>308</v>
      </c>
      <c r="L33" s="542"/>
      <c r="M33" s="544" t="s">
        <v>307</v>
      </c>
      <c r="N33" s="546"/>
      <c r="O33" s="547"/>
      <c r="P33" s="548"/>
      <c r="Q33" s="3"/>
      <c r="R33" s="4"/>
      <c r="S33" s="5"/>
      <c r="T33" s="6"/>
      <c r="U33" s="7"/>
      <c r="V33" s="55"/>
      <c r="W33" s="125"/>
      <c r="X33" s="8"/>
      <c r="Y33" s="4"/>
      <c r="Z33" s="5"/>
      <c r="AA33" s="6"/>
      <c r="AB33" s="7"/>
      <c r="AC33" s="55"/>
      <c r="AD33" s="125"/>
      <c r="AE33" s="549" t="s">
        <v>66</v>
      </c>
      <c r="AF33" s="549"/>
      <c r="AG33" s="550"/>
      <c r="AH33" s="551"/>
      <c r="AI33" s="536" t="str">
        <f t="shared" ref="AI33:AI92" si="26">IF(F33&lt;35,"◯","")</f>
        <v/>
      </c>
      <c r="AJ33" s="538"/>
      <c r="AK33" s="538"/>
      <c r="AL33" s="538"/>
      <c r="AM33" s="538"/>
      <c r="AO33" s="34" t="str">
        <f t="shared" si="17"/>
        <v/>
      </c>
      <c r="AP33" s="35" t="str">
        <f t="shared" si="1"/>
        <v/>
      </c>
      <c r="AQ33" s="36" t="str">
        <f t="shared" si="2"/>
        <v/>
      </c>
      <c r="AR33" s="37" t="str">
        <f t="shared" si="3"/>
        <v/>
      </c>
      <c r="AS33" s="38" t="str">
        <f t="shared" si="4"/>
        <v>000</v>
      </c>
      <c r="AT33" s="39" t="str">
        <f t="shared" si="5"/>
        <v>000</v>
      </c>
      <c r="AU33" s="169">
        <f t="shared" si="6"/>
        <v>0</v>
      </c>
      <c r="AV33" s="35" t="str">
        <f t="shared" si="7"/>
        <v>000</v>
      </c>
      <c r="AW33" s="39" t="str">
        <f t="shared" si="8"/>
        <v>000</v>
      </c>
      <c r="AX33" s="169">
        <f t="shared" si="9"/>
        <v>0</v>
      </c>
      <c r="AY33" s="43">
        <f t="shared" si="10"/>
        <v>0</v>
      </c>
      <c r="AZ33" s="32">
        <f t="shared" si="11"/>
        <v>0</v>
      </c>
    </row>
    <row r="34" spans="3:52" ht="22.5" customHeight="1">
      <c r="C34" s="512"/>
      <c r="D34" s="514"/>
      <c r="E34" s="516"/>
      <c r="F34" s="27" t="s">
        <v>305</v>
      </c>
      <c r="G34" s="25"/>
      <c r="H34" s="28" t="s">
        <v>309</v>
      </c>
      <c r="I34" s="521"/>
      <c r="J34" s="514"/>
      <c r="K34" s="541"/>
      <c r="L34" s="543"/>
      <c r="M34" s="545"/>
      <c r="N34" s="127" t="s">
        <v>305</v>
      </c>
      <c r="O34" s="25"/>
      <c r="P34" s="28" t="s">
        <v>309</v>
      </c>
      <c r="Q34" s="3"/>
      <c r="R34" s="4"/>
      <c r="S34" s="5"/>
      <c r="T34" s="6"/>
      <c r="U34" s="7"/>
      <c r="V34" s="55"/>
      <c r="W34" s="125"/>
      <c r="X34" s="8"/>
      <c r="Y34" s="4"/>
      <c r="Z34" s="5"/>
      <c r="AA34" s="6"/>
      <c r="AB34" s="7"/>
      <c r="AC34" s="55"/>
      <c r="AD34" s="170"/>
      <c r="AE34" s="27" t="s">
        <v>305</v>
      </c>
      <c r="AF34" s="25"/>
      <c r="AG34" s="28" t="s">
        <v>309</v>
      </c>
      <c r="AH34" s="552"/>
      <c r="AI34" s="537"/>
      <c r="AJ34" s="539"/>
      <c r="AK34" s="539"/>
      <c r="AL34" s="539"/>
      <c r="AM34" s="539"/>
      <c r="AO34" s="34" t="str">
        <f t="shared" si="17"/>
        <v/>
      </c>
      <c r="AP34" s="35" t="str">
        <f t="shared" si="1"/>
        <v/>
      </c>
      <c r="AQ34" s="36" t="str">
        <f t="shared" si="2"/>
        <v/>
      </c>
      <c r="AR34" s="37" t="str">
        <f t="shared" si="3"/>
        <v/>
      </c>
      <c r="AS34" s="38" t="str">
        <f t="shared" si="4"/>
        <v>000</v>
      </c>
      <c r="AT34" s="39" t="str">
        <f t="shared" si="5"/>
        <v>000</v>
      </c>
      <c r="AU34" s="169">
        <f t="shared" si="6"/>
        <v>0</v>
      </c>
      <c r="AV34" s="35" t="str">
        <f t="shared" si="7"/>
        <v>000</v>
      </c>
      <c r="AW34" s="39" t="str">
        <f t="shared" si="8"/>
        <v>000</v>
      </c>
      <c r="AX34" s="169">
        <f t="shared" si="9"/>
        <v>0</v>
      </c>
      <c r="AY34" s="43">
        <f t="shared" si="10"/>
        <v>0</v>
      </c>
      <c r="AZ34" s="32">
        <f t="shared" si="11"/>
        <v>0</v>
      </c>
    </row>
    <row r="35" spans="3:52" ht="22.5" customHeight="1" thickBot="1">
      <c r="C35" s="511"/>
      <c r="D35" s="513"/>
      <c r="E35" s="515"/>
      <c r="F35" s="517" t="str">
        <f>IF(G36="","",INT(YEARFRAC(G36,'[1]1'!$AJ$7,1)))</f>
        <v/>
      </c>
      <c r="G35" s="518"/>
      <c r="H35" s="519"/>
      <c r="I35" s="520"/>
      <c r="J35" s="513"/>
      <c r="K35" s="540" t="s">
        <v>308</v>
      </c>
      <c r="L35" s="542"/>
      <c r="M35" s="544" t="s">
        <v>307</v>
      </c>
      <c r="N35" s="546"/>
      <c r="O35" s="547"/>
      <c r="P35" s="548"/>
      <c r="Q35" s="3"/>
      <c r="R35" s="4"/>
      <c r="S35" s="5"/>
      <c r="T35" s="6"/>
      <c r="U35" s="7"/>
      <c r="V35" s="55"/>
      <c r="W35" s="125"/>
      <c r="X35" s="8"/>
      <c r="Y35" s="4"/>
      <c r="Z35" s="5"/>
      <c r="AA35" s="6"/>
      <c r="AB35" s="7"/>
      <c r="AC35" s="55"/>
      <c r="AD35" s="168"/>
      <c r="AE35" s="549" t="s">
        <v>66</v>
      </c>
      <c r="AF35" s="549"/>
      <c r="AG35" s="550"/>
      <c r="AH35" s="551"/>
      <c r="AI35" s="536" t="str">
        <f t="shared" ref="AI35:AI94" si="27">IF(F35&lt;35,"◯","")</f>
        <v/>
      </c>
      <c r="AJ35" s="538"/>
      <c r="AK35" s="538"/>
      <c r="AL35" s="538"/>
      <c r="AM35" s="538"/>
      <c r="AO35" s="34" t="str">
        <f t="shared" si="17"/>
        <v/>
      </c>
      <c r="AP35" s="35" t="str">
        <f t="shared" si="1"/>
        <v/>
      </c>
      <c r="AQ35" s="36" t="str">
        <f t="shared" si="2"/>
        <v/>
      </c>
      <c r="AR35" s="37" t="str">
        <f t="shared" si="3"/>
        <v/>
      </c>
      <c r="AS35" s="38" t="str">
        <f t="shared" si="4"/>
        <v>000</v>
      </c>
      <c r="AT35" s="39" t="str">
        <f t="shared" si="5"/>
        <v>000</v>
      </c>
      <c r="AU35" s="169">
        <f t="shared" si="6"/>
        <v>0</v>
      </c>
      <c r="AV35" s="35" t="str">
        <f t="shared" si="7"/>
        <v>000</v>
      </c>
      <c r="AW35" s="39" t="str">
        <f t="shared" si="8"/>
        <v>000</v>
      </c>
      <c r="AX35" s="169">
        <f t="shared" si="9"/>
        <v>0</v>
      </c>
      <c r="AY35" s="43">
        <f t="shared" si="10"/>
        <v>0</v>
      </c>
      <c r="AZ35" s="32">
        <f t="shared" si="11"/>
        <v>0</v>
      </c>
    </row>
    <row r="36" spans="3:52" ht="22.5" customHeight="1">
      <c r="C36" s="512"/>
      <c r="D36" s="514"/>
      <c r="E36" s="516"/>
      <c r="F36" s="27" t="s">
        <v>305</v>
      </c>
      <c r="G36" s="25"/>
      <c r="H36" s="28" t="s">
        <v>309</v>
      </c>
      <c r="I36" s="521"/>
      <c r="J36" s="514"/>
      <c r="K36" s="541"/>
      <c r="L36" s="543"/>
      <c r="M36" s="545"/>
      <c r="N36" s="127" t="s">
        <v>305</v>
      </c>
      <c r="O36" s="25"/>
      <c r="P36" s="28" t="s">
        <v>309</v>
      </c>
      <c r="Q36" s="3"/>
      <c r="R36" s="4"/>
      <c r="S36" s="5"/>
      <c r="T36" s="6"/>
      <c r="U36" s="7"/>
      <c r="V36" s="55"/>
      <c r="W36" s="125"/>
      <c r="X36" s="8"/>
      <c r="Y36" s="4"/>
      <c r="Z36" s="5"/>
      <c r="AA36" s="6"/>
      <c r="AB36" s="7"/>
      <c r="AC36" s="55"/>
      <c r="AD36" s="125"/>
      <c r="AE36" s="27" t="s">
        <v>305</v>
      </c>
      <c r="AF36" s="25"/>
      <c r="AG36" s="28" t="s">
        <v>309</v>
      </c>
      <c r="AH36" s="552"/>
      <c r="AI36" s="537"/>
      <c r="AJ36" s="539"/>
      <c r="AK36" s="539"/>
      <c r="AL36" s="539"/>
      <c r="AM36" s="539"/>
      <c r="AO36" s="34" t="str">
        <f t="shared" si="17"/>
        <v/>
      </c>
      <c r="AP36" s="35" t="str">
        <f t="shared" si="1"/>
        <v/>
      </c>
      <c r="AQ36" s="36" t="str">
        <f t="shared" si="2"/>
        <v/>
      </c>
      <c r="AR36" s="37" t="str">
        <f t="shared" si="3"/>
        <v/>
      </c>
      <c r="AS36" s="38" t="str">
        <f t="shared" si="4"/>
        <v>000</v>
      </c>
      <c r="AT36" s="39" t="str">
        <f t="shared" si="5"/>
        <v>000</v>
      </c>
      <c r="AU36" s="169">
        <f t="shared" si="6"/>
        <v>0</v>
      </c>
      <c r="AV36" s="35" t="str">
        <f t="shared" si="7"/>
        <v>000</v>
      </c>
      <c r="AW36" s="39" t="str">
        <f t="shared" si="8"/>
        <v>000</v>
      </c>
      <c r="AX36" s="169">
        <f t="shared" si="9"/>
        <v>0</v>
      </c>
      <c r="AY36" s="43">
        <f t="shared" si="10"/>
        <v>0</v>
      </c>
      <c r="AZ36" s="32">
        <f t="shared" si="11"/>
        <v>0</v>
      </c>
    </row>
    <row r="37" spans="3:52" ht="22.5" customHeight="1" thickBot="1">
      <c r="C37" s="511"/>
      <c r="D37" s="513"/>
      <c r="E37" s="515"/>
      <c r="F37" s="517" t="str">
        <f>IF(G38="","",INT(YEARFRAC(G38,'[1]1'!$AJ$7,1)))</f>
        <v/>
      </c>
      <c r="G37" s="518"/>
      <c r="H37" s="519"/>
      <c r="I37" s="520"/>
      <c r="J37" s="513"/>
      <c r="K37" s="540" t="s">
        <v>308</v>
      </c>
      <c r="L37" s="542"/>
      <c r="M37" s="544" t="s">
        <v>307</v>
      </c>
      <c r="N37" s="546"/>
      <c r="O37" s="547"/>
      <c r="P37" s="548"/>
      <c r="Q37" s="3"/>
      <c r="R37" s="4"/>
      <c r="S37" s="5"/>
      <c r="T37" s="6"/>
      <c r="U37" s="7"/>
      <c r="V37" s="55"/>
      <c r="W37" s="125"/>
      <c r="X37" s="8"/>
      <c r="Y37" s="4"/>
      <c r="Z37" s="5"/>
      <c r="AA37" s="6"/>
      <c r="AB37" s="7"/>
      <c r="AC37" s="55"/>
      <c r="AD37" s="125"/>
      <c r="AE37" s="549" t="s">
        <v>66</v>
      </c>
      <c r="AF37" s="549"/>
      <c r="AG37" s="550"/>
      <c r="AH37" s="551"/>
      <c r="AI37" s="536" t="str">
        <f t="shared" ref="AI37:AI96" si="28">IF(F37&lt;35,"◯","")</f>
        <v/>
      </c>
      <c r="AJ37" s="538"/>
      <c r="AK37" s="538"/>
      <c r="AL37" s="538"/>
      <c r="AM37" s="538"/>
      <c r="AO37" s="34" t="str">
        <f t="shared" si="17"/>
        <v/>
      </c>
      <c r="AP37" s="35" t="str">
        <f t="shared" si="1"/>
        <v/>
      </c>
      <c r="AQ37" s="36" t="str">
        <f t="shared" si="2"/>
        <v/>
      </c>
      <c r="AR37" s="37" t="str">
        <f t="shared" si="3"/>
        <v/>
      </c>
      <c r="AS37" s="38" t="str">
        <f t="shared" si="4"/>
        <v>000</v>
      </c>
      <c r="AT37" s="39" t="str">
        <f t="shared" si="5"/>
        <v>000</v>
      </c>
      <c r="AU37" s="169">
        <f t="shared" si="6"/>
        <v>0</v>
      </c>
      <c r="AV37" s="35" t="str">
        <f t="shared" si="7"/>
        <v>000</v>
      </c>
      <c r="AW37" s="39" t="str">
        <f t="shared" si="8"/>
        <v>000</v>
      </c>
      <c r="AX37" s="169">
        <f t="shared" si="9"/>
        <v>0</v>
      </c>
      <c r="AY37" s="43">
        <f t="shared" si="10"/>
        <v>0</v>
      </c>
      <c r="AZ37" s="32">
        <f t="shared" si="11"/>
        <v>0</v>
      </c>
    </row>
    <row r="38" spans="3:52" ht="22.5" customHeight="1">
      <c r="C38" s="512"/>
      <c r="D38" s="514"/>
      <c r="E38" s="516"/>
      <c r="F38" s="27" t="s">
        <v>305</v>
      </c>
      <c r="G38" s="25"/>
      <c r="H38" s="28" t="s">
        <v>309</v>
      </c>
      <c r="I38" s="521"/>
      <c r="J38" s="514"/>
      <c r="K38" s="541"/>
      <c r="L38" s="543"/>
      <c r="M38" s="545"/>
      <c r="N38" s="127" t="s">
        <v>305</v>
      </c>
      <c r="O38" s="25"/>
      <c r="P38" s="28" t="s">
        <v>309</v>
      </c>
      <c r="Q38" s="3"/>
      <c r="R38" s="4"/>
      <c r="S38" s="5"/>
      <c r="T38" s="6"/>
      <c r="U38" s="7"/>
      <c r="V38" s="55"/>
      <c r="W38" s="125"/>
      <c r="X38" s="8"/>
      <c r="Y38" s="4"/>
      <c r="Z38" s="5"/>
      <c r="AA38" s="6"/>
      <c r="AB38" s="7"/>
      <c r="AC38" s="55"/>
      <c r="AD38" s="170"/>
      <c r="AE38" s="27" t="s">
        <v>305</v>
      </c>
      <c r="AF38" s="25"/>
      <c r="AG38" s="28" t="s">
        <v>309</v>
      </c>
      <c r="AH38" s="552"/>
      <c r="AI38" s="537"/>
      <c r="AJ38" s="539"/>
      <c r="AK38" s="539"/>
      <c r="AL38" s="539"/>
      <c r="AM38" s="539"/>
      <c r="AO38" s="34" t="str">
        <f t="shared" si="17"/>
        <v/>
      </c>
      <c r="AP38" s="35" t="str">
        <f t="shared" si="1"/>
        <v/>
      </c>
      <c r="AQ38" s="36" t="str">
        <f t="shared" si="2"/>
        <v/>
      </c>
      <c r="AR38" s="37" t="str">
        <f t="shared" si="3"/>
        <v/>
      </c>
      <c r="AS38" s="38" t="str">
        <f t="shared" si="4"/>
        <v>000</v>
      </c>
      <c r="AT38" s="39" t="str">
        <f t="shared" si="5"/>
        <v>000</v>
      </c>
      <c r="AU38" s="169">
        <f t="shared" si="6"/>
        <v>0</v>
      </c>
      <c r="AV38" s="35" t="str">
        <f t="shared" si="7"/>
        <v>000</v>
      </c>
      <c r="AW38" s="39" t="str">
        <f t="shared" si="8"/>
        <v>000</v>
      </c>
      <c r="AX38" s="169">
        <f t="shared" si="9"/>
        <v>0</v>
      </c>
      <c r="AY38" s="43">
        <f t="shared" si="10"/>
        <v>0</v>
      </c>
      <c r="AZ38" s="32">
        <f t="shared" si="11"/>
        <v>0</v>
      </c>
    </row>
    <row r="39" spans="3:52" ht="22.5" customHeight="1" thickBot="1">
      <c r="C39" s="511"/>
      <c r="D39" s="513"/>
      <c r="E39" s="515"/>
      <c r="F39" s="517" t="str">
        <f>IF(G40="","",INT(YEARFRAC(G40,'[1]1'!$AJ$7,1)))</f>
        <v/>
      </c>
      <c r="G39" s="518"/>
      <c r="H39" s="519"/>
      <c r="I39" s="520"/>
      <c r="J39" s="513"/>
      <c r="K39" s="540" t="s">
        <v>308</v>
      </c>
      <c r="L39" s="542"/>
      <c r="M39" s="544" t="s">
        <v>307</v>
      </c>
      <c r="N39" s="546"/>
      <c r="O39" s="547"/>
      <c r="P39" s="548"/>
      <c r="Q39" s="3"/>
      <c r="R39" s="4"/>
      <c r="S39" s="5"/>
      <c r="T39" s="6"/>
      <c r="U39" s="7"/>
      <c r="V39" s="55"/>
      <c r="W39" s="125"/>
      <c r="X39" s="8"/>
      <c r="Y39" s="4"/>
      <c r="Z39" s="5"/>
      <c r="AA39" s="6"/>
      <c r="AB39" s="7"/>
      <c r="AC39" s="55"/>
      <c r="AD39" s="168"/>
      <c r="AE39" s="549" t="s">
        <v>66</v>
      </c>
      <c r="AF39" s="549"/>
      <c r="AG39" s="550"/>
      <c r="AH39" s="551"/>
      <c r="AI39" s="536" t="str">
        <f t="shared" ref="AI39:AI98" si="29">IF(F39&lt;35,"◯","")</f>
        <v/>
      </c>
      <c r="AJ39" s="538"/>
      <c r="AK39" s="538"/>
      <c r="AL39" s="538"/>
      <c r="AM39" s="538"/>
      <c r="AO39" s="34" t="str">
        <f t="shared" si="17"/>
        <v/>
      </c>
      <c r="AP39" s="35" t="str">
        <f t="shared" si="1"/>
        <v/>
      </c>
      <c r="AQ39" s="36" t="str">
        <f t="shared" si="2"/>
        <v/>
      </c>
      <c r="AR39" s="37" t="str">
        <f t="shared" si="3"/>
        <v/>
      </c>
      <c r="AS39" s="38" t="str">
        <f t="shared" si="4"/>
        <v>000</v>
      </c>
      <c r="AT39" s="39" t="str">
        <f t="shared" si="5"/>
        <v>000</v>
      </c>
      <c r="AU39" s="169">
        <f t="shared" si="6"/>
        <v>0</v>
      </c>
      <c r="AV39" s="35" t="str">
        <f t="shared" si="7"/>
        <v>000</v>
      </c>
      <c r="AW39" s="39" t="str">
        <f t="shared" si="8"/>
        <v>000</v>
      </c>
      <c r="AX39" s="169">
        <f t="shared" si="9"/>
        <v>0</v>
      </c>
      <c r="AY39" s="43">
        <f t="shared" si="10"/>
        <v>0</v>
      </c>
      <c r="AZ39" s="32">
        <f t="shared" si="11"/>
        <v>0</v>
      </c>
    </row>
    <row r="40" spans="3:52" ht="22.5" customHeight="1">
      <c r="C40" s="512"/>
      <c r="D40" s="514"/>
      <c r="E40" s="516"/>
      <c r="F40" s="27" t="s">
        <v>305</v>
      </c>
      <c r="G40" s="25"/>
      <c r="H40" s="28" t="s">
        <v>309</v>
      </c>
      <c r="I40" s="521"/>
      <c r="J40" s="514"/>
      <c r="K40" s="541"/>
      <c r="L40" s="543"/>
      <c r="M40" s="545"/>
      <c r="N40" s="127" t="s">
        <v>305</v>
      </c>
      <c r="O40" s="25"/>
      <c r="P40" s="28" t="s">
        <v>309</v>
      </c>
      <c r="Q40" s="3"/>
      <c r="R40" s="4"/>
      <c r="S40" s="5"/>
      <c r="T40" s="6"/>
      <c r="U40" s="7"/>
      <c r="V40" s="55"/>
      <c r="W40" s="125"/>
      <c r="X40" s="8"/>
      <c r="Y40" s="4"/>
      <c r="Z40" s="5"/>
      <c r="AA40" s="6"/>
      <c r="AB40" s="7"/>
      <c r="AC40" s="55"/>
      <c r="AD40" s="125"/>
      <c r="AE40" s="27" t="s">
        <v>305</v>
      </c>
      <c r="AF40" s="25"/>
      <c r="AG40" s="28" t="s">
        <v>309</v>
      </c>
      <c r="AH40" s="552"/>
      <c r="AI40" s="537"/>
      <c r="AJ40" s="539"/>
      <c r="AK40" s="539"/>
      <c r="AL40" s="539"/>
      <c r="AM40" s="539"/>
      <c r="AO40" s="34" t="str">
        <f t="shared" si="17"/>
        <v/>
      </c>
      <c r="AP40" s="35" t="str">
        <f t="shared" si="1"/>
        <v/>
      </c>
      <c r="AQ40" s="36" t="str">
        <f t="shared" si="2"/>
        <v/>
      </c>
      <c r="AR40" s="37" t="str">
        <f t="shared" si="3"/>
        <v/>
      </c>
      <c r="AS40" s="38" t="str">
        <f t="shared" si="4"/>
        <v>000</v>
      </c>
      <c r="AT40" s="39" t="str">
        <f t="shared" si="5"/>
        <v>000</v>
      </c>
      <c r="AU40" s="169">
        <f t="shared" si="6"/>
        <v>0</v>
      </c>
      <c r="AV40" s="35" t="str">
        <f t="shared" si="7"/>
        <v>000</v>
      </c>
      <c r="AW40" s="39" t="str">
        <f t="shared" si="8"/>
        <v>000</v>
      </c>
      <c r="AX40" s="169">
        <f t="shared" si="9"/>
        <v>0</v>
      </c>
      <c r="AY40" s="43">
        <f t="shared" si="10"/>
        <v>0</v>
      </c>
      <c r="AZ40" s="32">
        <f t="shared" si="11"/>
        <v>0</v>
      </c>
    </row>
    <row r="41" spans="3:52" ht="22.5" customHeight="1" thickBot="1">
      <c r="C41" s="511"/>
      <c r="D41" s="513"/>
      <c r="E41" s="515"/>
      <c r="F41" s="517" t="str">
        <f>IF(G42="","",INT(YEARFRAC(G42,'[1]1'!$AJ$7,1)))</f>
        <v/>
      </c>
      <c r="G41" s="518"/>
      <c r="H41" s="519"/>
      <c r="I41" s="520"/>
      <c r="J41" s="513"/>
      <c r="K41" s="540" t="s">
        <v>308</v>
      </c>
      <c r="L41" s="542"/>
      <c r="M41" s="544" t="s">
        <v>307</v>
      </c>
      <c r="N41" s="546"/>
      <c r="O41" s="547"/>
      <c r="P41" s="548"/>
      <c r="Q41" s="3"/>
      <c r="R41" s="4"/>
      <c r="S41" s="5"/>
      <c r="T41" s="6"/>
      <c r="U41" s="7"/>
      <c r="V41" s="55"/>
      <c r="W41" s="125"/>
      <c r="X41" s="8"/>
      <c r="Y41" s="4"/>
      <c r="Z41" s="5"/>
      <c r="AA41" s="6"/>
      <c r="AB41" s="7"/>
      <c r="AC41" s="55"/>
      <c r="AD41" s="168"/>
      <c r="AE41" s="549" t="s">
        <v>66</v>
      </c>
      <c r="AF41" s="549"/>
      <c r="AG41" s="550"/>
      <c r="AH41" s="551"/>
      <c r="AI41" s="536" t="str">
        <f t="shared" ref="AI41:AI100" si="30">IF(F41&lt;35,"◯","")</f>
        <v/>
      </c>
      <c r="AJ41" s="538"/>
      <c r="AK41" s="538"/>
      <c r="AL41" s="538"/>
      <c r="AM41" s="538"/>
      <c r="AO41" s="34" t="str">
        <f t="shared" si="17"/>
        <v/>
      </c>
      <c r="AP41" s="35" t="str">
        <f t="shared" si="1"/>
        <v/>
      </c>
      <c r="AQ41" s="36" t="str">
        <f t="shared" si="2"/>
        <v/>
      </c>
      <c r="AR41" s="37" t="str">
        <f t="shared" si="3"/>
        <v/>
      </c>
      <c r="AS41" s="38" t="str">
        <f t="shared" si="4"/>
        <v>000</v>
      </c>
      <c r="AT41" s="39" t="str">
        <f t="shared" si="5"/>
        <v>000</v>
      </c>
      <c r="AU41" s="169">
        <f t="shared" si="6"/>
        <v>0</v>
      </c>
      <c r="AV41" s="35" t="str">
        <f t="shared" si="7"/>
        <v>000</v>
      </c>
      <c r="AW41" s="39" t="str">
        <f t="shared" si="8"/>
        <v>000</v>
      </c>
      <c r="AX41" s="169">
        <f t="shared" si="9"/>
        <v>0</v>
      </c>
      <c r="AY41" s="43">
        <f t="shared" si="10"/>
        <v>0</v>
      </c>
      <c r="AZ41" s="32">
        <f t="shared" si="11"/>
        <v>0</v>
      </c>
    </row>
    <row r="42" spans="3:52" ht="22.5" customHeight="1">
      <c r="C42" s="512"/>
      <c r="D42" s="514"/>
      <c r="E42" s="516"/>
      <c r="F42" s="27" t="s">
        <v>305</v>
      </c>
      <c r="G42" s="25"/>
      <c r="H42" s="28" t="s">
        <v>309</v>
      </c>
      <c r="I42" s="521"/>
      <c r="J42" s="514"/>
      <c r="K42" s="541"/>
      <c r="L42" s="543"/>
      <c r="M42" s="545"/>
      <c r="N42" s="127" t="s">
        <v>305</v>
      </c>
      <c r="O42" s="25"/>
      <c r="P42" s="28" t="s">
        <v>309</v>
      </c>
      <c r="Q42" s="3"/>
      <c r="R42" s="4"/>
      <c r="S42" s="5"/>
      <c r="T42" s="6"/>
      <c r="U42" s="7"/>
      <c r="V42" s="55"/>
      <c r="W42" s="125"/>
      <c r="X42" s="8"/>
      <c r="Y42" s="4"/>
      <c r="Z42" s="5"/>
      <c r="AA42" s="6"/>
      <c r="AB42" s="7"/>
      <c r="AC42" s="55"/>
      <c r="AD42" s="125"/>
      <c r="AE42" s="27" t="s">
        <v>305</v>
      </c>
      <c r="AF42" s="25"/>
      <c r="AG42" s="28" t="s">
        <v>309</v>
      </c>
      <c r="AH42" s="552"/>
      <c r="AI42" s="537"/>
      <c r="AJ42" s="539"/>
      <c r="AK42" s="539"/>
      <c r="AL42" s="539"/>
      <c r="AM42" s="539"/>
      <c r="AO42" s="34" t="str">
        <f t="shared" si="17"/>
        <v/>
      </c>
      <c r="AP42" s="35" t="str">
        <f t="shared" si="1"/>
        <v/>
      </c>
      <c r="AQ42" s="36" t="str">
        <f t="shared" si="2"/>
        <v/>
      </c>
      <c r="AR42" s="37" t="str">
        <f t="shared" si="3"/>
        <v/>
      </c>
      <c r="AS42" s="38" t="str">
        <f t="shared" si="4"/>
        <v>000</v>
      </c>
      <c r="AT42" s="39" t="str">
        <f t="shared" si="5"/>
        <v>000</v>
      </c>
      <c r="AU42" s="169">
        <f t="shared" si="6"/>
        <v>0</v>
      </c>
      <c r="AV42" s="35" t="str">
        <f t="shared" si="7"/>
        <v>000</v>
      </c>
      <c r="AW42" s="39" t="str">
        <f t="shared" si="8"/>
        <v>000</v>
      </c>
      <c r="AX42" s="169">
        <f t="shared" si="9"/>
        <v>0</v>
      </c>
      <c r="AY42" s="43">
        <f t="shared" si="10"/>
        <v>0</v>
      </c>
      <c r="AZ42" s="32">
        <f t="shared" si="11"/>
        <v>0</v>
      </c>
    </row>
    <row r="43" spans="3:52" ht="22.5" customHeight="1" thickBot="1">
      <c r="C43" s="511"/>
      <c r="D43" s="513"/>
      <c r="E43" s="515"/>
      <c r="F43" s="517" t="str">
        <f>IF(G44="","",INT(YEARFRAC(G44,'[1]1'!$AJ$7,1)))</f>
        <v/>
      </c>
      <c r="G43" s="518"/>
      <c r="H43" s="519"/>
      <c r="I43" s="520"/>
      <c r="J43" s="513"/>
      <c r="K43" s="540" t="s">
        <v>308</v>
      </c>
      <c r="L43" s="542"/>
      <c r="M43" s="544" t="s">
        <v>307</v>
      </c>
      <c r="N43" s="546"/>
      <c r="O43" s="547"/>
      <c r="P43" s="548"/>
      <c r="Q43" s="3"/>
      <c r="R43" s="4"/>
      <c r="S43" s="5"/>
      <c r="T43" s="6"/>
      <c r="U43" s="7"/>
      <c r="V43" s="55"/>
      <c r="W43" s="125"/>
      <c r="X43" s="8"/>
      <c r="Y43" s="4"/>
      <c r="Z43" s="5"/>
      <c r="AA43" s="6"/>
      <c r="AB43" s="7"/>
      <c r="AC43" s="55"/>
      <c r="AD43" s="168"/>
      <c r="AE43" s="549" t="s">
        <v>66</v>
      </c>
      <c r="AF43" s="549"/>
      <c r="AG43" s="550"/>
      <c r="AH43" s="551"/>
      <c r="AI43" s="536" t="str">
        <f t="shared" ref="AI43:AI102" si="31">IF(F43&lt;35,"◯","")</f>
        <v/>
      </c>
      <c r="AJ43" s="538"/>
      <c r="AK43" s="538"/>
      <c r="AL43" s="538"/>
      <c r="AM43" s="538"/>
      <c r="AO43" s="34" t="str">
        <f t="shared" si="17"/>
        <v/>
      </c>
      <c r="AP43" s="35" t="str">
        <f t="shared" si="1"/>
        <v/>
      </c>
      <c r="AQ43" s="36" t="str">
        <f t="shared" si="2"/>
        <v/>
      </c>
      <c r="AR43" s="37" t="str">
        <f t="shared" si="3"/>
        <v/>
      </c>
      <c r="AS43" s="38" t="str">
        <f t="shared" si="4"/>
        <v>000</v>
      </c>
      <c r="AT43" s="39" t="str">
        <f t="shared" si="5"/>
        <v>000</v>
      </c>
      <c r="AU43" s="169">
        <f t="shared" si="6"/>
        <v>0</v>
      </c>
      <c r="AV43" s="35" t="str">
        <f t="shared" si="7"/>
        <v>000</v>
      </c>
      <c r="AW43" s="39" t="str">
        <f t="shared" si="8"/>
        <v>000</v>
      </c>
      <c r="AX43" s="169">
        <f t="shared" si="9"/>
        <v>0</v>
      </c>
      <c r="AY43" s="43">
        <f t="shared" si="10"/>
        <v>0</v>
      </c>
      <c r="AZ43" s="32">
        <f t="shared" si="11"/>
        <v>0</v>
      </c>
    </row>
    <row r="44" spans="3:52" ht="22.5" customHeight="1">
      <c r="C44" s="512"/>
      <c r="D44" s="514"/>
      <c r="E44" s="516"/>
      <c r="F44" s="27" t="s">
        <v>305</v>
      </c>
      <c r="G44" s="25"/>
      <c r="H44" s="28" t="s">
        <v>309</v>
      </c>
      <c r="I44" s="521"/>
      <c r="J44" s="514"/>
      <c r="K44" s="541"/>
      <c r="L44" s="543"/>
      <c r="M44" s="545"/>
      <c r="N44" s="127" t="s">
        <v>305</v>
      </c>
      <c r="O44" s="25"/>
      <c r="P44" s="28" t="s">
        <v>309</v>
      </c>
      <c r="Q44" s="3"/>
      <c r="R44" s="4"/>
      <c r="S44" s="5"/>
      <c r="T44" s="6"/>
      <c r="U44" s="7"/>
      <c r="V44" s="55"/>
      <c r="W44" s="125"/>
      <c r="X44" s="8"/>
      <c r="Y44" s="4"/>
      <c r="Z44" s="5"/>
      <c r="AA44" s="6"/>
      <c r="AB44" s="7"/>
      <c r="AC44" s="55"/>
      <c r="AD44" s="125"/>
      <c r="AE44" s="27" t="s">
        <v>305</v>
      </c>
      <c r="AF44" s="25"/>
      <c r="AG44" s="28" t="s">
        <v>309</v>
      </c>
      <c r="AH44" s="552"/>
      <c r="AI44" s="537"/>
      <c r="AJ44" s="539"/>
      <c r="AK44" s="539"/>
      <c r="AL44" s="539"/>
      <c r="AM44" s="539"/>
      <c r="AO44" s="34" t="str">
        <f t="shared" si="17"/>
        <v/>
      </c>
      <c r="AP44" s="35" t="str">
        <f t="shared" si="1"/>
        <v/>
      </c>
      <c r="AQ44" s="36" t="str">
        <f t="shared" si="2"/>
        <v/>
      </c>
      <c r="AR44" s="37" t="str">
        <f t="shared" si="3"/>
        <v/>
      </c>
      <c r="AS44" s="38" t="str">
        <f t="shared" si="4"/>
        <v>000</v>
      </c>
      <c r="AT44" s="39" t="str">
        <f t="shared" si="5"/>
        <v>000</v>
      </c>
      <c r="AU44" s="169">
        <f t="shared" si="6"/>
        <v>0</v>
      </c>
      <c r="AV44" s="35" t="str">
        <f t="shared" si="7"/>
        <v>000</v>
      </c>
      <c r="AW44" s="39" t="str">
        <f t="shared" si="8"/>
        <v>000</v>
      </c>
      <c r="AX44" s="169">
        <f t="shared" si="9"/>
        <v>0</v>
      </c>
      <c r="AY44" s="43">
        <f t="shared" si="10"/>
        <v>0</v>
      </c>
      <c r="AZ44" s="32">
        <f t="shared" si="11"/>
        <v>0</v>
      </c>
    </row>
    <row r="45" spans="3:52" ht="22.5" customHeight="1" thickBot="1">
      <c r="C45" s="511"/>
      <c r="D45" s="513"/>
      <c r="E45" s="515"/>
      <c r="F45" s="517" t="str">
        <f>IF(G46="","",INT(YEARFRAC(G46,'[1]1'!$AJ$7,1)))</f>
        <v/>
      </c>
      <c r="G45" s="518"/>
      <c r="H45" s="519"/>
      <c r="I45" s="520"/>
      <c r="J45" s="513"/>
      <c r="K45" s="540" t="s">
        <v>308</v>
      </c>
      <c r="L45" s="542"/>
      <c r="M45" s="544" t="s">
        <v>307</v>
      </c>
      <c r="N45" s="546"/>
      <c r="O45" s="547"/>
      <c r="P45" s="548"/>
      <c r="Q45" s="3"/>
      <c r="R45" s="4"/>
      <c r="S45" s="5"/>
      <c r="T45" s="6"/>
      <c r="U45" s="7"/>
      <c r="V45" s="55"/>
      <c r="W45" s="125"/>
      <c r="X45" s="8"/>
      <c r="Y45" s="4"/>
      <c r="Z45" s="5"/>
      <c r="AA45" s="6"/>
      <c r="AB45" s="7"/>
      <c r="AC45" s="55"/>
      <c r="AD45" s="168"/>
      <c r="AE45" s="549" t="s">
        <v>66</v>
      </c>
      <c r="AF45" s="549"/>
      <c r="AG45" s="550"/>
      <c r="AH45" s="551"/>
      <c r="AI45" s="536" t="str">
        <f t="shared" ref="AI45" si="32">IF(F45&lt;35,"◯","")</f>
        <v/>
      </c>
      <c r="AJ45" s="538"/>
      <c r="AK45" s="538"/>
      <c r="AL45" s="538"/>
      <c r="AM45" s="538"/>
      <c r="AO45" s="34" t="str">
        <f t="shared" si="17"/>
        <v/>
      </c>
      <c r="AP45" s="35" t="str">
        <f t="shared" si="1"/>
        <v/>
      </c>
      <c r="AQ45" s="36" t="str">
        <f t="shared" si="2"/>
        <v/>
      </c>
      <c r="AR45" s="37" t="str">
        <f t="shared" si="3"/>
        <v/>
      </c>
      <c r="AS45" s="38" t="str">
        <f t="shared" si="4"/>
        <v>000</v>
      </c>
      <c r="AT45" s="39" t="str">
        <f t="shared" si="5"/>
        <v>000</v>
      </c>
      <c r="AU45" s="169">
        <f t="shared" si="6"/>
        <v>0</v>
      </c>
      <c r="AV45" s="35" t="str">
        <f t="shared" si="7"/>
        <v>000</v>
      </c>
      <c r="AW45" s="39" t="str">
        <f t="shared" si="8"/>
        <v>000</v>
      </c>
      <c r="AX45" s="169">
        <f t="shared" si="9"/>
        <v>0</v>
      </c>
      <c r="AY45" s="43">
        <f t="shared" si="10"/>
        <v>0</v>
      </c>
      <c r="AZ45" s="32">
        <f t="shared" si="11"/>
        <v>0</v>
      </c>
    </row>
    <row r="46" spans="3:52" ht="22.5" customHeight="1">
      <c r="C46" s="512"/>
      <c r="D46" s="514"/>
      <c r="E46" s="516"/>
      <c r="F46" s="27" t="s">
        <v>305</v>
      </c>
      <c r="G46" s="25"/>
      <c r="H46" s="28" t="s">
        <v>309</v>
      </c>
      <c r="I46" s="521"/>
      <c r="J46" s="514"/>
      <c r="K46" s="541"/>
      <c r="L46" s="543"/>
      <c r="M46" s="545"/>
      <c r="N46" s="127" t="s">
        <v>305</v>
      </c>
      <c r="O46" s="25"/>
      <c r="P46" s="28" t="s">
        <v>309</v>
      </c>
      <c r="Q46" s="3"/>
      <c r="R46" s="4"/>
      <c r="S46" s="5"/>
      <c r="T46" s="6"/>
      <c r="U46" s="7"/>
      <c r="V46" s="55"/>
      <c r="W46" s="125"/>
      <c r="X46" s="8"/>
      <c r="Y46" s="4"/>
      <c r="Z46" s="5"/>
      <c r="AA46" s="6"/>
      <c r="AB46" s="7"/>
      <c r="AC46" s="55"/>
      <c r="AD46" s="125"/>
      <c r="AE46" s="27" t="s">
        <v>305</v>
      </c>
      <c r="AF46" s="25"/>
      <c r="AG46" s="28" t="s">
        <v>309</v>
      </c>
      <c r="AH46" s="552"/>
      <c r="AI46" s="537"/>
      <c r="AJ46" s="539"/>
      <c r="AK46" s="539"/>
      <c r="AL46" s="539"/>
      <c r="AM46" s="539"/>
      <c r="AO46" s="34" t="str">
        <f t="shared" si="17"/>
        <v/>
      </c>
      <c r="AP46" s="35" t="str">
        <f t="shared" si="1"/>
        <v/>
      </c>
      <c r="AQ46" s="36" t="str">
        <f t="shared" si="2"/>
        <v/>
      </c>
      <c r="AR46" s="37" t="str">
        <f t="shared" si="3"/>
        <v/>
      </c>
      <c r="AS46" s="38" t="str">
        <f t="shared" si="4"/>
        <v>000</v>
      </c>
      <c r="AT46" s="39" t="str">
        <f t="shared" si="5"/>
        <v>000</v>
      </c>
      <c r="AU46" s="169">
        <f t="shared" si="6"/>
        <v>0</v>
      </c>
      <c r="AV46" s="35" t="str">
        <f t="shared" si="7"/>
        <v>000</v>
      </c>
      <c r="AW46" s="39" t="str">
        <f t="shared" si="8"/>
        <v>000</v>
      </c>
      <c r="AX46" s="169">
        <f t="shared" si="9"/>
        <v>0</v>
      </c>
      <c r="AY46" s="43">
        <f t="shared" si="10"/>
        <v>0</v>
      </c>
      <c r="AZ46" s="32">
        <f t="shared" si="11"/>
        <v>0</v>
      </c>
    </row>
    <row r="47" spans="3:52" ht="22.5" customHeight="1" thickBot="1">
      <c r="C47" s="511"/>
      <c r="D47" s="513"/>
      <c r="E47" s="515"/>
      <c r="F47" s="517" t="str">
        <f>IF(G48="","",INT(YEARFRAC(G48,'[1]1'!$AJ$7,1)))</f>
        <v/>
      </c>
      <c r="G47" s="518"/>
      <c r="H47" s="519"/>
      <c r="I47" s="520"/>
      <c r="J47" s="513"/>
      <c r="K47" s="540" t="s">
        <v>308</v>
      </c>
      <c r="L47" s="542"/>
      <c r="M47" s="544" t="s">
        <v>307</v>
      </c>
      <c r="N47" s="546"/>
      <c r="O47" s="547"/>
      <c r="P47" s="548"/>
      <c r="Q47" s="3"/>
      <c r="R47" s="4"/>
      <c r="S47" s="5"/>
      <c r="T47" s="6"/>
      <c r="U47" s="7"/>
      <c r="V47" s="55"/>
      <c r="W47" s="125"/>
      <c r="X47" s="8"/>
      <c r="Y47" s="4"/>
      <c r="Z47" s="5"/>
      <c r="AA47" s="6"/>
      <c r="AB47" s="7"/>
      <c r="AC47" s="55"/>
      <c r="AD47" s="168"/>
      <c r="AE47" s="549" t="s">
        <v>66</v>
      </c>
      <c r="AF47" s="549"/>
      <c r="AG47" s="550"/>
      <c r="AH47" s="551"/>
      <c r="AI47" s="536" t="str">
        <f t="shared" si="23"/>
        <v/>
      </c>
      <c r="AJ47" s="538"/>
      <c r="AK47" s="538"/>
      <c r="AL47" s="538"/>
      <c r="AM47" s="538"/>
      <c r="AO47" s="34" t="str">
        <f t="shared" si="17"/>
        <v/>
      </c>
      <c r="AP47" s="35" t="str">
        <f t="shared" si="1"/>
        <v/>
      </c>
      <c r="AQ47" s="36" t="str">
        <f t="shared" si="2"/>
        <v/>
      </c>
      <c r="AR47" s="37" t="str">
        <f t="shared" si="3"/>
        <v/>
      </c>
      <c r="AS47" s="38" t="str">
        <f t="shared" si="4"/>
        <v>000</v>
      </c>
      <c r="AT47" s="39" t="str">
        <f t="shared" si="5"/>
        <v>000</v>
      </c>
      <c r="AU47" s="169">
        <f t="shared" si="6"/>
        <v>0</v>
      </c>
      <c r="AV47" s="35" t="str">
        <f t="shared" si="7"/>
        <v>000</v>
      </c>
      <c r="AW47" s="39" t="str">
        <f t="shared" si="8"/>
        <v>000</v>
      </c>
      <c r="AX47" s="169">
        <f t="shared" si="9"/>
        <v>0</v>
      </c>
      <c r="AY47" s="43">
        <f t="shared" si="10"/>
        <v>0</v>
      </c>
      <c r="AZ47" s="32">
        <f t="shared" si="11"/>
        <v>0</v>
      </c>
    </row>
    <row r="48" spans="3:52" ht="22.5" customHeight="1">
      <c r="C48" s="512"/>
      <c r="D48" s="514"/>
      <c r="E48" s="516"/>
      <c r="F48" s="27" t="s">
        <v>305</v>
      </c>
      <c r="G48" s="25"/>
      <c r="H48" s="28" t="s">
        <v>309</v>
      </c>
      <c r="I48" s="521"/>
      <c r="J48" s="514"/>
      <c r="K48" s="541"/>
      <c r="L48" s="543"/>
      <c r="M48" s="545"/>
      <c r="N48" s="127" t="s">
        <v>305</v>
      </c>
      <c r="O48" s="25"/>
      <c r="P48" s="28" t="s">
        <v>309</v>
      </c>
      <c r="Q48" s="3"/>
      <c r="R48" s="4"/>
      <c r="S48" s="5"/>
      <c r="T48" s="6"/>
      <c r="U48" s="7"/>
      <c r="V48" s="55"/>
      <c r="W48" s="125"/>
      <c r="X48" s="8"/>
      <c r="Y48" s="4"/>
      <c r="Z48" s="5"/>
      <c r="AA48" s="6"/>
      <c r="AB48" s="7"/>
      <c r="AC48" s="55"/>
      <c r="AD48" s="125"/>
      <c r="AE48" s="27" t="s">
        <v>305</v>
      </c>
      <c r="AF48" s="25"/>
      <c r="AG48" s="28" t="s">
        <v>309</v>
      </c>
      <c r="AH48" s="552"/>
      <c r="AI48" s="537"/>
      <c r="AJ48" s="539"/>
      <c r="AK48" s="539"/>
      <c r="AL48" s="539"/>
      <c r="AM48" s="539"/>
      <c r="AO48" s="34" t="str">
        <f t="shared" si="17"/>
        <v/>
      </c>
      <c r="AP48" s="35" t="str">
        <f t="shared" si="1"/>
        <v/>
      </c>
      <c r="AQ48" s="36" t="str">
        <f t="shared" si="2"/>
        <v/>
      </c>
      <c r="AR48" s="37" t="str">
        <f t="shared" si="3"/>
        <v/>
      </c>
      <c r="AS48" s="38" t="str">
        <f t="shared" si="4"/>
        <v>000</v>
      </c>
      <c r="AT48" s="39" t="str">
        <f t="shared" si="5"/>
        <v>000</v>
      </c>
      <c r="AU48" s="169">
        <f t="shared" si="6"/>
        <v>0</v>
      </c>
      <c r="AV48" s="35" t="str">
        <f t="shared" si="7"/>
        <v>000</v>
      </c>
      <c r="AW48" s="39" t="str">
        <f t="shared" si="8"/>
        <v>000</v>
      </c>
      <c r="AX48" s="169">
        <f t="shared" si="9"/>
        <v>0</v>
      </c>
      <c r="AY48" s="43">
        <f t="shared" si="10"/>
        <v>0</v>
      </c>
      <c r="AZ48" s="32">
        <f t="shared" si="11"/>
        <v>0</v>
      </c>
    </row>
    <row r="49" spans="3:52" ht="22.5" customHeight="1" thickBot="1">
      <c r="C49" s="511"/>
      <c r="D49" s="513"/>
      <c r="E49" s="515"/>
      <c r="F49" s="517" t="str">
        <f>IF(G50="","",INT(YEARFRAC(G50,'[1]1'!$AJ$7,1)))</f>
        <v/>
      </c>
      <c r="G49" s="518"/>
      <c r="H49" s="519"/>
      <c r="I49" s="520"/>
      <c r="J49" s="513"/>
      <c r="K49" s="540" t="s">
        <v>308</v>
      </c>
      <c r="L49" s="542"/>
      <c r="M49" s="544" t="s">
        <v>307</v>
      </c>
      <c r="N49" s="546"/>
      <c r="O49" s="547"/>
      <c r="P49" s="548"/>
      <c r="Q49" s="3"/>
      <c r="R49" s="4"/>
      <c r="S49" s="5"/>
      <c r="T49" s="6"/>
      <c r="U49" s="7"/>
      <c r="V49" s="55"/>
      <c r="W49" s="125"/>
      <c r="X49" s="8"/>
      <c r="Y49" s="4"/>
      <c r="Z49" s="5"/>
      <c r="AA49" s="6"/>
      <c r="AB49" s="7"/>
      <c r="AC49" s="55"/>
      <c r="AD49" s="125"/>
      <c r="AE49" s="549" t="s">
        <v>66</v>
      </c>
      <c r="AF49" s="549"/>
      <c r="AG49" s="550"/>
      <c r="AH49" s="551"/>
      <c r="AI49" s="536" t="str">
        <f t="shared" si="24"/>
        <v/>
      </c>
      <c r="AJ49" s="538"/>
      <c r="AK49" s="538"/>
      <c r="AL49" s="538"/>
      <c r="AM49" s="538"/>
      <c r="AO49" s="34" t="str">
        <f t="shared" si="17"/>
        <v/>
      </c>
      <c r="AP49" s="35" t="str">
        <f t="shared" si="1"/>
        <v/>
      </c>
      <c r="AQ49" s="36" t="str">
        <f t="shared" si="2"/>
        <v/>
      </c>
      <c r="AR49" s="37" t="str">
        <f t="shared" si="3"/>
        <v/>
      </c>
      <c r="AS49" s="38" t="str">
        <f t="shared" si="4"/>
        <v>000</v>
      </c>
      <c r="AT49" s="39" t="str">
        <f t="shared" si="5"/>
        <v>000</v>
      </c>
      <c r="AU49" s="169">
        <f t="shared" si="6"/>
        <v>0</v>
      </c>
      <c r="AV49" s="35" t="str">
        <f t="shared" si="7"/>
        <v>000</v>
      </c>
      <c r="AW49" s="39" t="str">
        <f t="shared" si="8"/>
        <v>000</v>
      </c>
      <c r="AX49" s="169">
        <f t="shared" si="9"/>
        <v>0</v>
      </c>
      <c r="AY49" s="43">
        <f t="shared" si="10"/>
        <v>0</v>
      </c>
      <c r="AZ49" s="32">
        <f t="shared" si="11"/>
        <v>0</v>
      </c>
    </row>
    <row r="50" spans="3:52" ht="22.5" customHeight="1">
      <c r="C50" s="512"/>
      <c r="D50" s="514"/>
      <c r="E50" s="516"/>
      <c r="F50" s="27" t="s">
        <v>305</v>
      </c>
      <c r="G50" s="25"/>
      <c r="H50" s="28" t="s">
        <v>309</v>
      </c>
      <c r="I50" s="521"/>
      <c r="J50" s="514"/>
      <c r="K50" s="541"/>
      <c r="L50" s="543"/>
      <c r="M50" s="545"/>
      <c r="N50" s="127" t="s">
        <v>305</v>
      </c>
      <c r="O50" s="25"/>
      <c r="P50" s="28" t="s">
        <v>309</v>
      </c>
      <c r="Q50" s="3"/>
      <c r="R50" s="4"/>
      <c r="S50" s="5"/>
      <c r="T50" s="6"/>
      <c r="U50" s="7"/>
      <c r="V50" s="55"/>
      <c r="W50" s="125"/>
      <c r="X50" s="8"/>
      <c r="Y50" s="4"/>
      <c r="Z50" s="5"/>
      <c r="AA50" s="6"/>
      <c r="AB50" s="7"/>
      <c r="AC50" s="55"/>
      <c r="AD50" s="170"/>
      <c r="AE50" s="27" t="s">
        <v>305</v>
      </c>
      <c r="AF50" s="25"/>
      <c r="AG50" s="28" t="s">
        <v>309</v>
      </c>
      <c r="AH50" s="552"/>
      <c r="AI50" s="537"/>
      <c r="AJ50" s="539"/>
      <c r="AK50" s="539"/>
      <c r="AL50" s="539"/>
      <c r="AM50" s="539"/>
      <c r="AO50" s="34" t="str">
        <f t="shared" si="17"/>
        <v/>
      </c>
      <c r="AP50" s="35" t="str">
        <f t="shared" si="1"/>
        <v/>
      </c>
      <c r="AQ50" s="36" t="str">
        <f t="shared" si="2"/>
        <v/>
      </c>
      <c r="AR50" s="37" t="str">
        <f t="shared" si="3"/>
        <v/>
      </c>
      <c r="AS50" s="38" t="str">
        <f t="shared" si="4"/>
        <v>000</v>
      </c>
      <c r="AT50" s="39" t="str">
        <f t="shared" si="5"/>
        <v>000</v>
      </c>
      <c r="AU50" s="169">
        <f t="shared" si="6"/>
        <v>0</v>
      </c>
      <c r="AV50" s="35" t="str">
        <f t="shared" si="7"/>
        <v>000</v>
      </c>
      <c r="AW50" s="39" t="str">
        <f t="shared" si="8"/>
        <v>000</v>
      </c>
      <c r="AX50" s="169">
        <f t="shared" si="9"/>
        <v>0</v>
      </c>
      <c r="AY50" s="43">
        <f t="shared" si="10"/>
        <v>0</v>
      </c>
      <c r="AZ50" s="32">
        <f t="shared" si="11"/>
        <v>0</v>
      </c>
    </row>
    <row r="51" spans="3:52" ht="22.5" customHeight="1">
      <c r="C51" s="171"/>
      <c r="D51" s="172"/>
      <c r="E51" s="172"/>
      <c r="F51" s="518"/>
      <c r="G51" s="518"/>
      <c r="H51" s="518"/>
      <c r="I51" s="173"/>
      <c r="J51" s="172"/>
      <c r="K51" s="174"/>
      <c r="L51" s="172"/>
      <c r="M51" s="174"/>
      <c r="N51" s="547"/>
      <c r="O51" s="547"/>
      <c r="P51" s="547"/>
      <c r="Q51" s="55"/>
      <c r="R51" s="55"/>
      <c r="S51" s="55"/>
      <c r="T51" s="55"/>
      <c r="U51" s="55"/>
      <c r="V51" s="55"/>
      <c r="W51" s="124"/>
      <c r="X51" s="55"/>
      <c r="Y51" s="55"/>
      <c r="Z51" s="55"/>
      <c r="AA51" s="55"/>
      <c r="AB51" s="55"/>
      <c r="AC51" s="55"/>
      <c r="AD51" s="172"/>
      <c r="AE51" s="549"/>
      <c r="AF51" s="549"/>
      <c r="AG51" s="549"/>
      <c r="AH51" s="175"/>
      <c r="AI51" s="148"/>
      <c r="AJ51" s="176"/>
      <c r="AK51" s="176"/>
      <c r="AL51" s="177"/>
      <c r="AM51" s="177"/>
      <c r="AO51" s="34" t="str">
        <f>IF(D51&lt;&gt;"",D51,IF(SUM(Q51:AC51)&lt;&gt;0,AO50,""))</f>
        <v/>
      </c>
      <c r="AP51" s="35" t="str">
        <f>IF(E51&lt;&gt;"",E51,IF(SUM(Q51:AC51)&lt;&gt;0,AP50,""))</f>
        <v/>
      </c>
      <c r="AQ51" s="36" t="e">
        <f>IF(#REF!="","",#REF!)</f>
        <v>#REF!</v>
      </c>
      <c r="AR51" s="37" t="str">
        <f t="shared" si="3"/>
        <v/>
      </c>
      <c r="AS51" s="38" t="str">
        <f t="shared" si="4"/>
        <v>000</v>
      </c>
      <c r="AT51" s="39" t="str">
        <f t="shared" si="5"/>
        <v>000</v>
      </c>
      <c r="AU51" s="169">
        <f t="shared" si="6"/>
        <v>0</v>
      </c>
      <c r="AV51" s="35" t="str">
        <f t="shared" si="7"/>
        <v>000</v>
      </c>
      <c r="AW51" s="39" t="str">
        <f t="shared" si="8"/>
        <v>000</v>
      </c>
      <c r="AX51" s="169">
        <f t="shared" si="9"/>
        <v>0</v>
      </c>
      <c r="AY51" s="43">
        <f t="shared" si="10"/>
        <v>0</v>
      </c>
      <c r="AZ51" s="32" t="e">
        <f>IF(AO51&amp;AP51=#REF!&amp;#REF!,0,1)</f>
        <v>#REF!</v>
      </c>
    </row>
    <row r="52" spans="3:52" ht="22.5" customHeight="1" thickBot="1">
      <c r="C52" s="511"/>
      <c r="D52" s="513"/>
      <c r="E52" s="515"/>
      <c r="F52" s="517" t="str">
        <f>IF(G53="","",INT(YEARFRAC(G53,'[1]1'!$AJ$7,1)))</f>
        <v/>
      </c>
      <c r="G52" s="518"/>
      <c r="H52" s="519"/>
      <c r="I52" s="520"/>
      <c r="J52" s="513"/>
      <c r="K52" s="540" t="s">
        <v>308</v>
      </c>
      <c r="L52" s="542"/>
      <c r="M52" s="544" t="s">
        <v>307</v>
      </c>
      <c r="N52" s="546"/>
      <c r="O52" s="547"/>
      <c r="P52" s="548"/>
      <c r="Q52" s="3"/>
      <c r="R52" s="4"/>
      <c r="S52" s="5"/>
      <c r="T52" s="6"/>
      <c r="U52" s="7"/>
      <c r="V52" s="55"/>
      <c r="W52" s="125"/>
      <c r="X52" s="8"/>
      <c r="Y52" s="4"/>
      <c r="Z52" s="5"/>
      <c r="AA52" s="6"/>
      <c r="AB52" s="7"/>
      <c r="AC52" s="55"/>
      <c r="AD52" s="168"/>
      <c r="AE52" s="549" t="s">
        <v>66</v>
      </c>
      <c r="AF52" s="549"/>
      <c r="AG52" s="550"/>
      <c r="AH52" s="551"/>
      <c r="AI52" s="536" t="str">
        <f t="shared" si="26"/>
        <v/>
      </c>
      <c r="AJ52" s="538"/>
      <c r="AK52" s="538"/>
      <c r="AL52" s="538"/>
      <c r="AM52" s="538"/>
      <c r="AO52" s="34" t="str">
        <f>IF(D52&lt;&gt;"",D52,IF(SUM(Q52:AC53)&lt;&gt;0,#REF!,""))</f>
        <v/>
      </c>
      <c r="AP52" s="35" t="str">
        <f>IF(E52&lt;&gt;"",E52,IF(SUM(Q52:AC53)&lt;&gt;0,#REF!,""))</f>
        <v/>
      </c>
      <c r="AQ52" s="36" t="str">
        <f t="shared" si="2"/>
        <v/>
      </c>
      <c r="AR52" s="37" t="str">
        <f t="shared" si="3"/>
        <v/>
      </c>
      <c r="AS52" s="38" t="str">
        <f t="shared" si="4"/>
        <v>000</v>
      </c>
      <c r="AT52" s="39" t="str">
        <f t="shared" si="5"/>
        <v>000</v>
      </c>
      <c r="AU52" s="169">
        <f t="shared" si="6"/>
        <v>0</v>
      </c>
      <c r="AV52" s="35" t="str">
        <f t="shared" si="7"/>
        <v>000</v>
      </c>
      <c r="AW52" s="39" t="str">
        <f t="shared" si="8"/>
        <v>000</v>
      </c>
      <c r="AX52" s="169">
        <f t="shared" si="9"/>
        <v>0</v>
      </c>
      <c r="AY52" s="43" t="e">
        <f>IF(OR(AO52&amp;AP52="",AO52&amp;AP52=#REF!&amp;#REF!),0,1)</f>
        <v>#REF!</v>
      </c>
      <c r="AZ52" s="32">
        <f t="shared" si="11"/>
        <v>0</v>
      </c>
    </row>
    <row r="53" spans="3:52" ht="22.5" customHeight="1">
      <c r="C53" s="512"/>
      <c r="D53" s="514"/>
      <c r="E53" s="516"/>
      <c r="F53" s="27" t="s">
        <v>305</v>
      </c>
      <c r="G53" s="25"/>
      <c r="H53" s="28" t="s">
        <v>309</v>
      </c>
      <c r="I53" s="521"/>
      <c r="J53" s="514"/>
      <c r="K53" s="541"/>
      <c r="L53" s="543"/>
      <c r="M53" s="545"/>
      <c r="N53" s="127" t="s">
        <v>305</v>
      </c>
      <c r="O53" s="25"/>
      <c r="P53" s="28" t="s">
        <v>309</v>
      </c>
      <c r="Q53" s="3"/>
      <c r="R53" s="4"/>
      <c r="S53" s="5"/>
      <c r="T53" s="6"/>
      <c r="U53" s="7"/>
      <c r="V53" s="55"/>
      <c r="W53" s="125"/>
      <c r="X53" s="8"/>
      <c r="Y53" s="4"/>
      <c r="Z53" s="5"/>
      <c r="AA53" s="6"/>
      <c r="AB53" s="7"/>
      <c r="AC53" s="55"/>
      <c r="AD53" s="170"/>
      <c r="AE53" s="27" t="s">
        <v>305</v>
      </c>
      <c r="AF53" s="25"/>
      <c r="AG53" s="28" t="s">
        <v>309</v>
      </c>
      <c r="AH53" s="552"/>
      <c r="AI53" s="537"/>
      <c r="AJ53" s="539"/>
      <c r="AK53" s="539"/>
      <c r="AL53" s="539"/>
      <c r="AM53" s="539"/>
      <c r="AO53" s="34" t="str">
        <f t="shared" si="17"/>
        <v/>
      </c>
      <c r="AP53" s="35" t="str">
        <f t="shared" si="1"/>
        <v/>
      </c>
      <c r="AQ53" s="36" t="str">
        <f t="shared" si="2"/>
        <v/>
      </c>
      <c r="AR53" s="37" t="str">
        <f t="shared" si="3"/>
        <v/>
      </c>
      <c r="AS53" s="38" t="str">
        <f t="shared" si="4"/>
        <v>000</v>
      </c>
      <c r="AT53" s="39" t="str">
        <f t="shared" si="5"/>
        <v>000</v>
      </c>
      <c r="AU53" s="169">
        <f t="shared" si="6"/>
        <v>0</v>
      </c>
      <c r="AV53" s="35" t="str">
        <f t="shared" si="7"/>
        <v>000</v>
      </c>
      <c r="AW53" s="39" t="str">
        <f t="shared" si="8"/>
        <v>000</v>
      </c>
      <c r="AX53" s="169">
        <f t="shared" si="9"/>
        <v>0</v>
      </c>
      <c r="AY53" s="43">
        <f t="shared" si="10"/>
        <v>0</v>
      </c>
      <c r="AZ53" s="32">
        <f t="shared" si="11"/>
        <v>0</v>
      </c>
    </row>
    <row r="54" spans="3:52" ht="22.5" customHeight="1" thickBot="1">
      <c r="C54" s="511"/>
      <c r="D54" s="513"/>
      <c r="E54" s="515"/>
      <c r="F54" s="517" t="str">
        <f>IF(G55="","",INT(YEARFRAC(G55,'[1]1'!$AJ$7,1)))</f>
        <v/>
      </c>
      <c r="G54" s="518"/>
      <c r="H54" s="519"/>
      <c r="I54" s="520"/>
      <c r="J54" s="513"/>
      <c r="K54" s="540" t="s">
        <v>308</v>
      </c>
      <c r="L54" s="542"/>
      <c r="M54" s="544" t="s">
        <v>307</v>
      </c>
      <c r="N54" s="546"/>
      <c r="O54" s="547"/>
      <c r="P54" s="548"/>
      <c r="Q54" s="3"/>
      <c r="R54" s="4"/>
      <c r="S54" s="5"/>
      <c r="T54" s="6"/>
      <c r="U54" s="7"/>
      <c r="V54" s="55"/>
      <c r="W54" s="125"/>
      <c r="X54" s="8"/>
      <c r="Y54" s="4"/>
      <c r="Z54" s="5"/>
      <c r="AA54" s="6"/>
      <c r="AB54" s="7"/>
      <c r="AC54" s="55"/>
      <c r="AD54" s="168"/>
      <c r="AE54" s="549" t="s">
        <v>66</v>
      </c>
      <c r="AF54" s="549"/>
      <c r="AG54" s="550"/>
      <c r="AH54" s="551"/>
      <c r="AI54" s="536" t="str">
        <f t="shared" si="27"/>
        <v/>
      </c>
      <c r="AJ54" s="538"/>
      <c r="AK54" s="538"/>
      <c r="AL54" s="538"/>
      <c r="AM54" s="538"/>
      <c r="AO54" s="34" t="str">
        <f t="shared" si="17"/>
        <v/>
      </c>
      <c r="AP54" s="35" t="str">
        <f t="shared" si="1"/>
        <v/>
      </c>
      <c r="AQ54" s="36" t="str">
        <f t="shared" si="2"/>
        <v/>
      </c>
      <c r="AR54" s="37" t="str">
        <f t="shared" si="3"/>
        <v/>
      </c>
      <c r="AS54" s="38" t="str">
        <f t="shared" si="4"/>
        <v>000</v>
      </c>
      <c r="AT54" s="39" t="str">
        <f t="shared" si="5"/>
        <v>000</v>
      </c>
      <c r="AU54" s="169">
        <f t="shared" si="6"/>
        <v>0</v>
      </c>
      <c r="AV54" s="35" t="str">
        <f t="shared" si="7"/>
        <v>000</v>
      </c>
      <c r="AW54" s="39" t="str">
        <f t="shared" si="8"/>
        <v>000</v>
      </c>
      <c r="AX54" s="169">
        <f t="shared" si="9"/>
        <v>0</v>
      </c>
      <c r="AY54" s="43">
        <f t="shared" si="10"/>
        <v>0</v>
      </c>
      <c r="AZ54" s="32">
        <f t="shared" si="11"/>
        <v>0</v>
      </c>
    </row>
    <row r="55" spans="3:52" ht="22.5" customHeight="1">
      <c r="C55" s="512"/>
      <c r="D55" s="514"/>
      <c r="E55" s="516"/>
      <c r="F55" s="27" t="s">
        <v>305</v>
      </c>
      <c r="G55" s="25"/>
      <c r="H55" s="28" t="s">
        <v>309</v>
      </c>
      <c r="I55" s="521"/>
      <c r="J55" s="514"/>
      <c r="K55" s="541"/>
      <c r="L55" s="543"/>
      <c r="M55" s="545"/>
      <c r="N55" s="127" t="s">
        <v>305</v>
      </c>
      <c r="O55" s="25"/>
      <c r="P55" s="28" t="s">
        <v>309</v>
      </c>
      <c r="Q55" s="3"/>
      <c r="R55" s="4"/>
      <c r="S55" s="5"/>
      <c r="T55" s="6"/>
      <c r="U55" s="7"/>
      <c r="V55" s="55"/>
      <c r="W55" s="125"/>
      <c r="X55" s="8"/>
      <c r="Y55" s="4"/>
      <c r="Z55" s="5"/>
      <c r="AA55" s="6"/>
      <c r="AB55" s="7"/>
      <c r="AC55" s="55"/>
      <c r="AD55" s="170"/>
      <c r="AE55" s="27" t="s">
        <v>305</v>
      </c>
      <c r="AF55" s="25"/>
      <c r="AG55" s="28" t="s">
        <v>309</v>
      </c>
      <c r="AH55" s="552"/>
      <c r="AI55" s="537"/>
      <c r="AJ55" s="539"/>
      <c r="AK55" s="539"/>
      <c r="AL55" s="539"/>
      <c r="AM55" s="539"/>
      <c r="AO55" s="34" t="str">
        <f t="shared" si="17"/>
        <v/>
      </c>
      <c r="AP55" s="35" t="str">
        <f t="shared" si="1"/>
        <v/>
      </c>
      <c r="AQ55" s="36" t="str">
        <f t="shared" si="2"/>
        <v/>
      </c>
      <c r="AR55" s="37" t="str">
        <f t="shared" si="3"/>
        <v/>
      </c>
      <c r="AS55" s="38" t="str">
        <f t="shared" si="4"/>
        <v>000</v>
      </c>
      <c r="AT55" s="39" t="str">
        <f t="shared" si="5"/>
        <v>000</v>
      </c>
      <c r="AU55" s="169">
        <f t="shared" si="6"/>
        <v>0</v>
      </c>
      <c r="AV55" s="35" t="str">
        <f t="shared" si="7"/>
        <v>000</v>
      </c>
      <c r="AW55" s="39" t="str">
        <f t="shared" si="8"/>
        <v>000</v>
      </c>
      <c r="AX55" s="169">
        <f t="shared" si="9"/>
        <v>0</v>
      </c>
      <c r="AY55" s="43">
        <f t="shared" si="10"/>
        <v>0</v>
      </c>
      <c r="AZ55" s="32">
        <f t="shared" si="11"/>
        <v>0</v>
      </c>
    </row>
    <row r="56" spans="3:52" ht="22.5" customHeight="1" thickBot="1">
      <c r="C56" s="511"/>
      <c r="D56" s="513"/>
      <c r="E56" s="515"/>
      <c r="F56" s="517" t="str">
        <f>IF(G57="","",INT(YEARFRAC(G57,'[1]1'!$AJ$7,1)))</f>
        <v/>
      </c>
      <c r="G56" s="518"/>
      <c r="H56" s="519"/>
      <c r="I56" s="520"/>
      <c r="J56" s="513"/>
      <c r="K56" s="540" t="s">
        <v>308</v>
      </c>
      <c r="L56" s="542"/>
      <c r="M56" s="544" t="s">
        <v>307</v>
      </c>
      <c r="N56" s="546"/>
      <c r="O56" s="547"/>
      <c r="P56" s="548"/>
      <c r="Q56" s="3"/>
      <c r="R56" s="4"/>
      <c r="S56" s="5"/>
      <c r="T56" s="6"/>
      <c r="U56" s="7"/>
      <c r="V56" s="55"/>
      <c r="W56" s="125"/>
      <c r="X56" s="8"/>
      <c r="Y56" s="4"/>
      <c r="Z56" s="5"/>
      <c r="AA56" s="6"/>
      <c r="AB56" s="7"/>
      <c r="AC56" s="55"/>
      <c r="AD56" s="168"/>
      <c r="AE56" s="549" t="s">
        <v>66</v>
      </c>
      <c r="AF56" s="549"/>
      <c r="AG56" s="550"/>
      <c r="AH56" s="551"/>
      <c r="AI56" s="536" t="str">
        <f t="shared" si="28"/>
        <v/>
      </c>
      <c r="AJ56" s="538"/>
      <c r="AK56" s="538"/>
      <c r="AL56" s="538"/>
      <c r="AM56" s="538"/>
      <c r="AO56" s="34" t="str">
        <f t="shared" si="17"/>
        <v/>
      </c>
      <c r="AP56" s="35" t="str">
        <f t="shared" si="1"/>
        <v/>
      </c>
      <c r="AQ56" s="36" t="str">
        <f t="shared" si="2"/>
        <v/>
      </c>
      <c r="AR56" s="37" t="str">
        <f t="shared" si="3"/>
        <v/>
      </c>
      <c r="AS56" s="38" t="str">
        <f t="shared" si="4"/>
        <v>000</v>
      </c>
      <c r="AT56" s="39" t="str">
        <f t="shared" si="5"/>
        <v>000</v>
      </c>
      <c r="AU56" s="169">
        <f t="shared" si="6"/>
        <v>0</v>
      </c>
      <c r="AV56" s="35" t="str">
        <f t="shared" si="7"/>
        <v>000</v>
      </c>
      <c r="AW56" s="39" t="str">
        <f t="shared" si="8"/>
        <v>000</v>
      </c>
      <c r="AX56" s="169">
        <f t="shared" si="9"/>
        <v>0</v>
      </c>
      <c r="AY56" s="43">
        <f t="shared" si="10"/>
        <v>0</v>
      </c>
      <c r="AZ56" s="32">
        <f t="shared" si="11"/>
        <v>0</v>
      </c>
    </row>
    <row r="57" spans="3:52" ht="22.5" customHeight="1">
      <c r="C57" s="512"/>
      <c r="D57" s="514"/>
      <c r="E57" s="516"/>
      <c r="F57" s="27" t="s">
        <v>305</v>
      </c>
      <c r="G57" s="25"/>
      <c r="H57" s="28" t="s">
        <v>309</v>
      </c>
      <c r="I57" s="521"/>
      <c r="J57" s="514"/>
      <c r="K57" s="541"/>
      <c r="L57" s="543"/>
      <c r="M57" s="545"/>
      <c r="N57" s="127" t="s">
        <v>305</v>
      </c>
      <c r="O57" s="25"/>
      <c r="P57" s="28" t="s">
        <v>309</v>
      </c>
      <c r="Q57" s="3"/>
      <c r="R57" s="4"/>
      <c r="S57" s="5"/>
      <c r="T57" s="6"/>
      <c r="U57" s="7"/>
      <c r="V57" s="55"/>
      <c r="W57" s="125"/>
      <c r="X57" s="8"/>
      <c r="Y57" s="4"/>
      <c r="Z57" s="5"/>
      <c r="AA57" s="6"/>
      <c r="AB57" s="7"/>
      <c r="AC57" s="55"/>
      <c r="AD57" s="170"/>
      <c r="AE57" s="27" t="s">
        <v>305</v>
      </c>
      <c r="AF57" s="25"/>
      <c r="AG57" s="28" t="s">
        <v>309</v>
      </c>
      <c r="AH57" s="552"/>
      <c r="AI57" s="537"/>
      <c r="AJ57" s="539"/>
      <c r="AK57" s="539"/>
      <c r="AL57" s="539"/>
      <c r="AM57" s="539"/>
      <c r="AO57" s="34" t="str">
        <f t="shared" si="17"/>
        <v/>
      </c>
      <c r="AP57" s="35" t="str">
        <f t="shared" si="1"/>
        <v/>
      </c>
      <c r="AQ57" s="36" t="str">
        <f t="shared" si="2"/>
        <v/>
      </c>
      <c r="AR57" s="37" t="str">
        <f t="shared" si="3"/>
        <v/>
      </c>
      <c r="AS57" s="38" t="str">
        <f t="shared" si="4"/>
        <v>000</v>
      </c>
      <c r="AT57" s="39" t="str">
        <f t="shared" si="5"/>
        <v>000</v>
      </c>
      <c r="AU57" s="169">
        <f t="shared" si="6"/>
        <v>0</v>
      </c>
      <c r="AV57" s="35" t="str">
        <f t="shared" si="7"/>
        <v>000</v>
      </c>
      <c r="AW57" s="39" t="str">
        <f t="shared" si="8"/>
        <v>000</v>
      </c>
      <c r="AX57" s="169">
        <f t="shared" si="9"/>
        <v>0</v>
      </c>
      <c r="AY57" s="43">
        <f t="shared" si="10"/>
        <v>0</v>
      </c>
      <c r="AZ57" s="32">
        <f t="shared" si="11"/>
        <v>0</v>
      </c>
    </row>
    <row r="58" spans="3:52" ht="22.5" customHeight="1" thickBot="1">
      <c r="C58" s="511"/>
      <c r="D58" s="513"/>
      <c r="E58" s="515"/>
      <c r="F58" s="517" t="str">
        <f>IF(G59="","",INT(YEARFRAC(G59,'[1]1'!$AJ$7,1)))</f>
        <v/>
      </c>
      <c r="G58" s="518"/>
      <c r="H58" s="519"/>
      <c r="I58" s="520"/>
      <c r="J58" s="513"/>
      <c r="K58" s="540" t="s">
        <v>308</v>
      </c>
      <c r="L58" s="542"/>
      <c r="M58" s="544" t="s">
        <v>307</v>
      </c>
      <c r="N58" s="546"/>
      <c r="O58" s="547"/>
      <c r="P58" s="548"/>
      <c r="Q58" s="3"/>
      <c r="R58" s="4"/>
      <c r="S58" s="5"/>
      <c r="T58" s="6"/>
      <c r="U58" s="7"/>
      <c r="V58" s="55"/>
      <c r="W58" s="125"/>
      <c r="X58" s="8"/>
      <c r="Y58" s="4"/>
      <c r="Z58" s="5"/>
      <c r="AA58" s="6"/>
      <c r="AB58" s="7"/>
      <c r="AC58" s="55"/>
      <c r="AD58" s="168"/>
      <c r="AE58" s="549" t="s">
        <v>66</v>
      </c>
      <c r="AF58" s="549"/>
      <c r="AG58" s="550"/>
      <c r="AH58" s="551"/>
      <c r="AI58" s="536" t="str">
        <f t="shared" si="29"/>
        <v/>
      </c>
      <c r="AJ58" s="538"/>
      <c r="AK58" s="538"/>
      <c r="AL58" s="538"/>
      <c r="AM58" s="538"/>
      <c r="AO58" s="34" t="str">
        <f t="shared" si="17"/>
        <v/>
      </c>
      <c r="AP58" s="35" t="str">
        <f t="shared" si="1"/>
        <v/>
      </c>
      <c r="AQ58" s="36" t="str">
        <f t="shared" si="2"/>
        <v/>
      </c>
      <c r="AR58" s="37" t="str">
        <f t="shared" si="3"/>
        <v/>
      </c>
      <c r="AS58" s="38" t="str">
        <f t="shared" si="4"/>
        <v>000</v>
      </c>
      <c r="AT58" s="39" t="str">
        <f t="shared" si="5"/>
        <v>000</v>
      </c>
      <c r="AU58" s="169">
        <f t="shared" si="6"/>
        <v>0</v>
      </c>
      <c r="AV58" s="35" t="str">
        <f t="shared" si="7"/>
        <v>000</v>
      </c>
      <c r="AW58" s="39" t="str">
        <f t="shared" si="8"/>
        <v>000</v>
      </c>
      <c r="AX58" s="169">
        <f t="shared" si="9"/>
        <v>0</v>
      </c>
      <c r="AY58" s="43">
        <f t="shared" si="10"/>
        <v>0</v>
      </c>
      <c r="AZ58" s="32">
        <f t="shared" si="11"/>
        <v>0</v>
      </c>
    </row>
    <row r="59" spans="3:52" ht="22.5" customHeight="1">
      <c r="C59" s="512"/>
      <c r="D59" s="514"/>
      <c r="E59" s="516"/>
      <c r="F59" s="27" t="s">
        <v>305</v>
      </c>
      <c r="G59" s="25"/>
      <c r="H59" s="28" t="s">
        <v>309</v>
      </c>
      <c r="I59" s="521"/>
      <c r="J59" s="514"/>
      <c r="K59" s="541"/>
      <c r="L59" s="543"/>
      <c r="M59" s="545"/>
      <c r="N59" s="127" t="s">
        <v>305</v>
      </c>
      <c r="O59" s="25"/>
      <c r="P59" s="28" t="s">
        <v>309</v>
      </c>
      <c r="Q59" s="3"/>
      <c r="R59" s="4"/>
      <c r="S59" s="5"/>
      <c r="T59" s="6"/>
      <c r="U59" s="7"/>
      <c r="V59" s="55"/>
      <c r="W59" s="125"/>
      <c r="X59" s="8"/>
      <c r="Y59" s="4"/>
      <c r="Z59" s="5"/>
      <c r="AA59" s="6"/>
      <c r="AB59" s="7"/>
      <c r="AC59" s="55"/>
      <c r="AD59" s="170"/>
      <c r="AE59" s="27" t="s">
        <v>305</v>
      </c>
      <c r="AF59" s="25"/>
      <c r="AG59" s="28" t="s">
        <v>309</v>
      </c>
      <c r="AH59" s="552"/>
      <c r="AI59" s="537"/>
      <c r="AJ59" s="539"/>
      <c r="AK59" s="539"/>
      <c r="AL59" s="539"/>
      <c r="AM59" s="539"/>
      <c r="AO59" s="34" t="str">
        <f t="shared" si="17"/>
        <v/>
      </c>
      <c r="AP59" s="35" t="str">
        <f t="shared" si="1"/>
        <v/>
      </c>
      <c r="AQ59" s="36" t="str">
        <f t="shared" si="2"/>
        <v/>
      </c>
      <c r="AR59" s="37" t="str">
        <f t="shared" si="3"/>
        <v/>
      </c>
      <c r="AS59" s="38" t="str">
        <f t="shared" si="4"/>
        <v>000</v>
      </c>
      <c r="AT59" s="39" t="str">
        <f t="shared" si="5"/>
        <v>000</v>
      </c>
      <c r="AU59" s="169">
        <f t="shared" si="6"/>
        <v>0</v>
      </c>
      <c r="AV59" s="35" t="str">
        <f t="shared" si="7"/>
        <v>000</v>
      </c>
      <c r="AW59" s="39" t="str">
        <f t="shared" si="8"/>
        <v>000</v>
      </c>
      <c r="AX59" s="169">
        <f t="shared" si="9"/>
        <v>0</v>
      </c>
      <c r="AY59" s="43">
        <f t="shared" si="10"/>
        <v>0</v>
      </c>
      <c r="AZ59" s="32">
        <f t="shared" si="11"/>
        <v>0</v>
      </c>
    </row>
    <row r="60" spans="3:52" ht="22.5" customHeight="1" thickBot="1">
      <c r="C60" s="511"/>
      <c r="D60" s="513"/>
      <c r="E60" s="515"/>
      <c r="F60" s="517" t="str">
        <f>IF(G61="","",INT(YEARFRAC(G61,'[1]1'!$AJ$7,1)))</f>
        <v/>
      </c>
      <c r="G60" s="518"/>
      <c r="H60" s="519"/>
      <c r="I60" s="520"/>
      <c r="J60" s="513"/>
      <c r="K60" s="540" t="s">
        <v>308</v>
      </c>
      <c r="L60" s="542"/>
      <c r="M60" s="544" t="s">
        <v>307</v>
      </c>
      <c r="N60" s="546"/>
      <c r="O60" s="547"/>
      <c r="P60" s="548"/>
      <c r="Q60" s="3"/>
      <c r="R60" s="4"/>
      <c r="S60" s="5"/>
      <c r="T60" s="6"/>
      <c r="U60" s="7"/>
      <c r="V60" s="55"/>
      <c r="W60" s="125"/>
      <c r="X60" s="8"/>
      <c r="Y60" s="4"/>
      <c r="Z60" s="5"/>
      <c r="AA60" s="6"/>
      <c r="AB60" s="7"/>
      <c r="AC60" s="55"/>
      <c r="AD60" s="168"/>
      <c r="AE60" s="549" t="s">
        <v>66</v>
      </c>
      <c r="AF60" s="549"/>
      <c r="AG60" s="550"/>
      <c r="AH60" s="551"/>
      <c r="AI60" s="536" t="str">
        <f t="shared" si="30"/>
        <v/>
      </c>
      <c r="AJ60" s="538"/>
      <c r="AK60" s="538"/>
      <c r="AL60" s="538"/>
      <c r="AM60" s="538"/>
      <c r="AO60" s="34" t="str">
        <f t="shared" si="17"/>
        <v/>
      </c>
      <c r="AP60" s="35" t="str">
        <f t="shared" si="1"/>
        <v/>
      </c>
      <c r="AQ60" s="36" t="str">
        <f t="shared" si="2"/>
        <v/>
      </c>
      <c r="AR60" s="37" t="str">
        <f t="shared" si="3"/>
        <v/>
      </c>
      <c r="AS60" s="38" t="str">
        <f t="shared" si="4"/>
        <v>000</v>
      </c>
      <c r="AT60" s="39" t="str">
        <f t="shared" si="5"/>
        <v>000</v>
      </c>
      <c r="AU60" s="169">
        <f t="shared" si="6"/>
        <v>0</v>
      </c>
      <c r="AV60" s="35" t="str">
        <f t="shared" si="7"/>
        <v>000</v>
      </c>
      <c r="AW60" s="39" t="str">
        <f t="shared" si="8"/>
        <v>000</v>
      </c>
      <c r="AX60" s="169">
        <f t="shared" si="9"/>
        <v>0</v>
      </c>
      <c r="AY60" s="43">
        <f t="shared" si="10"/>
        <v>0</v>
      </c>
      <c r="AZ60" s="32">
        <f t="shared" si="11"/>
        <v>0</v>
      </c>
    </row>
    <row r="61" spans="3:52" ht="22.5" customHeight="1">
      <c r="C61" s="512"/>
      <c r="D61" s="514"/>
      <c r="E61" s="516"/>
      <c r="F61" s="27" t="s">
        <v>305</v>
      </c>
      <c r="G61" s="25"/>
      <c r="H61" s="28" t="s">
        <v>309</v>
      </c>
      <c r="I61" s="521"/>
      <c r="J61" s="514"/>
      <c r="K61" s="541"/>
      <c r="L61" s="543"/>
      <c r="M61" s="545"/>
      <c r="N61" s="127" t="s">
        <v>305</v>
      </c>
      <c r="O61" s="25"/>
      <c r="P61" s="28" t="s">
        <v>309</v>
      </c>
      <c r="Q61" s="3"/>
      <c r="R61" s="4"/>
      <c r="S61" s="5"/>
      <c r="T61" s="6"/>
      <c r="U61" s="7"/>
      <c r="V61" s="55"/>
      <c r="W61" s="125"/>
      <c r="X61" s="8"/>
      <c r="Y61" s="4"/>
      <c r="Z61" s="5"/>
      <c r="AA61" s="6"/>
      <c r="AB61" s="7"/>
      <c r="AC61" s="55"/>
      <c r="AD61" s="170"/>
      <c r="AE61" s="27" t="s">
        <v>305</v>
      </c>
      <c r="AF61" s="25"/>
      <c r="AG61" s="28" t="s">
        <v>309</v>
      </c>
      <c r="AH61" s="552"/>
      <c r="AI61" s="537"/>
      <c r="AJ61" s="539"/>
      <c r="AK61" s="539"/>
      <c r="AL61" s="539"/>
      <c r="AM61" s="539"/>
      <c r="AO61" s="34" t="str">
        <f t="shared" si="17"/>
        <v/>
      </c>
      <c r="AP61" s="35" t="str">
        <f t="shared" si="1"/>
        <v/>
      </c>
      <c r="AQ61" s="36" t="str">
        <f t="shared" si="2"/>
        <v/>
      </c>
      <c r="AR61" s="37" t="str">
        <f t="shared" si="3"/>
        <v/>
      </c>
      <c r="AS61" s="38" t="str">
        <f t="shared" si="4"/>
        <v>000</v>
      </c>
      <c r="AT61" s="39" t="str">
        <f t="shared" si="5"/>
        <v>000</v>
      </c>
      <c r="AU61" s="169">
        <f t="shared" si="6"/>
        <v>0</v>
      </c>
      <c r="AV61" s="35" t="str">
        <f t="shared" si="7"/>
        <v>000</v>
      </c>
      <c r="AW61" s="39" t="str">
        <f t="shared" si="8"/>
        <v>000</v>
      </c>
      <c r="AX61" s="169">
        <f t="shared" si="9"/>
        <v>0</v>
      </c>
      <c r="AY61" s="43">
        <f t="shared" si="10"/>
        <v>0</v>
      </c>
      <c r="AZ61" s="32">
        <f t="shared" si="11"/>
        <v>0</v>
      </c>
    </row>
    <row r="62" spans="3:52" ht="22.5" customHeight="1" thickBot="1">
      <c r="C62" s="511"/>
      <c r="D62" s="513"/>
      <c r="E62" s="515"/>
      <c r="F62" s="517" t="str">
        <f>IF(G63="","",INT(YEARFRAC(G63,'[1]1'!$AJ$7,1)))</f>
        <v/>
      </c>
      <c r="G62" s="518"/>
      <c r="H62" s="519"/>
      <c r="I62" s="520"/>
      <c r="J62" s="513"/>
      <c r="K62" s="540" t="s">
        <v>308</v>
      </c>
      <c r="L62" s="542"/>
      <c r="M62" s="544" t="s">
        <v>307</v>
      </c>
      <c r="N62" s="546"/>
      <c r="O62" s="547"/>
      <c r="P62" s="548"/>
      <c r="Q62" s="3"/>
      <c r="R62" s="4"/>
      <c r="S62" s="5"/>
      <c r="T62" s="6"/>
      <c r="U62" s="7"/>
      <c r="V62" s="55"/>
      <c r="W62" s="125"/>
      <c r="X62" s="8"/>
      <c r="Y62" s="4"/>
      <c r="Z62" s="5"/>
      <c r="AA62" s="6"/>
      <c r="AB62" s="7"/>
      <c r="AC62" s="55"/>
      <c r="AD62" s="168"/>
      <c r="AE62" s="549" t="s">
        <v>66</v>
      </c>
      <c r="AF62" s="549"/>
      <c r="AG62" s="550"/>
      <c r="AH62" s="551"/>
      <c r="AI62" s="536" t="str">
        <f t="shared" si="31"/>
        <v/>
      </c>
      <c r="AJ62" s="538"/>
      <c r="AK62" s="538"/>
      <c r="AL62" s="538"/>
      <c r="AM62" s="538"/>
      <c r="AO62" s="34" t="str">
        <f t="shared" si="17"/>
        <v/>
      </c>
      <c r="AP62" s="35" t="str">
        <f t="shared" si="1"/>
        <v/>
      </c>
      <c r="AQ62" s="36" t="str">
        <f t="shared" si="2"/>
        <v/>
      </c>
      <c r="AR62" s="37" t="str">
        <f t="shared" si="3"/>
        <v/>
      </c>
      <c r="AS62" s="38" t="str">
        <f t="shared" si="4"/>
        <v>000</v>
      </c>
      <c r="AT62" s="39" t="str">
        <f t="shared" si="5"/>
        <v>000</v>
      </c>
      <c r="AU62" s="169">
        <f t="shared" si="6"/>
        <v>0</v>
      </c>
      <c r="AV62" s="35" t="str">
        <f t="shared" si="7"/>
        <v>000</v>
      </c>
      <c r="AW62" s="39" t="str">
        <f t="shared" si="8"/>
        <v>000</v>
      </c>
      <c r="AX62" s="169">
        <f t="shared" si="9"/>
        <v>0</v>
      </c>
      <c r="AY62" s="43">
        <f t="shared" si="10"/>
        <v>0</v>
      </c>
      <c r="AZ62" s="32">
        <f t="shared" si="11"/>
        <v>0</v>
      </c>
    </row>
    <row r="63" spans="3:52" ht="22.5" customHeight="1">
      <c r="C63" s="512"/>
      <c r="D63" s="514"/>
      <c r="E63" s="516"/>
      <c r="F63" s="27" t="s">
        <v>305</v>
      </c>
      <c r="G63" s="25"/>
      <c r="H63" s="28" t="s">
        <v>309</v>
      </c>
      <c r="I63" s="521"/>
      <c r="J63" s="514"/>
      <c r="K63" s="541"/>
      <c r="L63" s="543"/>
      <c r="M63" s="545"/>
      <c r="N63" s="127" t="s">
        <v>305</v>
      </c>
      <c r="O63" s="25"/>
      <c r="P63" s="28" t="s">
        <v>309</v>
      </c>
      <c r="Q63" s="3"/>
      <c r="R63" s="4"/>
      <c r="S63" s="5"/>
      <c r="T63" s="6"/>
      <c r="U63" s="7"/>
      <c r="V63" s="55"/>
      <c r="W63" s="125"/>
      <c r="X63" s="8"/>
      <c r="Y63" s="4"/>
      <c r="Z63" s="5"/>
      <c r="AA63" s="6"/>
      <c r="AB63" s="7"/>
      <c r="AC63" s="55"/>
      <c r="AD63" s="170"/>
      <c r="AE63" s="27" t="s">
        <v>305</v>
      </c>
      <c r="AF63" s="25"/>
      <c r="AG63" s="28" t="s">
        <v>309</v>
      </c>
      <c r="AH63" s="552"/>
      <c r="AI63" s="537"/>
      <c r="AJ63" s="539"/>
      <c r="AK63" s="539"/>
      <c r="AL63" s="539"/>
      <c r="AM63" s="539"/>
      <c r="AO63" s="34" t="str">
        <f t="shared" si="17"/>
        <v/>
      </c>
      <c r="AP63" s="35" t="str">
        <f t="shared" si="1"/>
        <v/>
      </c>
      <c r="AQ63" s="36" t="str">
        <f t="shared" si="2"/>
        <v/>
      </c>
      <c r="AR63" s="37" t="str">
        <f t="shared" si="3"/>
        <v/>
      </c>
      <c r="AS63" s="38" t="str">
        <f t="shared" si="4"/>
        <v>000</v>
      </c>
      <c r="AT63" s="39" t="str">
        <f t="shared" si="5"/>
        <v>000</v>
      </c>
      <c r="AU63" s="169">
        <f t="shared" si="6"/>
        <v>0</v>
      </c>
      <c r="AV63" s="35" t="str">
        <f t="shared" si="7"/>
        <v>000</v>
      </c>
      <c r="AW63" s="39" t="str">
        <f t="shared" si="8"/>
        <v>000</v>
      </c>
      <c r="AX63" s="169">
        <f t="shared" si="9"/>
        <v>0</v>
      </c>
      <c r="AY63" s="43">
        <f t="shared" si="10"/>
        <v>0</v>
      </c>
      <c r="AZ63" s="32">
        <f t="shared" si="11"/>
        <v>0</v>
      </c>
    </row>
    <row r="64" spans="3:52" ht="22.5" customHeight="1" thickBot="1">
      <c r="C64" s="511"/>
      <c r="D64" s="513"/>
      <c r="E64" s="515"/>
      <c r="F64" s="517" t="str">
        <f>IF(G65="","",INT(YEARFRAC(G65,'[1]1'!$AJ$7,1)))</f>
        <v/>
      </c>
      <c r="G64" s="518"/>
      <c r="H64" s="519"/>
      <c r="I64" s="520"/>
      <c r="J64" s="513"/>
      <c r="K64" s="540" t="s">
        <v>308</v>
      </c>
      <c r="L64" s="542"/>
      <c r="M64" s="544" t="s">
        <v>307</v>
      </c>
      <c r="N64" s="546"/>
      <c r="O64" s="547"/>
      <c r="P64" s="548"/>
      <c r="Q64" s="3"/>
      <c r="R64" s="4"/>
      <c r="S64" s="5"/>
      <c r="T64" s="6"/>
      <c r="U64" s="7"/>
      <c r="V64" s="55"/>
      <c r="W64" s="125"/>
      <c r="X64" s="8"/>
      <c r="Y64" s="4"/>
      <c r="Z64" s="5"/>
      <c r="AA64" s="6"/>
      <c r="AB64" s="7"/>
      <c r="AC64" s="55"/>
      <c r="AD64" s="168"/>
      <c r="AE64" s="549" t="s">
        <v>66</v>
      </c>
      <c r="AF64" s="549"/>
      <c r="AG64" s="550"/>
      <c r="AH64" s="551"/>
      <c r="AI64" s="536" t="str">
        <f t="shared" ref="AI64" si="33">IF(F64&lt;35,"◯","")</f>
        <v/>
      </c>
      <c r="AJ64" s="538"/>
      <c r="AK64" s="538"/>
      <c r="AL64" s="538"/>
      <c r="AM64" s="538"/>
      <c r="AO64" s="34" t="str">
        <f t="shared" si="17"/>
        <v/>
      </c>
      <c r="AP64" s="35" t="str">
        <f t="shared" si="1"/>
        <v/>
      </c>
      <c r="AQ64" s="36" t="str">
        <f t="shared" si="2"/>
        <v/>
      </c>
      <c r="AR64" s="37" t="str">
        <f t="shared" si="3"/>
        <v/>
      </c>
      <c r="AS64" s="38" t="str">
        <f t="shared" si="4"/>
        <v>000</v>
      </c>
      <c r="AT64" s="39" t="str">
        <f t="shared" si="5"/>
        <v>000</v>
      </c>
      <c r="AU64" s="169">
        <f t="shared" si="6"/>
        <v>0</v>
      </c>
      <c r="AV64" s="35" t="str">
        <f t="shared" si="7"/>
        <v>000</v>
      </c>
      <c r="AW64" s="39" t="str">
        <f t="shared" si="8"/>
        <v>000</v>
      </c>
      <c r="AX64" s="169">
        <f t="shared" si="9"/>
        <v>0</v>
      </c>
      <c r="AY64" s="43">
        <f t="shared" si="10"/>
        <v>0</v>
      </c>
      <c r="AZ64" s="32">
        <f t="shared" si="11"/>
        <v>0</v>
      </c>
    </row>
    <row r="65" spans="3:52" ht="22.5" customHeight="1">
      <c r="C65" s="512"/>
      <c r="D65" s="514"/>
      <c r="E65" s="516"/>
      <c r="F65" s="27" t="s">
        <v>305</v>
      </c>
      <c r="G65" s="25"/>
      <c r="H65" s="28" t="s">
        <v>309</v>
      </c>
      <c r="I65" s="521"/>
      <c r="J65" s="514"/>
      <c r="K65" s="541"/>
      <c r="L65" s="543"/>
      <c r="M65" s="545"/>
      <c r="N65" s="127" t="s">
        <v>305</v>
      </c>
      <c r="O65" s="25"/>
      <c r="P65" s="28" t="s">
        <v>309</v>
      </c>
      <c r="Q65" s="3"/>
      <c r="R65" s="4"/>
      <c r="S65" s="5"/>
      <c r="T65" s="6"/>
      <c r="U65" s="7"/>
      <c r="V65" s="55"/>
      <c r="W65" s="125"/>
      <c r="X65" s="8"/>
      <c r="Y65" s="4"/>
      <c r="Z65" s="5"/>
      <c r="AA65" s="6"/>
      <c r="AB65" s="7"/>
      <c r="AC65" s="55"/>
      <c r="AD65" s="170"/>
      <c r="AE65" s="27" t="s">
        <v>305</v>
      </c>
      <c r="AF65" s="25"/>
      <c r="AG65" s="28" t="s">
        <v>309</v>
      </c>
      <c r="AH65" s="552"/>
      <c r="AI65" s="537"/>
      <c r="AJ65" s="539"/>
      <c r="AK65" s="539"/>
      <c r="AL65" s="539"/>
      <c r="AM65" s="539"/>
      <c r="AO65" s="34" t="str">
        <f t="shared" si="17"/>
        <v/>
      </c>
      <c r="AP65" s="35" t="str">
        <f t="shared" si="1"/>
        <v/>
      </c>
      <c r="AQ65" s="36" t="str">
        <f t="shared" si="2"/>
        <v/>
      </c>
      <c r="AR65" s="37" t="str">
        <f t="shared" si="3"/>
        <v/>
      </c>
      <c r="AS65" s="38" t="str">
        <f t="shared" si="4"/>
        <v>000</v>
      </c>
      <c r="AT65" s="39" t="str">
        <f t="shared" si="5"/>
        <v>000</v>
      </c>
      <c r="AU65" s="169">
        <f t="shared" si="6"/>
        <v>0</v>
      </c>
      <c r="AV65" s="35" t="str">
        <f t="shared" si="7"/>
        <v>000</v>
      </c>
      <c r="AW65" s="39" t="str">
        <f t="shared" si="8"/>
        <v>000</v>
      </c>
      <c r="AX65" s="169">
        <f t="shared" si="9"/>
        <v>0</v>
      </c>
      <c r="AY65" s="43">
        <f t="shared" si="10"/>
        <v>0</v>
      </c>
      <c r="AZ65" s="32">
        <f t="shared" si="11"/>
        <v>0</v>
      </c>
    </row>
    <row r="66" spans="3:52" ht="22.5" customHeight="1" thickBot="1">
      <c r="C66" s="511"/>
      <c r="D66" s="513"/>
      <c r="E66" s="515"/>
      <c r="F66" s="517" t="str">
        <f>IF(G67="","",INT(YEARFRAC(G67,'[1]1'!$AJ$7,1)))</f>
        <v/>
      </c>
      <c r="G66" s="518"/>
      <c r="H66" s="519"/>
      <c r="I66" s="520"/>
      <c r="J66" s="513"/>
      <c r="K66" s="540" t="s">
        <v>308</v>
      </c>
      <c r="L66" s="542"/>
      <c r="M66" s="544" t="s">
        <v>307</v>
      </c>
      <c r="N66" s="546"/>
      <c r="O66" s="547"/>
      <c r="P66" s="548"/>
      <c r="Q66" s="3"/>
      <c r="R66" s="4"/>
      <c r="S66" s="5"/>
      <c r="T66" s="6"/>
      <c r="U66" s="7"/>
      <c r="V66" s="55"/>
      <c r="W66" s="125"/>
      <c r="X66" s="8"/>
      <c r="Y66" s="4"/>
      <c r="Z66" s="5"/>
      <c r="AA66" s="6"/>
      <c r="AB66" s="7"/>
      <c r="AC66" s="55"/>
      <c r="AD66" s="168"/>
      <c r="AE66" s="549" t="s">
        <v>66</v>
      </c>
      <c r="AF66" s="549"/>
      <c r="AG66" s="550"/>
      <c r="AH66" s="551"/>
      <c r="AI66" s="536" t="str">
        <f t="shared" si="23"/>
        <v/>
      </c>
      <c r="AJ66" s="538"/>
      <c r="AK66" s="538"/>
      <c r="AL66" s="538"/>
      <c r="AM66" s="538"/>
      <c r="AO66" s="34" t="str">
        <f t="shared" si="17"/>
        <v/>
      </c>
      <c r="AP66" s="35" t="str">
        <f t="shared" si="1"/>
        <v/>
      </c>
      <c r="AQ66" s="36" t="str">
        <f t="shared" si="2"/>
        <v/>
      </c>
      <c r="AR66" s="37" t="str">
        <f t="shared" si="3"/>
        <v/>
      </c>
      <c r="AS66" s="38" t="str">
        <f t="shared" si="4"/>
        <v>000</v>
      </c>
      <c r="AT66" s="39" t="str">
        <f t="shared" si="5"/>
        <v>000</v>
      </c>
      <c r="AU66" s="169">
        <f t="shared" si="6"/>
        <v>0</v>
      </c>
      <c r="AV66" s="35" t="str">
        <f t="shared" si="7"/>
        <v>000</v>
      </c>
      <c r="AW66" s="39" t="str">
        <f t="shared" si="8"/>
        <v>000</v>
      </c>
      <c r="AX66" s="169">
        <f t="shared" si="9"/>
        <v>0</v>
      </c>
      <c r="AY66" s="43">
        <f t="shared" si="10"/>
        <v>0</v>
      </c>
      <c r="AZ66" s="32">
        <f t="shared" si="11"/>
        <v>0</v>
      </c>
    </row>
    <row r="67" spans="3:52" ht="22.5" customHeight="1">
      <c r="C67" s="512"/>
      <c r="D67" s="514"/>
      <c r="E67" s="516"/>
      <c r="F67" s="27" t="s">
        <v>305</v>
      </c>
      <c r="G67" s="25"/>
      <c r="H67" s="28" t="s">
        <v>309</v>
      </c>
      <c r="I67" s="521"/>
      <c r="J67" s="514"/>
      <c r="K67" s="541"/>
      <c r="L67" s="543"/>
      <c r="M67" s="545"/>
      <c r="N67" s="127" t="s">
        <v>305</v>
      </c>
      <c r="O67" s="25"/>
      <c r="P67" s="28" t="s">
        <v>309</v>
      </c>
      <c r="Q67" s="3"/>
      <c r="R67" s="4"/>
      <c r="S67" s="5"/>
      <c r="T67" s="6"/>
      <c r="U67" s="7"/>
      <c r="V67" s="55"/>
      <c r="W67" s="125"/>
      <c r="X67" s="8"/>
      <c r="Y67" s="4"/>
      <c r="Z67" s="5"/>
      <c r="AA67" s="6"/>
      <c r="AB67" s="7"/>
      <c r="AC67" s="55"/>
      <c r="AD67" s="170"/>
      <c r="AE67" s="27" t="s">
        <v>305</v>
      </c>
      <c r="AF67" s="25"/>
      <c r="AG67" s="28" t="s">
        <v>309</v>
      </c>
      <c r="AH67" s="552"/>
      <c r="AI67" s="537"/>
      <c r="AJ67" s="539"/>
      <c r="AK67" s="539"/>
      <c r="AL67" s="539"/>
      <c r="AM67" s="539"/>
      <c r="AO67" s="34" t="str">
        <f t="shared" si="17"/>
        <v/>
      </c>
      <c r="AP67" s="35" t="str">
        <f t="shared" si="1"/>
        <v/>
      </c>
      <c r="AQ67" s="36" t="str">
        <f t="shared" si="2"/>
        <v/>
      </c>
      <c r="AR67" s="37" t="str">
        <f t="shared" si="3"/>
        <v/>
      </c>
      <c r="AS67" s="38" t="str">
        <f t="shared" si="4"/>
        <v>000</v>
      </c>
      <c r="AT67" s="39" t="str">
        <f t="shared" si="5"/>
        <v>000</v>
      </c>
      <c r="AU67" s="169">
        <f t="shared" si="6"/>
        <v>0</v>
      </c>
      <c r="AV67" s="35" t="str">
        <f t="shared" si="7"/>
        <v>000</v>
      </c>
      <c r="AW67" s="39" t="str">
        <f t="shared" si="8"/>
        <v>000</v>
      </c>
      <c r="AX67" s="169">
        <f t="shared" si="9"/>
        <v>0</v>
      </c>
      <c r="AY67" s="43">
        <f t="shared" si="10"/>
        <v>0</v>
      </c>
      <c r="AZ67" s="32">
        <f t="shared" si="11"/>
        <v>0</v>
      </c>
    </row>
    <row r="68" spans="3:52" ht="22.5" customHeight="1" thickBot="1">
      <c r="C68" s="511"/>
      <c r="D68" s="513"/>
      <c r="E68" s="515"/>
      <c r="F68" s="517" t="str">
        <f>IF(G69="","",INT(YEARFRAC(G69,'[1]1'!$AJ$7,1)))</f>
        <v/>
      </c>
      <c r="G68" s="518"/>
      <c r="H68" s="519"/>
      <c r="I68" s="520"/>
      <c r="J68" s="513"/>
      <c r="K68" s="540" t="s">
        <v>308</v>
      </c>
      <c r="L68" s="542"/>
      <c r="M68" s="544" t="s">
        <v>307</v>
      </c>
      <c r="N68" s="546"/>
      <c r="O68" s="547"/>
      <c r="P68" s="548"/>
      <c r="Q68" s="3"/>
      <c r="R68" s="4"/>
      <c r="S68" s="5"/>
      <c r="T68" s="6"/>
      <c r="U68" s="7"/>
      <c r="V68" s="55"/>
      <c r="W68" s="125"/>
      <c r="X68" s="8"/>
      <c r="Y68" s="4"/>
      <c r="Z68" s="5"/>
      <c r="AA68" s="6"/>
      <c r="AB68" s="7"/>
      <c r="AC68" s="55"/>
      <c r="AD68" s="168"/>
      <c r="AE68" s="549" t="s">
        <v>66</v>
      </c>
      <c r="AF68" s="549"/>
      <c r="AG68" s="550"/>
      <c r="AH68" s="551"/>
      <c r="AI68" s="536" t="str">
        <f t="shared" si="24"/>
        <v/>
      </c>
      <c r="AJ68" s="538"/>
      <c r="AK68" s="538"/>
      <c r="AL68" s="538"/>
      <c r="AM68" s="538"/>
      <c r="AO68" s="34" t="str">
        <f t="shared" si="17"/>
        <v/>
      </c>
      <c r="AP68" s="35" t="str">
        <f t="shared" si="1"/>
        <v/>
      </c>
      <c r="AQ68" s="36" t="str">
        <f t="shared" si="2"/>
        <v/>
      </c>
      <c r="AR68" s="37" t="str">
        <f t="shared" si="3"/>
        <v/>
      </c>
      <c r="AS68" s="38" t="str">
        <f t="shared" si="4"/>
        <v>000</v>
      </c>
      <c r="AT68" s="39" t="str">
        <f t="shared" si="5"/>
        <v>000</v>
      </c>
      <c r="AU68" s="169">
        <f t="shared" si="6"/>
        <v>0</v>
      </c>
      <c r="AV68" s="35" t="str">
        <f t="shared" si="7"/>
        <v>000</v>
      </c>
      <c r="AW68" s="39" t="str">
        <f t="shared" si="8"/>
        <v>000</v>
      </c>
      <c r="AX68" s="169">
        <f t="shared" si="9"/>
        <v>0</v>
      </c>
      <c r="AY68" s="43">
        <f t="shared" si="10"/>
        <v>0</v>
      </c>
      <c r="AZ68" s="32">
        <f t="shared" si="11"/>
        <v>0</v>
      </c>
    </row>
    <row r="69" spans="3:52" ht="22.5" customHeight="1">
      <c r="C69" s="512"/>
      <c r="D69" s="514"/>
      <c r="E69" s="516"/>
      <c r="F69" s="27" t="s">
        <v>305</v>
      </c>
      <c r="G69" s="25"/>
      <c r="H69" s="28" t="s">
        <v>309</v>
      </c>
      <c r="I69" s="521"/>
      <c r="J69" s="514"/>
      <c r="K69" s="541"/>
      <c r="L69" s="543"/>
      <c r="M69" s="545"/>
      <c r="N69" s="127" t="s">
        <v>305</v>
      </c>
      <c r="O69" s="25"/>
      <c r="P69" s="28" t="s">
        <v>309</v>
      </c>
      <c r="Q69" s="3"/>
      <c r="R69" s="4"/>
      <c r="S69" s="5"/>
      <c r="T69" s="6"/>
      <c r="U69" s="7"/>
      <c r="V69" s="55"/>
      <c r="W69" s="125"/>
      <c r="X69" s="8"/>
      <c r="Y69" s="4"/>
      <c r="Z69" s="5"/>
      <c r="AA69" s="6"/>
      <c r="AB69" s="7"/>
      <c r="AC69" s="55"/>
      <c r="AD69" s="170"/>
      <c r="AE69" s="27" t="s">
        <v>305</v>
      </c>
      <c r="AF69" s="25"/>
      <c r="AG69" s="28" t="s">
        <v>309</v>
      </c>
      <c r="AH69" s="552"/>
      <c r="AI69" s="537"/>
      <c r="AJ69" s="539"/>
      <c r="AK69" s="539"/>
      <c r="AL69" s="539"/>
      <c r="AM69" s="539"/>
      <c r="AO69" s="34" t="str">
        <f t="shared" si="17"/>
        <v/>
      </c>
      <c r="AP69" s="35" t="str">
        <f t="shared" si="1"/>
        <v/>
      </c>
      <c r="AQ69" s="36" t="str">
        <f t="shared" si="2"/>
        <v/>
      </c>
      <c r="AR69" s="37" t="str">
        <f t="shared" si="3"/>
        <v/>
      </c>
      <c r="AS69" s="38" t="str">
        <f t="shared" si="4"/>
        <v>000</v>
      </c>
      <c r="AT69" s="39" t="str">
        <f t="shared" si="5"/>
        <v>000</v>
      </c>
      <c r="AU69" s="169">
        <f t="shared" si="6"/>
        <v>0</v>
      </c>
      <c r="AV69" s="35" t="str">
        <f t="shared" si="7"/>
        <v>000</v>
      </c>
      <c r="AW69" s="39" t="str">
        <f t="shared" si="8"/>
        <v>000</v>
      </c>
      <c r="AX69" s="169">
        <f t="shared" si="9"/>
        <v>0</v>
      </c>
      <c r="AY69" s="43">
        <f t="shared" si="10"/>
        <v>0</v>
      </c>
      <c r="AZ69" s="32">
        <f t="shared" si="11"/>
        <v>0</v>
      </c>
    </row>
    <row r="70" spans="3:52" ht="22.5" customHeight="1" thickBot="1">
      <c r="C70" s="511"/>
      <c r="D70" s="513"/>
      <c r="E70" s="515"/>
      <c r="F70" s="517" t="str">
        <f>IF(G71="","",INT(YEARFRAC(G71,'[1]1'!$AJ$7,1)))</f>
        <v/>
      </c>
      <c r="G70" s="518"/>
      <c r="H70" s="519"/>
      <c r="I70" s="520"/>
      <c r="J70" s="513"/>
      <c r="K70" s="540" t="s">
        <v>308</v>
      </c>
      <c r="L70" s="542"/>
      <c r="M70" s="544" t="s">
        <v>307</v>
      </c>
      <c r="N70" s="546"/>
      <c r="O70" s="547"/>
      <c r="P70" s="548"/>
      <c r="Q70" s="3"/>
      <c r="R70" s="4"/>
      <c r="S70" s="5"/>
      <c r="T70" s="6"/>
      <c r="U70" s="7"/>
      <c r="V70" s="55"/>
      <c r="W70" s="125"/>
      <c r="X70" s="8"/>
      <c r="Y70" s="4"/>
      <c r="Z70" s="5"/>
      <c r="AA70" s="6"/>
      <c r="AB70" s="7"/>
      <c r="AC70" s="55"/>
      <c r="AD70" s="168"/>
      <c r="AE70" s="549" t="s">
        <v>66</v>
      </c>
      <c r="AF70" s="549"/>
      <c r="AG70" s="550"/>
      <c r="AH70" s="551"/>
      <c r="AI70" s="536" t="str">
        <f t="shared" si="25"/>
        <v/>
      </c>
      <c r="AJ70" s="538"/>
      <c r="AK70" s="538"/>
      <c r="AL70" s="538"/>
      <c r="AM70" s="538"/>
      <c r="AO70" s="34" t="str">
        <f t="shared" si="17"/>
        <v/>
      </c>
      <c r="AP70" s="35" t="str">
        <f t="shared" ref="AP70:AP133" si="34">IF(E70&lt;&gt;"",E70,IF(SUM(Q70:AC71)&lt;&gt;0,AP69,""))</f>
        <v/>
      </c>
      <c r="AQ70" s="36" t="str">
        <f t="shared" ref="AQ70:AQ133" si="35">IF(G71="","",G71)</f>
        <v/>
      </c>
      <c r="AR70" s="37" t="str">
        <f t="shared" ref="AR70:AR133" si="36">IF(AH70="","",AH70)</f>
        <v/>
      </c>
      <c r="AS70" s="38" t="str">
        <f t="shared" ref="AS70:AS133" si="37">TEXT(Q70*10 + R70&amp;"0","000")</f>
        <v>000</v>
      </c>
      <c r="AT70" s="39" t="str">
        <f t="shared" ref="AT70:AT133" si="38">TEXT(S70*100+T70*10+U70,"000")</f>
        <v>000</v>
      </c>
      <c r="AU70" s="169">
        <f t="shared" ref="AU70:AU133" si="39">V70</f>
        <v>0</v>
      </c>
      <c r="AV70" s="35" t="str">
        <f t="shared" ref="AV70:AV133" si="40">TEXT(X70*10 + Y70&amp;"0","000")</f>
        <v>000</v>
      </c>
      <c r="AW70" s="39" t="str">
        <f t="shared" ref="AW70:AW133" si="41">TEXT(Z70*100+AA70*10+AB70,"000")</f>
        <v>000</v>
      </c>
      <c r="AX70" s="169">
        <f t="shared" ref="AX70:AX133" si="42">AC70</f>
        <v>0</v>
      </c>
      <c r="AY70" s="43">
        <f t="shared" ref="AY70:AY133" si="43">IF(OR(AO70&amp;AP70="",AO70&amp;AP70=AO69&amp;AP69),0,1)</f>
        <v>0</v>
      </c>
      <c r="AZ70" s="32">
        <f t="shared" ref="AZ70:AZ133" si="44">IF(AO70&amp;AP70=AO71&amp;AP71,0,1)</f>
        <v>0</v>
      </c>
    </row>
    <row r="71" spans="3:52" ht="22.5" customHeight="1">
      <c r="C71" s="512"/>
      <c r="D71" s="514"/>
      <c r="E71" s="516"/>
      <c r="F71" s="27" t="s">
        <v>305</v>
      </c>
      <c r="G71" s="25"/>
      <c r="H71" s="28" t="s">
        <v>309</v>
      </c>
      <c r="I71" s="521"/>
      <c r="J71" s="514"/>
      <c r="K71" s="541"/>
      <c r="L71" s="543"/>
      <c r="M71" s="545"/>
      <c r="N71" s="127" t="s">
        <v>305</v>
      </c>
      <c r="O71" s="25"/>
      <c r="P71" s="28" t="s">
        <v>309</v>
      </c>
      <c r="Q71" s="3"/>
      <c r="R71" s="4"/>
      <c r="S71" s="5"/>
      <c r="T71" s="6"/>
      <c r="U71" s="7"/>
      <c r="V71" s="55"/>
      <c r="W71" s="125"/>
      <c r="X71" s="8"/>
      <c r="Y71" s="4"/>
      <c r="Z71" s="5"/>
      <c r="AA71" s="6"/>
      <c r="AB71" s="7"/>
      <c r="AC71" s="55"/>
      <c r="AD71" s="170"/>
      <c r="AE71" s="27" t="s">
        <v>305</v>
      </c>
      <c r="AF71" s="25"/>
      <c r="AG71" s="28" t="s">
        <v>309</v>
      </c>
      <c r="AH71" s="552"/>
      <c r="AI71" s="537"/>
      <c r="AJ71" s="539"/>
      <c r="AK71" s="539"/>
      <c r="AL71" s="539"/>
      <c r="AM71" s="539"/>
      <c r="AO71" s="34" t="str">
        <f t="shared" si="17"/>
        <v/>
      </c>
      <c r="AP71" s="35" t="str">
        <f t="shared" si="34"/>
        <v/>
      </c>
      <c r="AQ71" s="36" t="str">
        <f t="shared" si="35"/>
        <v/>
      </c>
      <c r="AR71" s="37" t="str">
        <f t="shared" si="36"/>
        <v/>
      </c>
      <c r="AS71" s="38" t="str">
        <f t="shared" si="37"/>
        <v>000</v>
      </c>
      <c r="AT71" s="39" t="str">
        <f t="shared" si="38"/>
        <v>000</v>
      </c>
      <c r="AU71" s="169">
        <f t="shared" si="39"/>
        <v>0</v>
      </c>
      <c r="AV71" s="35" t="str">
        <f t="shared" si="40"/>
        <v>000</v>
      </c>
      <c r="AW71" s="39" t="str">
        <f t="shared" si="41"/>
        <v>000</v>
      </c>
      <c r="AX71" s="169">
        <f t="shared" si="42"/>
        <v>0</v>
      </c>
      <c r="AY71" s="43">
        <f t="shared" si="43"/>
        <v>0</v>
      </c>
      <c r="AZ71" s="32">
        <f t="shared" si="44"/>
        <v>0</v>
      </c>
    </row>
    <row r="72" spans="3:52" ht="22.5" customHeight="1" thickBot="1">
      <c r="C72" s="511"/>
      <c r="D72" s="513"/>
      <c r="E72" s="515"/>
      <c r="F72" s="517" t="str">
        <f>IF(G73="","",INT(YEARFRAC(G73,'[1]1'!$AJ$7,1)))</f>
        <v/>
      </c>
      <c r="G72" s="518"/>
      <c r="H72" s="519"/>
      <c r="I72" s="520"/>
      <c r="J72" s="513"/>
      <c r="K72" s="540" t="s">
        <v>308</v>
      </c>
      <c r="L72" s="542"/>
      <c r="M72" s="544" t="s">
        <v>307</v>
      </c>
      <c r="N72" s="546"/>
      <c r="O72" s="547"/>
      <c r="P72" s="548"/>
      <c r="Q72" s="3"/>
      <c r="R72" s="4"/>
      <c r="S72" s="5"/>
      <c r="T72" s="6"/>
      <c r="U72" s="7"/>
      <c r="V72" s="55"/>
      <c r="W72" s="125"/>
      <c r="X72" s="8"/>
      <c r="Y72" s="4"/>
      <c r="Z72" s="5"/>
      <c r="AA72" s="6"/>
      <c r="AB72" s="7"/>
      <c r="AC72" s="55"/>
      <c r="AD72" s="168"/>
      <c r="AE72" s="549" t="s">
        <v>66</v>
      </c>
      <c r="AF72" s="549"/>
      <c r="AG72" s="550"/>
      <c r="AH72" s="551"/>
      <c r="AI72" s="536" t="str">
        <f t="shared" si="26"/>
        <v/>
      </c>
      <c r="AJ72" s="538"/>
      <c r="AK72" s="538"/>
      <c r="AL72" s="538"/>
      <c r="AM72" s="538"/>
      <c r="AO72" s="34" t="str">
        <f t="shared" si="17"/>
        <v/>
      </c>
      <c r="AP72" s="35" t="str">
        <f t="shared" si="34"/>
        <v/>
      </c>
      <c r="AQ72" s="36" t="str">
        <f t="shared" si="35"/>
        <v/>
      </c>
      <c r="AR72" s="37" t="str">
        <f t="shared" si="36"/>
        <v/>
      </c>
      <c r="AS72" s="38" t="str">
        <f t="shared" si="37"/>
        <v>000</v>
      </c>
      <c r="AT72" s="39" t="str">
        <f t="shared" si="38"/>
        <v>000</v>
      </c>
      <c r="AU72" s="169">
        <f t="shared" si="39"/>
        <v>0</v>
      </c>
      <c r="AV72" s="35" t="str">
        <f t="shared" si="40"/>
        <v>000</v>
      </c>
      <c r="AW72" s="39" t="str">
        <f t="shared" si="41"/>
        <v>000</v>
      </c>
      <c r="AX72" s="169">
        <f t="shared" si="42"/>
        <v>0</v>
      </c>
      <c r="AY72" s="43">
        <f t="shared" si="43"/>
        <v>0</v>
      </c>
      <c r="AZ72" s="32">
        <f t="shared" si="44"/>
        <v>0</v>
      </c>
    </row>
    <row r="73" spans="3:52" ht="22.5" customHeight="1">
      <c r="C73" s="512"/>
      <c r="D73" s="514"/>
      <c r="E73" s="516"/>
      <c r="F73" s="27" t="s">
        <v>305</v>
      </c>
      <c r="G73" s="25"/>
      <c r="H73" s="28" t="s">
        <v>309</v>
      </c>
      <c r="I73" s="521"/>
      <c r="J73" s="514"/>
      <c r="K73" s="541"/>
      <c r="L73" s="543"/>
      <c r="M73" s="545"/>
      <c r="N73" s="127" t="s">
        <v>305</v>
      </c>
      <c r="O73" s="25"/>
      <c r="P73" s="28" t="s">
        <v>309</v>
      </c>
      <c r="Q73" s="3"/>
      <c r="R73" s="4"/>
      <c r="S73" s="5"/>
      <c r="T73" s="6"/>
      <c r="U73" s="7"/>
      <c r="V73" s="55"/>
      <c r="W73" s="125"/>
      <c r="X73" s="8"/>
      <c r="Y73" s="4"/>
      <c r="Z73" s="5"/>
      <c r="AA73" s="6"/>
      <c r="AB73" s="7"/>
      <c r="AC73" s="55"/>
      <c r="AD73" s="170"/>
      <c r="AE73" s="27" t="s">
        <v>305</v>
      </c>
      <c r="AF73" s="25"/>
      <c r="AG73" s="28" t="s">
        <v>309</v>
      </c>
      <c r="AH73" s="552"/>
      <c r="AI73" s="537"/>
      <c r="AJ73" s="539"/>
      <c r="AK73" s="539"/>
      <c r="AL73" s="539"/>
      <c r="AM73" s="539"/>
      <c r="AO73" s="34" t="str">
        <f t="shared" si="17"/>
        <v/>
      </c>
      <c r="AP73" s="35" t="str">
        <f t="shared" si="34"/>
        <v/>
      </c>
      <c r="AQ73" s="36" t="str">
        <f t="shared" si="35"/>
        <v/>
      </c>
      <c r="AR73" s="37" t="str">
        <f t="shared" si="36"/>
        <v/>
      </c>
      <c r="AS73" s="38" t="str">
        <f t="shared" si="37"/>
        <v>000</v>
      </c>
      <c r="AT73" s="39" t="str">
        <f t="shared" si="38"/>
        <v>000</v>
      </c>
      <c r="AU73" s="169">
        <f t="shared" si="39"/>
        <v>0</v>
      </c>
      <c r="AV73" s="35" t="str">
        <f t="shared" si="40"/>
        <v>000</v>
      </c>
      <c r="AW73" s="39" t="str">
        <f t="shared" si="41"/>
        <v>000</v>
      </c>
      <c r="AX73" s="169">
        <f t="shared" si="42"/>
        <v>0</v>
      </c>
      <c r="AY73" s="43">
        <f t="shared" si="43"/>
        <v>0</v>
      </c>
      <c r="AZ73" s="32">
        <f t="shared" si="44"/>
        <v>0</v>
      </c>
    </row>
    <row r="74" spans="3:52" ht="22.5" customHeight="1" thickBot="1">
      <c r="C74" s="511"/>
      <c r="D74" s="513"/>
      <c r="E74" s="515"/>
      <c r="F74" s="517" t="str">
        <f>IF(G75="","",INT(YEARFRAC(G75,'[1]1'!$AJ$7,1)))</f>
        <v/>
      </c>
      <c r="G74" s="518"/>
      <c r="H74" s="519"/>
      <c r="I74" s="520"/>
      <c r="J74" s="513"/>
      <c r="K74" s="540" t="s">
        <v>308</v>
      </c>
      <c r="L74" s="542"/>
      <c r="M74" s="544" t="s">
        <v>307</v>
      </c>
      <c r="N74" s="546"/>
      <c r="O74" s="547"/>
      <c r="P74" s="548"/>
      <c r="Q74" s="3"/>
      <c r="R74" s="4"/>
      <c r="S74" s="5"/>
      <c r="T74" s="6"/>
      <c r="U74" s="7"/>
      <c r="V74" s="55"/>
      <c r="W74" s="125"/>
      <c r="X74" s="8"/>
      <c r="Y74" s="4"/>
      <c r="Z74" s="5"/>
      <c r="AA74" s="6"/>
      <c r="AB74" s="7"/>
      <c r="AC74" s="55"/>
      <c r="AD74" s="168"/>
      <c r="AE74" s="549" t="s">
        <v>66</v>
      </c>
      <c r="AF74" s="549"/>
      <c r="AG74" s="550"/>
      <c r="AH74" s="551"/>
      <c r="AI74" s="536" t="str">
        <f t="shared" si="27"/>
        <v/>
      </c>
      <c r="AJ74" s="538"/>
      <c r="AK74" s="538"/>
      <c r="AL74" s="538"/>
      <c r="AM74" s="538"/>
      <c r="AO74" s="34" t="str">
        <f t="shared" si="17"/>
        <v/>
      </c>
      <c r="AP74" s="35" t="str">
        <f t="shared" si="34"/>
        <v/>
      </c>
      <c r="AQ74" s="36" t="str">
        <f t="shared" si="35"/>
        <v/>
      </c>
      <c r="AR74" s="37" t="str">
        <f t="shared" si="36"/>
        <v/>
      </c>
      <c r="AS74" s="38" t="str">
        <f t="shared" si="37"/>
        <v>000</v>
      </c>
      <c r="AT74" s="39" t="str">
        <f t="shared" si="38"/>
        <v>000</v>
      </c>
      <c r="AU74" s="169">
        <f t="shared" si="39"/>
        <v>0</v>
      </c>
      <c r="AV74" s="35" t="str">
        <f t="shared" si="40"/>
        <v>000</v>
      </c>
      <c r="AW74" s="39" t="str">
        <f t="shared" si="41"/>
        <v>000</v>
      </c>
      <c r="AX74" s="169">
        <f t="shared" si="42"/>
        <v>0</v>
      </c>
      <c r="AY74" s="43">
        <f t="shared" si="43"/>
        <v>0</v>
      </c>
      <c r="AZ74" s="32">
        <f t="shared" si="44"/>
        <v>0</v>
      </c>
    </row>
    <row r="75" spans="3:52" ht="22.5" customHeight="1">
      <c r="C75" s="512"/>
      <c r="D75" s="514"/>
      <c r="E75" s="516"/>
      <c r="F75" s="27" t="s">
        <v>305</v>
      </c>
      <c r="G75" s="25"/>
      <c r="H75" s="28" t="s">
        <v>309</v>
      </c>
      <c r="I75" s="521"/>
      <c r="J75" s="514"/>
      <c r="K75" s="541"/>
      <c r="L75" s="543"/>
      <c r="M75" s="545"/>
      <c r="N75" s="127" t="s">
        <v>305</v>
      </c>
      <c r="O75" s="25"/>
      <c r="P75" s="28" t="s">
        <v>309</v>
      </c>
      <c r="Q75" s="3"/>
      <c r="R75" s="4"/>
      <c r="S75" s="5"/>
      <c r="T75" s="6"/>
      <c r="U75" s="7"/>
      <c r="V75" s="55"/>
      <c r="W75" s="125"/>
      <c r="X75" s="8"/>
      <c r="Y75" s="4"/>
      <c r="Z75" s="5"/>
      <c r="AA75" s="6"/>
      <c r="AB75" s="7"/>
      <c r="AC75" s="55"/>
      <c r="AD75" s="170"/>
      <c r="AE75" s="27" t="s">
        <v>305</v>
      </c>
      <c r="AF75" s="25"/>
      <c r="AG75" s="28" t="s">
        <v>309</v>
      </c>
      <c r="AH75" s="552"/>
      <c r="AI75" s="537"/>
      <c r="AJ75" s="539"/>
      <c r="AK75" s="539"/>
      <c r="AL75" s="539"/>
      <c r="AM75" s="539"/>
      <c r="AO75" s="34" t="str">
        <f t="shared" si="17"/>
        <v/>
      </c>
      <c r="AP75" s="35" t="str">
        <f t="shared" si="34"/>
        <v/>
      </c>
      <c r="AQ75" s="36" t="str">
        <f t="shared" si="35"/>
        <v/>
      </c>
      <c r="AR75" s="37" t="str">
        <f t="shared" si="36"/>
        <v/>
      </c>
      <c r="AS75" s="38" t="str">
        <f t="shared" si="37"/>
        <v>000</v>
      </c>
      <c r="AT75" s="39" t="str">
        <f t="shared" si="38"/>
        <v>000</v>
      </c>
      <c r="AU75" s="169">
        <f t="shared" si="39"/>
        <v>0</v>
      </c>
      <c r="AV75" s="35" t="str">
        <f t="shared" si="40"/>
        <v>000</v>
      </c>
      <c r="AW75" s="39" t="str">
        <f t="shared" si="41"/>
        <v>000</v>
      </c>
      <c r="AX75" s="169">
        <f t="shared" si="42"/>
        <v>0</v>
      </c>
      <c r="AY75" s="43">
        <f t="shared" si="43"/>
        <v>0</v>
      </c>
      <c r="AZ75" s="32">
        <f t="shared" si="44"/>
        <v>0</v>
      </c>
    </row>
    <row r="76" spans="3:52" ht="22.5" customHeight="1" thickBot="1">
      <c r="C76" s="511"/>
      <c r="D76" s="513"/>
      <c r="E76" s="515"/>
      <c r="F76" s="517" t="str">
        <f>IF(G77="","",INT(YEARFRAC(G77,'[1]1'!$AJ$7,1)))</f>
        <v/>
      </c>
      <c r="G76" s="518"/>
      <c r="H76" s="519"/>
      <c r="I76" s="520"/>
      <c r="J76" s="513"/>
      <c r="K76" s="540" t="s">
        <v>308</v>
      </c>
      <c r="L76" s="542"/>
      <c r="M76" s="544" t="s">
        <v>307</v>
      </c>
      <c r="N76" s="546"/>
      <c r="O76" s="547"/>
      <c r="P76" s="548"/>
      <c r="Q76" s="3"/>
      <c r="R76" s="4"/>
      <c r="S76" s="5"/>
      <c r="T76" s="6"/>
      <c r="U76" s="7"/>
      <c r="V76" s="55"/>
      <c r="W76" s="125"/>
      <c r="X76" s="8"/>
      <c r="Y76" s="4"/>
      <c r="Z76" s="5"/>
      <c r="AA76" s="6"/>
      <c r="AB76" s="7"/>
      <c r="AC76" s="55"/>
      <c r="AD76" s="168"/>
      <c r="AE76" s="549" t="s">
        <v>66</v>
      </c>
      <c r="AF76" s="549"/>
      <c r="AG76" s="550"/>
      <c r="AH76" s="551"/>
      <c r="AI76" s="536" t="str">
        <f t="shared" si="28"/>
        <v/>
      </c>
      <c r="AJ76" s="538"/>
      <c r="AK76" s="538"/>
      <c r="AL76" s="538"/>
      <c r="AM76" s="538"/>
      <c r="AO76" s="34" t="str">
        <f t="shared" si="17"/>
        <v/>
      </c>
      <c r="AP76" s="35" t="str">
        <f t="shared" si="34"/>
        <v/>
      </c>
      <c r="AQ76" s="36" t="str">
        <f t="shared" si="35"/>
        <v/>
      </c>
      <c r="AR76" s="37" t="str">
        <f t="shared" si="36"/>
        <v/>
      </c>
      <c r="AS76" s="38" t="str">
        <f t="shared" si="37"/>
        <v>000</v>
      </c>
      <c r="AT76" s="39" t="str">
        <f t="shared" si="38"/>
        <v>000</v>
      </c>
      <c r="AU76" s="169">
        <f t="shared" si="39"/>
        <v>0</v>
      </c>
      <c r="AV76" s="35" t="str">
        <f t="shared" si="40"/>
        <v>000</v>
      </c>
      <c r="AW76" s="39" t="str">
        <f t="shared" si="41"/>
        <v>000</v>
      </c>
      <c r="AX76" s="169">
        <f t="shared" si="42"/>
        <v>0</v>
      </c>
      <c r="AY76" s="43">
        <f t="shared" si="43"/>
        <v>0</v>
      </c>
      <c r="AZ76" s="32">
        <f t="shared" si="44"/>
        <v>0</v>
      </c>
    </row>
    <row r="77" spans="3:52" ht="22.5" customHeight="1">
      <c r="C77" s="512"/>
      <c r="D77" s="514"/>
      <c r="E77" s="516"/>
      <c r="F77" s="27" t="s">
        <v>305</v>
      </c>
      <c r="G77" s="25"/>
      <c r="H77" s="28" t="s">
        <v>309</v>
      </c>
      <c r="I77" s="521"/>
      <c r="J77" s="514"/>
      <c r="K77" s="541"/>
      <c r="L77" s="543"/>
      <c r="M77" s="545"/>
      <c r="N77" s="127" t="s">
        <v>305</v>
      </c>
      <c r="O77" s="25"/>
      <c r="P77" s="28" t="s">
        <v>309</v>
      </c>
      <c r="Q77" s="3"/>
      <c r="R77" s="4"/>
      <c r="S77" s="5"/>
      <c r="T77" s="6"/>
      <c r="U77" s="7"/>
      <c r="V77" s="55"/>
      <c r="W77" s="125"/>
      <c r="X77" s="8"/>
      <c r="Y77" s="4"/>
      <c r="Z77" s="5"/>
      <c r="AA77" s="6"/>
      <c r="AB77" s="7"/>
      <c r="AC77" s="55"/>
      <c r="AD77" s="170"/>
      <c r="AE77" s="27" t="s">
        <v>305</v>
      </c>
      <c r="AF77" s="25"/>
      <c r="AG77" s="28" t="s">
        <v>309</v>
      </c>
      <c r="AH77" s="552"/>
      <c r="AI77" s="537"/>
      <c r="AJ77" s="539"/>
      <c r="AK77" s="539"/>
      <c r="AL77" s="539"/>
      <c r="AM77" s="539"/>
      <c r="AO77" s="34" t="str">
        <f t="shared" si="17"/>
        <v/>
      </c>
      <c r="AP77" s="35" t="str">
        <f t="shared" si="34"/>
        <v/>
      </c>
      <c r="AQ77" s="36" t="str">
        <f t="shared" si="35"/>
        <v/>
      </c>
      <c r="AR77" s="37" t="str">
        <f t="shared" si="36"/>
        <v/>
      </c>
      <c r="AS77" s="38" t="str">
        <f t="shared" si="37"/>
        <v>000</v>
      </c>
      <c r="AT77" s="39" t="str">
        <f t="shared" si="38"/>
        <v>000</v>
      </c>
      <c r="AU77" s="169">
        <f t="shared" si="39"/>
        <v>0</v>
      </c>
      <c r="AV77" s="35" t="str">
        <f t="shared" si="40"/>
        <v>000</v>
      </c>
      <c r="AW77" s="39" t="str">
        <f t="shared" si="41"/>
        <v>000</v>
      </c>
      <c r="AX77" s="169">
        <f t="shared" si="42"/>
        <v>0</v>
      </c>
      <c r="AY77" s="43">
        <f t="shared" si="43"/>
        <v>0</v>
      </c>
      <c r="AZ77" s="32">
        <f t="shared" si="44"/>
        <v>0</v>
      </c>
    </row>
    <row r="78" spans="3:52" ht="22.5" customHeight="1" thickBot="1">
      <c r="C78" s="511"/>
      <c r="D78" s="513"/>
      <c r="E78" s="515"/>
      <c r="F78" s="517" t="str">
        <f>IF(G79="","",INT(YEARFRAC(G79,'[1]1'!$AJ$7,1)))</f>
        <v/>
      </c>
      <c r="G78" s="518"/>
      <c r="H78" s="519"/>
      <c r="I78" s="520"/>
      <c r="J78" s="513"/>
      <c r="K78" s="540" t="s">
        <v>308</v>
      </c>
      <c r="L78" s="542"/>
      <c r="M78" s="544" t="s">
        <v>307</v>
      </c>
      <c r="N78" s="546"/>
      <c r="O78" s="547"/>
      <c r="P78" s="548"/>
      <c r="Q78" s="3"/>
      <c r="R78" s="4"/>
      <c r="S78" s="5"/>
      <c r="T78" s="6"/>
      <c r="U78" s="7"/>
      <c r="V78" s="55"/>
      <c r="W78" s="125"/>
      <c r="X78" s="8"/>
      <c r="Y78" s="4"/>
      <c r="Z78" s="5"/>
      <c r="AA78" s="6"/>
      <c r="AB78" s="7"/>
      <c r="AC78" s="55"/>
      <c r="AD78" s="168"/>
      <c r="AE78" s="549" t="s">
        <v>66</v>
      </c>
      <c r="AF78" s="549"/>
      <c r="AG78" s="550"/>
      <c r="AH78" s="551"/>
      <c r="AI78" s="536" t="str">
        <f t="shared" si="29"/>
        <v/>
      </c>
      <c r="AJ78" s="538"/>
      <c r="AK78" s="538"/>
      <c r="AL78" s="538"/>
      <c r="AM78" s="538"/>
      <c r="AO78" s="34" t="str">
        <f t="shared" si="17"/>
        <v/>
      </c>
      <c r="AP78" s="35" t="str">
        <f t="shared" si="34"/>
        <v/>
      </c>
      <c r="AQ78" s="36" t="str">
        <f t="shared" si="35"/>
        <v/>
      </c>
      <c r="AR78" s="37" t="str">
        <f t="shared" si="36"/>
        <v/>
      </c>
      <c r="AS78" s="38" t="str">
        <f t="shared" si="37"/>
        <v>000</v>
      </c>
      <c r="AT78" s="39" t="str">
        <f t="shared" si="38"/>
        <v>000</v>
      </c>
      <c r="AU78" s="169">
        <f t="shared" si="39"/>
        <v>0</v>
      </c>
      <c r="AV78" s="35" t="str">
        <f t="shared" si="40"/>
        <v>000</v>
      </c>
      <c r="AW78" s="39" t="str">
        <f t="shared" si="41"/>
        <v>000</v>
      </c>
      <c r="AX78" s="169">
        <f t="shared" si="42"/>
        <v>0</v>
      </c>
      <c r="AY78" s="43">
        <f t="shared" si="43"/>
        <v>0</v>
      </c>
      <c r="AZ78" s="32">
        <f t="shared" si="44"/>
        <v>0</v>
      </c>
    </row>
    <row r="79" spans="3:52" ht="22.5" customHeight="1">
      <c r="C79" s="512"/>
      <c r="D79" s="514"/>
      <c r="E79" s="516"/>
      <c r="F79" s="27" t="s">
        <v>305</v>
      </c>
      <c r="G79" s="25"/>
      <c r="H79" s="28" t="s">
        <v>309</v>
      </c>
      <c r="I79" s="521"/>
      <c r="J79" s="514"/>
      <c r="K79" s="541"/>
      <c r="L79" s="543"/>
      <c r="M79" s="545"/>
      <c r="N79" s="127" t="s">
        <v>305</v>
      </c>
      <c r="O79" s="25"/>
      <c r="P79" s="28" t="s">
        <v>309</v>
      </c>
      <c r="Q79" s="3"/>
      <c r="R79" s="4"/>
      <c r="S79" s="5"/>
      <c r="T79" s="6"/>
      <c r="U79" s="7"/>
      <c r="V79" s="55"/>
      <c r="W79" s="125"/>
      <c r="X79" s="8"/>
      <c r="Y79" s="4"/>
      <c r="Z79" s="5"/>
      <c r="AA79" s="6"/>
      <c r="AB79" s="7"/>
      <c r="AC79" s="55"/>
      <c r="AD79" s="170"/>
      <c r="AE79" s="27" t="s">
        <v>305</v>
      </c>
      <c r="AF79" s="25"/>
      <c r="AG79" s="28" t="s">
        <v>309</v>
      </c>
      <c r="AH79" s="552"/>
      <c r="AI79" s="537"/>
      <c r="AJ79" s="539"/>
      <c r="AK79" s="539"/>
      <c r="AL79" s="539"/>
      <c r="AM79" s="539"/>
      <c r="AO79" s="34" t="str">
        <f t="shared" ref="AO79:AO142" si="45">IF(D79&lt;&gt;"",D79,IF(SUM(Q79:AC80)&lt;&gt;0,AO78,""))</f>
        <v/>
      </c>
      <c r="AP79" s="35" t="str">
        <f t="shared" si="34"/>
        <v/>
      </c>
      <c r="AQ79" s="36" t="str">
        <f t="shared" si="35"/>
        <v/>
      </c>
      <c r="AR79" s="37" t="str">
        <f t="shared" si="36"/>
        <v/>
      </c>
      <c r="AS79" s="38" t="str">
        <f t="shared" si="37"/>
        <v>000</v>
      </c>
      <c r="AT79" s="39" t="str">
        <f t="shared" si="38"/>
        <v>000</v>
      </c>
      <c r="AU79" s="169">
        <f t="shared" si="39"/>
        <v>0</v>
      </c>
      <c r="AV79" s="35" t="str">
        <f t="shared" si="40"/>
        <v>000</v>
      </c>
      <c r="AW79" s="39" t="str">
        <f t="shared" si="41"/>
        <v>000</v>
      </c>
      <c r="AX79" s="169">
        <f t="shared" si="42"/>
        <v>0</v>
      </c>
      <c r="AY79" s="43">
        <f t="shared" si="43"/>
        <v>0</v>
      </c>
      <c r="AZ79" s="32">
        <f t="shared" si="44"/>
        <v>0</v>
      </c>
    </row>
    <row r="80" spans="3:52" ht="22.5" customHeight="1" thickBot="1">
      <c r="C80" s="511"/>
      <c r="D80" s="513"/>
      <c r="E80" s="515"/>
      <c r="F80" s="517" t="str">
        <f>IF(G81="","",INT(YEARFRAC(G81,'[1]1'!$AJ$7,1)))</f>
        <v/>
      </c>
      <c r="G80" s="518"/>
      <c r="H80" s="519"/>
      <c r="I80" s="520"/>
      <c r="J80" s="513"/>
      <c r="K80" s="540" t="s">
        <v>308</v>
      </c>
      <c r="L80" s="542"/>
      <c r="M80" s="544" t="s">
        <v>307</v>
      </c>
      <c r="N80" s="546"/>
      <c r="O80" s="547"/>
      <c r="P80" s="548"/>
      <c r="Q80" s="3"/>
      <c r="R80" s="4"/>
      <c r="S80" s="5"/>
      <c r="T80" s="6"/>
      <c r="U80" s="7"/>
      <c r="V80" s="55"/>
      <c r="W80" s="125"/>
      <c r="X80" s="8"/>
      <c r="Y80" s="4"/>
      <c r="Z80" s="5"/>
      <c r="AA80" s="6"/>
      <c r="AB80" s="7"/>
      <c r="AC80" s="55"/>
      <c r="AD80" s="168"/>
      <c r="AE80" s="549" t="s">
        <v>66</v>
      </c>
      <c r="AF80" s="549"/>
      <c r="AG80" s="550"/>
      <c r="AH80" s="551"/>
      <c r="AI80" s="536" t="str">
        <f t="shared" si="30"/>
        <v/>
      </c>
      <c r="AJ80" s="538"/>
      <c r="AK80" s="538"/>
      <c r="AL80" s="538"/>
      <c r="AM80" s="538"/>
      <c r="AO80" s="34" t="str">
        <f t="shared" si="45"/>
        <v/>
      </c>
      <c r="AP80" s="35" t="str">
        <f t="shared" si="34"/>
        <v/>
      </c>
      <c r="AQ80" s="36" t="str">
        <f t="shared" si="35"/>
        <v/>
      </c>
      <c r="AR80" s="37" t="str">
        <f t="shared" si="36"/>
        <v/>
      </c>
      <c r="AS80" s="38" t="str">
        <f t="shared" si="37"/>
        <v>000</v>
      </c>
      <c r="AT80" s="39" t="str">
        <f t="shared" si="38"/>
        <v>000</v>
      </c>
      <c r="AU80" s="169">
        <f t="shared" si="39"/>
        <v>0</v>
      </c>
      <c r="AV80" s="35" t="str">
        <f t="shared" si="40"/>
        <v>000</v>
      </c>
      <c r="AW80" s="39" t="str">
        <f t="shared" si="41"/>
        <v>000</v>
      </c>
      <c r="AX80" s="169">
        <f t="shared" si="42"/>
        <v>0</v>
      </c>
      <c r="AY80" s="43">
        <f t="shared" si="43"/>
        <v>0</v>
      </c>
      <c r="AZ80" s="32">
        <f t="shared" si="44"/>
        <v>0</v>
      </c>
    </row>
    <row r="81" spans="3:52" ht="22.5" customHeight="1">
      <c r="C81" s="512"/>
      <c r="D81" s="514"/>
      <c r="E81" s="516"/>
      <c r="F81" s="27" t="s">
        <v>305</v>
      </c>
      <c r="G81" s="25"/>
      <c r="H81" s="28" t="s">
        <v>309</v>
      </c>
      <c r="I81" s="521"/>
      <c r="J81" s="514"/>
      <c r="K81" s="541"/>
      <c r="L81" s="543"/>
      <c r="M81" s="545"/>
      <c r="N81" s="127" t="s">
        <v>305</v>
      </c>
      <c r="O81" s="25"/>
      <c r="P81" s="28" t="s">
        <v>309</v>
      </c>
      <c r="Q81" s="3"/>
      <c r="R81" s="4"/>
      <c r="S81" s="5"/>
      <c r="T81" s="6"/>
      <c r="U81" s="7"/>
      <c r="V81" s="55"/>
      <c r="W81" s="125"/>
      <c r="X81" s="8"/>
      <c r="Y81" s="4"/>
      <c r="Z81" s="5"/>
      <c r="AA81" s="6"/>
      <c r="AB81" s="7"/>
      <c r="AC81" s="55"/>
      <c r="AD81" s="170"/>
      <c r="AE81" s="27" t="s">
        <v>305</v>
      </c>
      <c r="AF81" s="25"/>
      <c r="AG81" s="28" t="s">
        <v>309</v>
      </c>
      <c r="AH81" s="552"/>
      <c r="AI81" s="537"/>
      <c r="AJ81" s="539"/>
      <c r="AK81" s="539"/>
      <c r="AL81" s="539"/>
      <c r="AM81" s="539"/>
      <c r="AO81" s="34" t="str">
        <f t="shared" si="45"/>
        <v/>
      </c>
      <c r="AP81" s="35" t="str">
        <f t="shared" si="34"/>
        <v/>
      </c>
      <c r="AQ81" s="36" t="str">
        <f t="shared" si="35"/>
        <v/>
      </c>
      <c r="AR81" s="37" t="str">
        <f t="shared" si="36"/>
        <v/>
      </c>
      <c r="AS81" s="38" t="str">
        <f t="shared" si="37"/>
        <v>000</v>
      </c>
      <c r="AT81" s="39" t="str">
        <f t="shared" si="38"/>
        <v>000</v>
      </c>
      <c r="AU81" s="169">
        <f t="shared" si="39"/>
        <v>0</v>
      </c>
      <c r="AV81" s="35" t="str">
        <f t="shared" si="40"/>
        <v>000</v>
      </c>
      <c r="AW81" s="39" t="str">
        <f t="shared" si="41"/>
        <v>000</v>
      </c>
      <c r="AX81" s="169">
        <f t="shared" si="42"/>
        <v>0</v>
      </c>
      <c r="AY81" s="43">
        <f t="shared" si="43"/>
        <v>0</v>
      </c>
      <c r="AZ81" s="32">
        <f t="shared" si="44"/>
        <v>0</v>
      </c>
    </row>
    <row r="82" spans="3:52" ht="22.5" customHeight="1" thickBot="1">
      <c r="C82" s="511"/>
      <c r="D82" s="513"/>
      <c r="E82" s="515"/>
      <c r="F82" s="517" t="str">
        <f>IF(G83="","",INT(YEARFRAC(G83,'[1]1'!$AJ$7,1)))</f>
        <v/>
      </c>
      <c r="G82" s="518"/>
      <c r="H82" s="519"/>
      <c r="I82" s="520"/>
      <c r="J82" s="513"/>
      <c r="K82" s="540" t="s">
        <v>308</v>
      </c>
      <c r="L82" s="542"/>
      <c r="M82" s="544" t="s">
        <v>307</v>
      </c>
      <c r="N82" s="546"/>
      <c r="O82" s="547"/>
      <c r="P82" s="548"/>
      <c r="Q82" s="3"/>
      <c r="R82" s="4"/>
      <c r="S82" s="5"/>
      <c r="T82" s="6"/>
      <c r="U82" s="7"/>
      <c r="V82" s="55"/>
      <c r="W82" s="125"/>
      <c r="X82" s="8"/>
      <c r="Y82" s="4"/>
      <c r="Z82" s="5"/>
      <c r="AA82" s="6"/>
      <c r="AB82" s="7"/>
      <c r="AC82" s="55"/>
      <c r="AD82" s="168"/>
      <c r="AE82" s="549" t="s">
        <v>66</v>
      </c>
      <c r="AF82" s="549"/>
      <c r="AG82" s="550"/>
      <c r="AH82" s="551"/>
      <c r="AI82" s="536" t="str">
        <f t="shared" si="31"/>
        <v/>
      </c>
      <c r="AJ82" s="538"/>
      <c r="AK82" s="538"/>
      <c r="AL82" s="538"/>
      <c r="AM82" s="538"/>
      <c r="AO82" s="34" t="str">
        <f t="shared" si="45"/>
        <v/>
      </c>
      <c r="AP82" s="35" t="str">
        <f t="shared" si="34"/>
        <v/>
      </c>
      <c r="AQ82" s="36" t="str">
        <f t="shared" si="35"/>
        <v/>
      </c>
      <c r="AR82" s="37" t="str">
        <f t="shared" si="36"/>
        <v/>
      </c>
      <c r="AS82" s="38" t="str">
        <f t="shared" si="37"/>
        <v>000</v>
      </c>
      <c r="AT82" s="39" t="str">
        <f t="shared" si="38"/>
        <v>000</v>
      </c>
      <c r="AU82" s="169">
        <f t="shared" si="39"/>
        <v>0</v>
      </c>
      <c r="AV82" s="35" t="str">
        <f t="shared" si="40"/>
        <v>000</v>
      </c>
      <c r="AW82" s="39" t="str">
        <f t="shared" si="41"/>
        <v>000</v>
      </c>
      <c r="AX82" s="169">
        <f t="shared" si="42"/>
        <v>0</v>
      </c>
      <c r="AY82" s="43">
        <f t="shared" si="43"/>
        <v>0</v>
      </c>
      <c r="AZ82" s="32">
        <f t="shared" si="44"/>
        <v>0</v>
      </c>
    </row>
    <row r="83" spans="3:52" ht="22.5" customHeight="1">
      <c r="C83" s="512"/>
      <c r="D83" s="514"/>
      <c r="E83" s="516"/>
      <c r="F83" s="27" t="s">
        <v>305</v>
      </c>
      <c r="G83" s="25"/>
      <c r="H83" s="28" t="s">
        <v>309</v>
      </c>
      <c r="I83" s="521"/>
      <c r="J83" s="514"/>
      <c r="K83" s="541"/>
      <c r="L83" s="543"/>
      <c r="M83" s="545"/>
      <c r="N83" s="127" t="s">
        <v>305</v>
      </c>
      <c r="O83" s="25"/>
      <c r="P83" s="28" t="s">
        <v>309</v>
      </c>
      <c r="Q83" s="3"/>
      <c r="R83" s="4"/>
      <c r="S83" s="5"/>
      <c r="T83" s="6"/>
      <c r="U83" s="7"/>
      <c r="V83" s="55"/>
      <c r="W83" s="125"/>
      <c r="X83" s="8"/>
      <c r="Y83" s="4"/>
      <c r="Z83" s="5"/>
      <c r="AA83" s="6"/>
      <c r="AB83" s="7"/>
      <c r="AC83" s="55"/>
      <c r="AD83" s="170"/>
      <c r="AE83" s="27" t="s">
        <v>305</v>
      </c>
      <c r="AF83" s="25"/>
      <c r="AG83" s="28" t="s">
        <v>309</v>
      </c>
      <c r="AH83" s="552"/>
      <c r="AI83" s="537"/>
      <c r="AJ83" s="539"/>
      <c r="AK83" s="539"/>
      <c r="AL83" s="539"/>
      <c r="AM83" s="539"/>
      <c r="AO83" s="34" t="str">
        <f t="shared" si="45"/>
        <v/>
      </c>
      <c r="AP83" s="35" t="str">
        <f t="shared" si="34"/>
        <v/>
      </c>
      <c r="AQ83" s="36" t="str">
        <f t="shared" si="35"/>
        <v/>
      </c>
      <c r="AR83" s="37" t="str">
        <f t="shared" si="36"/>
        <v/>
      </c>
      <c r="AS83" s="38" t="str">
        <f t="shared" si="37"/>
        <v>000</v>
      </c>
      <c r="AT83" s="39" t="str">
        <f t="shared" si="38"/>
        <v>000</v>
      </c>
      <c r="AU83" s="169">
        <f t="shared" si="39"/>
        <v>0</v>
      </c>
      <c r="AV83" s="35" t="str">
        <f t="shared" si="40"/>
        <v>000</v>
      </c>
      <c r="AW83" s="39" t="str">
        <f t="shared" si="41"/>
        <v>000</v>
      </c>
      <c r="AX83" s="169">
        <f t="shared" si="42"/>
        <v>0</v>
      </c>
      <c r="AY83" s="43">
        <f t="shared" si="43"/>
        <v>0</v>
      </c>
      <c r="AZ83" s="32">
        <f t="shared" si="44"/>
        <v>0</v>
      </c>
    </row>
    <row r="84" spans="3:52" ht="22.5" customHeight="1" thickBot="1">
      <c r="C84" s="511"/>
      <c r="D84" s="513"/>
      <c r="E84" s="515"/>
      <c r="F84" s="517" t="str">
        <f>IF(G85="","",INT(YEARFRAC(G85,'[1]1'!$AJ$7,1)))</f>
        <v/>
      </c>
      <c r="G84" s="518"/>
      <c r="H84" s="519"/>
      <c r="I84" s="520"/>
      <c r="J84" s="513"/>
      <c r="K84" s="540" t="s">
        <v>308</v>
      </c>
      <c r="L84" s="542"/>
      <c r="M84" s="544" t="s">
        <v>307</v>
      </c>
      <c r="N84" s="546"/>
      <c r="O84" s="547"/>
      <c r="P84" s="548"/>
      <c r="Q84" s="3"/>
      <c r="R84" s="4"/>
      <c r="S84" s="5"/>
      <c r="T84" s="6"/>
      <c r="U84" s="7"/>
      <c r="V84" s="55"/>
      <c r="W84" s="125"/>
      <c r="X84" s="8"/>
      <c r="Y84" s="4"/>
      <c r="Z84" s="5"/>
      <c r="AA84" s="6"/>
      <c r="AB84" s="7"/>
      <c r="AC84" s="55"/>
      <c r="AD84" s="168"/>
      <c r="AE84" s="549" t="s">
        <v>66</v>
      </c>
      <c r="AF84" s="549"/>
      <c r="AG84" s="550"/>
      <c r="AH84" s="551"/>
      <c r="AI84" s="536" t="str">
        <f t="shared" ref="AI84" si="46">IF(F84&lt;35,"◯","")</f>
        <v/>
      </c>
      <c r="AJ84" s="538"/>
      <c r="AK84" s="538"/>
      <c r="AL84" s="538"/>
      <c r="AM84" s="538"/>
      <c r="AO84" s="34" t="str">
        <f t="shared" si="45"/>
        <v/>
      </c>
      <c r="AP84" s="35" t="str">
        <f t="shared" si="34"/>
        <v/>
      </c>
      <c r="AQ84" s="36" t="str">
        <f t="shared" si="35"/>
        <v/>
      </c>
      <c r="AR84" s="37" t="str">
        <f t="shared" si="36"/>
        <v/>
      </c>
      <c r="AS84" s="38" t="str">
        <f t="shared" si="37"/>
        <v>000</v>
      </c>
      <c r="AT84" s="39" t="str">
        <f t="shared" si="38"/>
        <v>000</v>
      </c>
      <c r="AU84" s="169">
        <f t="shared" si="39"/>
        <v>0</v>
      </c>
      <c r="AV84" s="35" t="str">
        <f t="shared" si="40"/>
        <v>000</v>
      </c>
      <c r="AW84" s="39" t="str">
        <f t="shared" si="41"/>
        <v>000</v>
      </c>
      <c r="AX84" s="169">
        <f t="shared" si="42"/>
        <v>0</v>
      </c>
      <c r="AY84" s="43">
        <f t="shared" si="43"/>
        <v>0</v>
      </c>
      <c r="AZ84" s="32">
        <f t="shared" si="44"/>
        <v>0</v>
      </c>
    </row>
    <row r="85" spans="3:52" ht="22.5" customHeight="1">
      <c r="C85" s="512"/>
      <c r="D85" s="514"/>
      <c r="E85" s="516"/>
      <c r="F85" s="27" t="s">
        <v>305</v>
      </c>
      <c r="G85" s="25"/>
      <c r="H85" s="28" t="s">
        <v>309</v>
      </c>
      <c r="I85" s="521"/>
      <c r="J85" s="514"/>
      <c r="K85" s="541"/>
      <c r="L85" s="543"/>
      <c r="M85" s="545"/>
      <c r="N85" s="127" t="s">
        <v>305</v>
      </c>
      <c r="O85" s="25"/>
      <c r="P85" s="28" t="s">
        <v>309</v>
      </c>
      <c r="Q85" s="3"/>
      <c r="R85" s="4"/>
      <c r="S85" s="5"/>
      <c r="T85" s="6"/>
      <c r="U85" s="7"/>
      <c r="V85" s="55"/>
      <c r="W85" s="125"/>
      <c r="X85" s="8"/>
      <c r="Y85" s="4"/>
      <c r="Z85" s="5"/>
      <c r="AA85" s="6"/>
      <c r="AB85" s="7"/>
      <c r="AC85" s="55"/>
      <c r="AD85" s="170"/>
      <c r="AE85" s="27" t="s">
        <v>305</v>
      </c>
      <c r="AF85" s="25"/>
      <c r="AG85" s="28" t="s">
        <v>309</v>
      </c>
      <c r="AH85" s="552"/>
      <c r="AI85" s="537"/>
      <c r="AJ85" s="539"/>
      <c r="AK85" s="539"/>
      <c r="AL85" s="539"/>
      <c r="AM85" s="539"/>
      <c r="AO85" s="34" t="str">
        <f t="shared" si="45"/>
        <v/>
      </c>
      <c r="AP85" s="35" t="str">
        <f t="shared" si="34"/>
        <v/>
      </c>
      <c r="AQ85" s="36" t="str">
        <f t="shared" si="35"/>
        <v/>
      </c>
      <c r="AR85" s="37" t="str">
        <f t="shared" si="36"/>
        <v/>
      </c>
      <c r="AS85" s="38" t="str">
        <f t="shared" si="37"/>
        <v>000</v>
      </c>
      <c r="AT85" s="39" t="str">
        <f t="shared" si="38"/>
        <v>000</v>
      </c>
      <c r="AU85" s="169">
        <f t="shared" si="39"/>
        <v>0</v>
      </c>
      <c r="AV85" s="35" t="str">
        <f t="shared" si="40"/>
        <v>000</v>
      </c>
      <c r="AW85" s="39" t="str">
        <f t="shared" si="41"/>
        <v>000</v>
      </c>
      <c r="AX85" s="169">
        <f t="shared" si="42"/>
        <v>0</v>
      </c>
      <c r="AY85" s="43">
        <f t="shared" si="43"/>
        <v>0</v>
      </c>
      <c r="AZ85" s="32">
        <f t="shared" si="44"/>
        <v>0</v>
      </c>
    </row>
    <row r="86" spans="3:52" ht="22.5" customHeight="1" thickBot="1">
      <c r="C86" s="511"/>
      <c r="D86" s="513"/>
      <c r="E86" s="515"/>
      <c r="F86" s="517" t="str">
        <f>IF(G87="","",INT(YEARFRAC(G87,'[1]1'!$AJ$7,1)))</f>
        <v/>
      </c>
      <c r="G86" s="518"/>
      <c r="H86" s="519"/>
      <c r="I86" s="520"/>
      <c r="J86" s="513"/>
      <c r="K86" s="540" t="s">
        <v>308</v>
      </c>
      <c r="L86" s="542"/>
      <c r="M86" s="544" t="s">
        <v>307</v>
      </c>
      <c r="N86" s="546"/>
      <c r="O86" s="547"/>
      <c r="P86" s="548"/>
      <c r="Q86" s="3"/>
      <c r="R86" s="4"/>
      <c r="S86" s="5"/>
      <c r="T86" s="6"/>
      <c r="U86" s="7"/>
      <c r="V86" s="55"/>
      <c r="W86" s="125"/>
      <c r="X86" s="8"/>
      <c r="Y86" s="4"/>
      <c r="Z86" s="5"/>
      <c r="AA86" s="6"/>
      <c r="AB86" s="7"/>
      <c r="AC86" s="55"/>
      <c r="AD86" s="168"/>
      <c r="AE86" s="549" t="s">
        <v>66</v>
      </c>
      <c r="AF86" s="549"/>
      <c r="AG86" s="550"/>
      <c r="AH86" s="551"/>
      <c r="AI86" s="536" t="str">
        <f t="shared" si="23"/>
        <v/>
      </c>
      <c r="AJ86" s="538"/>
      <c r="AK86" s="538"/>
      <c r="AL86" s="538"/>
      <c r="AM86" s="538"/>
      <c r="AO86" s="34" t="str">
        <f t="shared" si="45"/>
        <v/>
      </c>
      <c r="AP86" s="35" t="str">
        <f t="shared" si="34"/>
        <v/>
      </c>
      <c r="AQ86" s="36" t="str">
        <f t="shared" si="35"/>
        <v/>
      </c>
      <c r="AR86" s="37" t="str">
        <f t="shared" si="36"/>
        <v/>
      </c>
      <c r="AS86" s="38" t="str">
        <f t="shared" si="37"/>
        <v>000</v>
      </c>
      <c r="AT86" s="39" t="str">
        <f t="shared" si="38"/>
        <v>000</v>
      </c>
      <c r="AU86" s="169">
        <f t="shared" si="39"/>
        <v>0</v>
      </c>
      <c r="AV86" s="35" t="str">
        <f t="shared" si="40"/>
        <v>000</v>
      </c>
      <c r="AW86" s="39" t="str">
        <f t="shared" si="41"/>
        <v>000</v>
      </c>
      <c r="AX86" s="169">
        <f t="shared" si="42"/>
        <v>0</v>
      </c>
      <c r="AY86" s="43">
        <f t="shared" si="43"/>
        <v>0</v>
      </c>
      <c r="AZ86" s="32">
        <f t="shared" si="44"/>
        <v>0</v>
      </c>
    </row>
    <row r="87" spans="3:52" ht="22.5" customHeight="1">
      <c r="C87" s="512"/>
      <c r="D87" s="514"/>
      <c r="E87" s="516"/>
      <c r="F87" s="27" t="s">
        <v>305</v>
      </c>
      <c r="G87" s="25"/>
      <c r="H87" s="28" t="s">
        <v>309</v>
      </c>
      <c r="I87" s="521"/>
      <c r="J87" s="514"/>
      <c r="K87" s="541"/>
      <c r="L87" s="543"/>
      <c r="M87" s="545"/>
      <c r="N87" s="127" t="s">
        <v>305</v>
      </c>
      <c r="O87" s="25"/>
      <c r="P87" s="28" t="s">
        <v>309</v>
      </c>
      <c r="Q87" s="3"/>
      <c r="R87" s="4"/>
      <c r="S87" s="5"/>
      <c r="T87" s="6"/>
      <c r="U87" s="7"/>
      <c r="V87" s="55"/>
      <c r="W87" s="125"/>
      <c r="X87" s="8"/>
      <c r="Y87" s="4"/>
      <c r="Z87" s="5"/>
      <c r="AA87" s="6"/>
      <c r="AB87" s="7"/>
      <c r="AC87" s="55"/>
      <c r="AD87" s="170"/>
      <c r="AE87" s="27" t="s">
        <v>305</v>
      </c>
      <c r="AF87" s="25"/>
      <c r="AG87" s="28" t="s">
        <v>309</v>
      </c>
      <c r="AH87" s="552"/>
      <c r="AI87" s="537"/>
      <c r="AJ87" s="539"/>
      <c r="AK87" s="539"/>
      <c r="AL87" s="539"/>
      <c r="AM87" s="539"/>
      <c r="AO87" s="34" t="str">
        <f t="shared" si="45"/>
        <v/>
      </c>
      <c r="AP87" s="35" t="str">
        <f t="shared" si="34"/>
        <v/>
      </c>
      <c r="AQ87" s="36" t="str">
        <f t="shared" si="35"/>
        <v/>
      </c>
      <c r="AR87" s="37" t="str">
        <f t="shared" si="36"/>
        <v/>
      </c>
      <c r="AS87" s="38" t="str">
        <f t="shared" si="37"/>
        <v>000</v>
      </c>
      <c r="AT87" s="39" t="str">
        <f t="shared" si="38"/>
        <v>000</v>
      </c>
      <c r="AU87" s="169">
        <f t="shared" si="39"/>
        <v>0</v>
      </c>
      <c r="AV87" s="35" t="str">
        <f t="shared" si="40"/>
        <v>000</v>
      </c>
      <c r="AW87" s="39" t="str">
        <f t="shared" si="41"/>
        <v>000</v>
      </c>
      <c r="AX87" s="169">
        <f t="shared" si="42"/>
        <v>0</v>
      </c>
      <c r="AY87" s="43">
        <f t="shared" si="43"/>
        <v>0</v>
      </c>
      <c r="AZ87" s="32">
        <f t="shared" si="44"/>
        <v>0</v>
      </c>
    </row>
    <row r="88" spans="3:52" ht="22.5" customHeight="1" thickBot="1">
      <c r="C88" s="511"/>
      <c r="D88" s="513"/>
      <c r="E88" s="515"/>
      <c r="F88" s="517" t="str">
        <f>IF(G89="","",INT(YEARFRAC(G89,'[1]1'!$AJ$7,1)))</f>
        <v/>
      </c>
      <c r="G88" s="518"/>
      <c r="H88" s="519"/>
      <c r="I88" s="520"/>
      <c r="J88" s="513"/>
      <c r="K88" s="540" t="s">
        <v>308</v>
      </c>
      <c r="L88" s="542"/>
      <c r="M88" s="544" t="s">
        <v>307</v>
      </c>
      <c r="N88" s="546"/>
      <c r="O88" s="547"/>
      <c r="P88" s="548"/>
      <c r="Q88" s="3"/>
      <c r="R88" s="4"/>
      <c r="S88" s="5"/>
      <c r="T88" s="6"/>
      <c r="U88" s="7"/>
      <c r="V88" s="55"/>
      <c r="W88" s="125"/>
      <c r="X88" s="8"/>
      <c r="Y88" s="4"/>
      <c r="Z88" s="5"/>
      <c r="AA88" s="6"/>
      <c r="AB88" s="7"/>
      <c r="AC88" s="55"/>
      <c r="AD88" s="168"/>
      <c r="AE88" s="549" t="s">
        <v>66</v>
      </c>
      <c r="AF88" s="549"/>
      <c r="AG88" s="550"/>
      <c r="AH88" s="551"/>
      <c r="AI88" s="536" t="str">
        <f t="shared" si="24"/>
        <v/>
      </c>
      <c r="AJ88" s="538"/>
      <c r="AK88" s="538"/>
      <c r="AL88" s="538"/>
      <c r="AM88" s="538"/>
      <c r="AO88" s="34" t="str">
        <f t="shared" si="45"/>
        <v/>
      </c>
      <c r="AP88" s="35" t="str">
        <f t="shared" si="34"/>
        <v/>
      </c>
      <c r="AQ88" s="36" t="str">
        <f t="shared" si="35"/>
        <v/>
      </c>
      <c r="AR88" s="37" t="str">
        <f t="shared" si="36"/>
        <v/>
      </c>
      <c r="AS88" s="38" t="str">
        <f t="shared" si="37"/>
        <v>000</v>
      </c>
      <c r="AT88" s="39" t="str">
        <f t="shared" si="38"/>
        <v>000</v>
      </c>
      <c r="AU88" s="169">
        <f t="shared" si="39"/>
        <v>0</v>
      </c>
      <c r="AV88" s="35" t="str">
        <f t="shared" si="40"/>
        <v>000</v>
      </c>
      <c r="AW88" s="39" t="str">
        <f t="shared" si="41"/>
        <v>000</v>
      </c>
      <c r="AX88" s="169">
        <f t="shared" si="42"/>
        <v>0</v>
      </c>
      <c r="AY88" s="43">
        <f t="shared" si="43"/>
        <v>0</v>
      </c>
      <c r="AZ88" s="32">
        <f t="shared" si="44"/>
        <v>0</v>
      </c>
    </row>
    <row r="89" spans="3:52" ht="22.5" customHeight="1">
      <c r="C89" s="512"/>
      <c r="D89" s="514"/>
      <c r="E89" s="516"/>
      <c r="F89" s="27" t="s">
        <v>305</v>
      </c>
      <c r="G89" s="25"/>
      <c r="H89" s="28" t="s">
        <v>309</v>
      </c>
      <c r="I89" s="521"/>
      <c r="J89" s="514"/>
      <c r="K89" s="541"/>
      <c r="L89" s="543"/>
      <c r="M89" s="545"/>
      <c r="N89" s="127" t="s">
        <v>305</v>
      </c>
      <c r="O89" s="25"/>
      <c r="P89" s="28" t="s">
        <v>309</v>
      </c>
      <c r="Q89" s="3"/>
      <c r="R89" s="4"/>
      <c r="S89" s="5"/>
      <c r="T89" s="6"/>
      <c r="U89" s="7"/>
      <c r="V89" s="55"/>
      <c r="W89" s="125"/>
      <c r="X89" s="8"/>
      <c r="Y89" s="4"/>
      <c r="Z89" s="5"/>
      <c r="AA89" s="6"/>
      <c r="AB89" s="7"/>
      <c r="AC89" s="55"/>
      <c r="AD89" s="170"/>
      <c r="AE89" s="27" t="s">
        <v>305</v>
      </c>
      <c r="AF89" s="25"/>
      <c r="AG89" s="28" t="s">
        <v>309</v>
      </c>
      <c r="AH89" s="552"/>
      <c r="AI89" s="537"/>
      <c r="AJ89" s="539"/>
      <c r="AK89" s="539"/>
      <c r="AL89" s="539"/>
      <c r="AM89" s="539"/>
      <c r="AO89" s="34" t="str">
        <f t="shared" si="45"/>
        <v/>
      </c>
      <c r="AP89" s="35" t="str">
        <f t="shared" si="34"/>
        <v/>
      </c>
      <c r="AQ89" s="36" t="str">
        <f t="shared" si="35"/>
        <v/>
      </c>
      <c r="AR89" s="37" t="str">
        <f t="shared" si="36"/>
        <v/>
      </c>
      <c r="AS89" s="38" t="str">
        <f t="shared" si="37"/>
        <v>000</v>
      </c>
      <c r="AT89" s="39" t="str">
        <f t="shared" si="38"/>
        <v>000</v>
      </c>
      <c r="AU89" s="169">
        <f t="shared" si="39"/>
        <v>0</v>
      </c>
      <c r="AV89" s="35" t="str">
        <f t="shared" si="40"/>
        <v>000</v>
      </c>
      <c r="AW89" s="39" t="str">
        <f t="shared" si="41"/>
        <v>000</v>
      </c>
      <c r="AX89" s="169">
        <f t="shared" si="42"/>
        <v>0</v>
      </c>
      <c r="AY89" s="43">
        <f t="shared" si="43"/>
        <v>0</v>
      </c>
      <c r="AZ89" s="32">
        <f t="shared" si="44"/>
        <v>0</v>
      </c>
    </row>
    <row r="90" spans="3:52" ht="22.5" customHeight="1" thickBot="1">
      <c r="C90" s="511"/>
      <c r="D90" s="513"/>
      <c r="E90" s="515"/>
      <c r="F90" s="517" t="str">
        <f>IF(G91="","",INT(YEARFRAC(G91,'[1]1'!$AJ$7,1)))</f>
        <v/>
      </c>
      <c r="G90" s="518"/>
      <c r="H90" s="519"/>
      <c r="I90" s="520"/>
      <c r="J90" s="513"/>
      <c r="K90" s="540" t="s">
        <v>308</v>
      </c>
      <c r="L90" s="542"/>
      <c r="M90" s="544" t="s">
        <v>307</v>
      </c>
      <c r="N90" s="546"/>
      <c r="O90" s="547"/>
      <c r="P90" s="548"/>
      <c r="Q90" s="3"/>
      <c r="R90" s="4"/>
      <c r="S90" s="5"/>
      <c r="T90" s="6"/>
      <c r="U90" s="7"/>
      <c r="V90" s="55"/>
      <c r="W90" s="125"/>
      <c r="X90" s="8"/>
      <c r="Y90" s="4"/>
      <c r="Z90" s="5"/>
      <c r="AA90" s="6"/>
      <c r="AB90" s="7"/>
      <c r="AC90" s="55"/>
      <c r="AD90" s="168"/>
      <c r="AE90" s="549" t="s">
        <v>66</v>
      </c>
      <c r="AF90" s="549"/>
      <c r="AG90" s="550"/>
      <c r="AH90" s="551"/>
      <c r="AI90" s="536" t="str">
        <f t="shared" si="25"/>
        <v/>
      </c>
      <c r="AJ90" s="538"/>
      <c r="AK90" s="538"/>
      <c r="AL90" s="538"/>
      <c r="AM90" s="538"/>
      <c r="AO90" s="34" t="str">
        <f t="shared" si="45"/>
        <v/>
      </c>
      <c r="AP90" s="35" t="str">
        <f t="shared" si="34"/>
        <v/>
      </c>
      <c r="AQ90" s="36" t="str">
        <f t="shared" si="35"/>
        <v/>
      </c>
      <c r="AR90" s="37" t="str">
        <f t="shared" si="36"/>
        <v/>
      </c>
      <c r="AS90" s="38" t="str">
        <f t="shared" si="37"/>
        <v>000</v>
      </c>
      <c r="AT90" s="39" t="str">
        <f t="shared" si="38"/>
        <v>000</v>
      </c>
      <c r="AU90" s="169">
        <f t="shared" si="39"/>
        <v>0</v>
      </c>
      <c r="AV90" s="35" t="str">
        <f t="shared" si="40"/>
        <v>000</v>
      </c>
      <c r="AW90" s="39" t="str">
        <f t="shared" si="41"/>
        <v>000</v>
      </c>
      <c r="AX90" s="169">
        <f t="shared" si="42"/>
        <v>0</v>
      </c>
      <c r="AY90" s="43">
        <f t="shared" si="43"/>
        <v>0</v>
      </c>
      <c r="AZ90" s="32">
        <f t="shared" si="44"/>
        <v>0</v>
      </c>
    </row>
    <row r="91" spans="3:52" ht="22.5" customHeight="1">
      <c r="C91" s="512"/>
      <c r="D91" s="514"/>
      <c r="E91" s="516"/>
      <c r="F91" s="27" t="s">
        <v>305</v>
      </c>
      <c r="G91" s="25"/>
      <c r="H91" s="28" t="s">
        <v>309</v>
      </c>
      <c r="I91" s="521"/>
      <c r="J91" s="514"/>
      <c r="K91" s="541"/>
      <c r="L91" s="543"/>
      <c r="M91" s="545"/>
      <c r="N91" s="127" t="s">
        <v>305</v>
      </c>
      <c r="O91" s="25"/>
      <c r="P91" s="28" t="s">
        <v>309</v>
      </c>
      <c r="Q91" s="3"/>
      <c r="R91" s="4"/>
      <c r="S91" s="5"/>
      <c r="T91" s="6"/>
      <c r="U91" s="7"/>
      <c r="V91" s="55"/>
      <c r="W91" s="125"/>
      <c r="X91" s="8"/>
      <c r="Y91" s="4"/>
      <c r="Z91" s="5"/>
      <c r="AA91" s="6"/>
      <c r="AB91" s="7"/>
      <c r="AC91" s="55"/>
      <c r="AD91" s="170"/>
      <c r="AE91" s="27" t="s">
        <v>305</v>
      </c>
      <c r="AF91" s="25"/>
      <c r="AG91" s="28" t="s">
        <v>309</v>
      </c>
      <c r="AH91" s="552"/>
      <c r="AI91" s="537"/>
      <c r="AJ91" s="539"/>
      <c r="AK91" s="539"/>
      <c r="AL91" s="539"/>
      <c r="AM91" s="539"/>
      <c r="AO91" s="34" t="str">
        <f t="shared" si="45"/>
        <v/>
      </c>
      <c r="AP91" s="35" t="str">
        <f t="shared" si="34"/>
        <v/>
      </c>
      <c r="AQ91" s="36" t="str">
        <f t="shared" si="35"/>
        <v/>
      </c>
      <c r="AR91" s="37" t="str">
        <f t="shared" si="36"/>
        <v/>
      </c>
      <c r="AS91" s="38" t="str">
        <f t="shared" si="37"/>
        <v>000</v>
      </c>
      <c r="AT91" s="39" t="str">
        <f t="shared" si="38"/>
        <v>000</v>
      </c>
      <c r="AU91" s="169">
        <f t="shared" si="39"/>
        <v>0</v>
      </c>
      <c r="AV91" s="35" t="str">
        <f t="shared" si="40"/>
        <v>000</v>
      </c>
      <c r="AW91" s="39" t="str">
        <f t="shared" si="41"/>
        <v>000</v>
      </c>
      <c r="AX91" s="169">
        <f t="shared" si="42"/>
        <v>0</v>
      </c>
      <c r="AY91" s="43">
        <f t="shared" si="43"/>
        <v>0</v>
      </c>
      <c r="AZ91" s="32">
        <f t="shared" si="44"/>
        <v>0</v>
      </c>
    </row>
    <row r="92" spans="3:52" ht="22.5" customHeight="1" thickBot="1">
      <c r="C92" s="511"/>
      <c r="D92" s="513"/>
      <c r="E92" s="515"/>
      <c r="F92" s="517" t="str">
        <f>IF(G93="","",INT(YEARFRAC(G93,'[1]1'!$AJ$7,1)))</f>
        <v/>
      </c>
      <c r="G92" s="518"/>
      <c r="H92" s="519"/>
      <c r="I92" s="520"/>
      <c r="J92" s="513"/>
      <c r="K92" s="540" t="s">
        <v>308</v>
      </c>
      <c r="L92" s="542"/>
      <c r="M92" s="544" t="s">
        <v>307</v>
      </c>
      <c r="N92" s="546"/>
      <c r="O92" s="547"/>
      <c r="P92" s="548"/>
      <c r="Q92" s="3"/>
      <c r="R92" s="4"/>
      <c r="S92" s="5"/>
      <c r="T92" s="6"/>
      <c r="U92" s="7"/>
      <c r="V92" s="55"/>
      <c r="W92" s="125"/>
      <c r="X92" s="8"/>
      <c r="Y92" s="4"/>
      <c r="Z92" s="5"/>
      <c r="AA92" s="6"/>
      <c r="AB92" s="7"/>
      <c r="AC92" s="55"/>
      <c r="AD92" s="168"/>
      <c r="AE92" s="549" t="s">
        <v>66</v>
      </c>
      <c r="AF92" s="549"/>
      <c r="AG92" s="550"/>
      <c r="AH92" s="551"/>
      <c r="AI92" s="536" t="str">
        <f t="shared" si="26"/>
        <v/>
      </c>
      <c r="AJ92" s="538"/>
      <c r="AK92" s="538"/>
      <c r="AL92" s="538"/>
      <c r="AM92" s="538"/>
      <c r="AO92" s="34" t="str">
        <f t="shared" si="45"/>
        <v/>
      </c>
      <c r="AP92" s="35" t="str">
        <f t="shared" si="34"/>
        <v/>
      </c>
      <c r="AQ92" s="36" t="str">
        <f t="shared" si="35"/>
        <v/>
      </c>
      <c r="AR92" s="37" t="str">
        <f t="shared" si="36"/>
        <v/>
      </c>
      <c r="AS92" s="38" t="str">
        <f t="shared" si="37"/>
        <v>000</v>
      </c>
      <c r="AT92" s="39" t="str">
        <f t="shared" si="38"/>
        <v>000</v>
      </c>
      <c r="AU92" s="169">
        <f t="shared" si="39"/>
        <v>0</v>
      </c>
      <c r="AV92" s="35" t="str">
        <f t="shared" si="40"/>
        <v>000</v>
      </c>
      <c r="AW92" s="39" t="str">
        <f t="shared" si="41"/>
        <v>000</v>
      </c>
      <c r="AX92" s="169">
        <f t="shared" si="42"/>
        <v>0</v>
      </c>
      <c r="AY92" s="43">
        <f t="shared" si="43"/>
        <v>0</v>
      </c>
      <c r="AZ92" s="32">
        <f t="shared" si="44"/>
        <v>0</v>
      </c>
    </row>
    <row r="93" spans="3:52" ht="22.5" customHeight="1">
      <c r="C93" s="512"/>
      <c r="D93" s="514"/>
      <c r="E93" s="516"/>
      <c r="F93" s="27" t="s">
        <v>305</v>
      </c>
      <c r="G93" s="25"/>
      <c r="H93" s="28" t="s">
        <v>309</v>
      </c>
      <c r="I93" s="521"/>
      <c r="J93" s="514"/>
      <c r="K93" s="541"/>
      <c r="L93" s="543"/>
      <c r="M93" s="545"/>
      <c r="N93" s="127" t="s">
        <v>305</v>
      </c>
      <c r="O93" s="25"/>
      <c r="P93" s="28" t="s">
        <v>309</v>
      </c>
      <c r="Q93" s="3"/>
      <c r="R93" s="4"/>
      <c r="S93" s="5"/>
      <c r="T93" s="6"/>
      <c r="U93" s="7"/>
      <c r="V93" s="55"/>
      <c r="W93" s="125"/>
      <c r="X93" s="8"/>
      <c r="Y93" s="4"/>
      <c r="Z93" s="5"/>
      <c r="AA93" s="6"/>
      <c r="AB93" s="7"/>
      <c r="AC93" s="55"/>
      <c r="AD93" s="170"/>
      <c r="AE93" s="27" t="s">
        <v>305</v>
      </c>
      <c r="AF93" s="25"/>
      <c r="AG93" s="28" t="s">
        <v>309</v>
      </c>
      <c r="AH93" s="552"/>
      <c r="AI93" s="537"/>
      <c r="AJ93" s="539"/>
      <c r="AK93" s="539"/>
      <c r="AL93" s="539"/>
      <c r="AM93" s="539"/>
      <c r="AO93" s="34" t="str">
        <f t="shared" si="45"/>
        <v/>
      </c>
      <c r="AP93" s="35" t="str">
        <f t="shared" si="34"/>
        <v/>
      </c>
      <c r="AQ93" s="36" t="str">
        <f t="shared" si="35"/>
        <v/>
      </c>
      <c r="AR93" s="37" t="str">
        <f t="shared" si="36"/>
        <v/>
      </c>
      <c r="AS93" s="38" t="str">
        <f t="shared" si="37"/>
        <v>000</v>
      </c>
      <c r="AT93" s="39" t="str">
        <f t="shared" si="38"/>
        <v>000</v>
      </c>
      <c r="AU93" s="169">
        <f t="shared" si="39"/>
        <v>0</v>
      </c>
      <c r="AV93" s="35" t="str">
        <f t="shared" si="40"/>
        <v>000</v>
      </c>
      <c r="AW93" s="39" t="str">
        <f t="shared" si="41"/>
        <v>000</v>
      </c>
      <c r="AX93" s="169">
        <f t="shared" si="42"/>
        <v>0</v>
      </c>
      <c r="AY93" s="43">
        <f t="shared" si="43"/>
        <v>0</v>
      </c>
      <c r="AZ93" s="32">
        <f t="shared" si="44"/>
        <v>0</v>
      </c>
    </row>
    <row r="94" spans="3:52" ht="22.5" customHeight="1" thickBot="1">
      <c r="C94" s="511"/>
      <c r="D94" s="513"/>
      <c r="E94" s="515"/>
      <c r="F94" s="517" t="str">
        <f>IF(G95="","",INT(YEARFRAC(G95,'[1]1'!$AJ$7,1)))</f>
        <v/>
      </c>
      <c r="G94" s="518"/>
      <c r="H94" s="519"/>
      <c r="I94" s="520"/>
      <c r="J94" s="513"/>
      <c r="K94" s="540" t="s">
        <v>308</v>
      </c>
      <c r="L94" s="542"/>
      <c r="M94" s="544" t="s">
        <v>307</v>
      </c>
      <c r="N94" s="546"/>
      <c r="O94" s="547"/>
      <c r="P94" s="548"/>
      <c r="Q94" s="3"/>
      <c r="R94" s="4"/>
      <c r="S94" s="5"/>
      <c r="T94" s="6"/>
      <c r="U94" s="7"/>
      <c r="V94" s="55"/>
      <c r="W94" s="125"/>
      <c r="X94" s="8"/>
      <c r="Y94" s="4"/>
      <c r="Z94" s="5"/>
      <c r="AA94" s="6"/>
      <c r="AB94" s="7"/>
      <c r="AC94" s="55"/>
      <c r="AD94" s="168"/>
      <c r="AE94" s="549" t="s">
        <v>66</v>
      </c>
      <c r="AF94" s="549"/>
      <c r="AG94" s="550"/>
      <c r="AH94" s="551"/>
      <c r="AI94" s="536" t="str">
        <f t="shared" si="27"/>
        <v/>
      </c>
      <c r="AJ94" s="538"/>
      <c r="AK94" s="538"/>
      <c r="AL94" s="538"/>
      <c r="AM94" s="538"/>
      <c r="AO94" s="34" t="str">
        <f t="shared" si="45"/>
        <v/>
      </c>
      <c r="AP94" s="35" t="str">
        <f t="shared" si="34"/>
        <v/>
      </c>
      <c r="AQ94" s="36" t="str">
        <f t="shared" si="35"/>
        <v/>
      </c>
      <c r="AR94" s="37" t="str">
        <f t="shared" si="36"/>
        <v/>
      </c>
      <c r="AS94" s="38" t="str">
        <f t="shared" si="37"/>
        <v>000</v>
      </c>
      <c r="AT94" s="39" t="str">
        <f t="shared" si="38"/>
        <v>000</v>
      </c>
      <c r="AU94" s="169">
        <f t="shared" si="39"/>
        <v>0</v>
      </c>
      <c r="AV94" s="35" t="str">
        <f t="shared" si="40"/>
        <v>000</v>
      </c>
      <c r="AW94" s="39" t="str">
        <f t="shared" si="41"/>
        <v>000</v>
      </c>
      <c r="AX94" s="169">
        <f t="shared" si="42"/>
        <v>0</v>
      </c>
      <c r="AY94" s="43">
        <f t="shared" si="43"/>
        <v>0</v>
      </c>
      <c r="AZ94" s="32">
        <f t="shared" si="44"/>
        <v>0</v>
      </c>
    </row>
    <row r="95" spans="3:52" ht="22.5" customHeight="1">
      <c r="C95" s="512"/>
      <c r="D95" s="514"/>
      <c r="E95" s="516"/>
      <c r="F95" s="27" t="s">
        <v>305</v>
      </c>
      <c r="G95" s="25"/>
      <c r="H95" s="28" t="s">
        <v>309</v>
      </c>
      <c r="I95" s="521"/>
      <c r="J95" s="514"/>
      <c r="K95" s="541"/>
      <c r="L95" s="543"/>
      <c r="M95" s="545"/>
      <c r="N95" s="127" t="s">
        <v>305</v>
      </c>
      <c r="O95" s="25"/>
      <c r="P95" s="28" t="s">
        <v>309</v>
      </c>
      <c r="Q95" s="3"/>
      <c r="R95" s="4"/>
      <c r="S95" s="5"/>
      <c r="T95" s="6"/>
      <c r="U95" s="7"/>
      <c r="V95" s="55"/>
      <c r="W95" s="125"/>
      <c r="X95" s="8"/>
      <c r="Y95" s="4"/>
      <c r="Z95" s="5"/>
      <c r="AA95" s="6"/>
      <c r="AB95" s="7"/>
      <c r="AC95" s="55"/>
      <c r="AD95" s="170"/>
      <c r="AE95" s="27" t="s">
        <v>305</v>
      </c>
      <c r="AF95" s="25"/>
      <c r="AG95" s="28" t="s">
        <v>309</v>
      </c>
      <c r="AH95" s="552"/>
      <c r="AI95" s="537"/>
      <c r="AJ95" s="539"/>
      <c r="AK95" s="539"/>
      <c r="AL95" s="539"/>
      <c r="AM95" s="539"/>
      <c r="AO95" s="34" t="str">
        <f t="shared" si="45"/>
        <v/>
      </c>
      <c r="AP95" s="35" t="str">
        <f t="shared" si="34"/>
        <v/>
      </c>
      <c r="AQ95" s="36" t="str">
        <f t="shared" si="35"/>
        <v/>
      </c>
      <c r="AR95" s="37" t="str">
        <f t="shared" si="36"/>
        <v/>
      </c>
      <c r="AS95" s="38" t="str">
        <f t="shared" si="37"/>
        <v>000</v>
      </c>
      <c r="AT95" s="39" t="str">
        <f t="shared" si="38"/>
        <v>000</v>
      </c>
      <c r="AU95" s="169">
        <f t="shared" si="39"/>
        <v>0</v>
      </c>
      <c r="AV95" s="35" t="str">
        <f t="shared" si="40"/>
        <v>000</v>
      </c>
      <c r="AW95" s="39" t="str">
        <f t="shared" si="41"/>
        <v>000</v>
      </c>
      <c r="AX95" s="169">
        <f t="shared" si="42"/>
        <v>0</v>
      </c>
      <c r="AY95" s="43">
        <f t="shared" si="43"/>
        <v>0</v>
      </c>
      <c r="AZ95" s="32">
        <f t="shared" si="44"/>
        <v>0</v>
      </c>
    </row>
    <row r="96" spans="3:52" ht="22.5" customHeight="1" thickBot="1">
      <c r="C96" s="511"/>
      <c r="D96" s="513"/>
      <c r="E96" s="515"/>
      <c r="F96" s="517" t="str">
        <f>IF(G97="","",INT(YEARFRAC(G97,'[1]1'!$AJ$7,1)))</f>
        <v/>
      </c>
      <c r="G96" s="518"/>
      <c r="H96" s="519"/>
      <c r="I96" s="520"/>
      <c r="J96" s="513"/>
      <c r="K96" s="540" t="s">
        <v>308</v>
      </c>
      <c r="L96" s="542"/>
      <c r="M96" s="544" t="s">
        <v>307</v>
      </c>
      <c r="N96" s="546"/>
      <c r="O96" s="547"/>
      <c r="P96" s="548"/>
      <c r="Q96" s="3"/>
      <c r="R96" s="4"/>
      <c r="S96" s="5"/>
      <c r="T96" s="6"/>
      <c r="U96" s="7"/>
      <c r="V96" s="55"/>
      <c r="W96" s="125"/>
      <c r="X96" s="8"/>
      <c r="Y96" s="4"/>
      <c r="Z96" s="5"/>
      <c r="AA96" s="6"/>
      <c r="AB96" s="7"/>
      <c r="AC96" s="55"/>
      <c r="AD96" s="168"/>
      <c r="AE96" s="549" t="s">
        <v>66</v>
      </c>
      <c r="AF96" s="549"/>
      <c r="AG96" s="550"/>
      <c r="AH96" s="551"/>
      <c r="AI96" s="536" t="str">
        <f t="shared" si="28"/>
        <v/>
      </c>
      <c r="AJ96" s="538"/>
      <c r="AK96" s="538"/>
      <c r="AL96" s="538"/>
      <c r="AM96" s="538"/>
      <c r="AO96" s="34" t="str">
        <f t="shared" si="45"/>
        <v/>
      </c>
      <c r="AP96" s="35" t="str">
        <f t="shared" si="34"/>
        <v/>
      </c>
      <c r="AQ96" s="36" t="str">
        <f t="shared" si="35"/>
        <v/>
      </c>
      <c r="AR96" s="37" t="str">
        <f t="shared" si="36"/>
        <v/>
      </c>
      <c r="AS96" s="38" t="str">
        <f t="shared" si="37"/>
        <v>000</v>
      </c>
      <c r="AT96" s="39" t="str">
        <f t="shared" si="38"/>
        <v>000</v>
      </c>
      <c r="AU96" s="169">
        <f t="shared" si="39"/>
        <v>0</v>
      </c>
      <c r="AV96" s="35" t="str">
        <f t="shared" si="40"/>
        <v>000</v>
      </c>
      <c r="AW96" s="39" t="str">
        <f t="shared" si="41"/>
        <v>000</v>
      </c>
      <c r="AX96" s="169">
        <f t="shared" si="42"/>
        <v>0</v>
      </c>
      <c r="AY96" s="43">
        <f t="shared" si="43"/>
        <v>0</v>
      </c>
      <c r="AZ96" s="32">
        <f t="shared" si="44"/>
        <v>0</v>
      </c>
    </row>
    <row r="97" spans="3:52" ht="22.5" customHeight="1">
      <c r="C97" s="512"/>
      <c r="D97" s="514"/>
      <c r="E97" s="516"/>
      <c r="F97" s="27" t="s">
        <v>305</v>
      </c>
      <c r="G97" s="25"/>
      <c r="H97" s="28" t="s">
        <v>309</v>
      </c>
      <c r="I97" s="521"/>
      <c r="J97" s="514"/>
      <c r="K97" s="541"/>
      <c r="L97" s="543"/>
      <c r="M97" s="545"/>
      <c r="N97" s="127" t="s">
        <v>305</v>
      </c>
      <c r="O97" s="25"/>
      <c r="P97" s="28" t="s">
        <v>309</v>
      </c>
      <c r="Q97" s="3"/>
      <c r="R97" s="4"/>
      <c r="S97" s="5"/>
      <c r="T97" s="6"/>
      <c r="U97" s="7"/>
      <c r="V97" s="55"/>
      <c r="W97" s="125"/>
      <c r="X97" s="8"/>
      <c r="Y97" s="4"/>
      <c r="Z97" s="5"/>
      <c r="AA97" s="6"/>
      <c r="AB97" s="7"/>
      <c r="AC97" s="55"/>
      <c r="AD97" s="170"/>
      <c r="AE97" s="27" t="s">
        <v>305</v>
      </c>
      <c r="AF97" s="25"/>
      <c r="AG97" s="28" t="s">
        <v>309</v>
      </c>
      <c r="AH97" s="552"/>
      <c r="AI97" s="537"/>
      <c r="AJ97" s="539"/>
      <c r="AK97" s="539"/>
      <c r="AL97" s="539"/>
      <c r="AM97" s="539"/>
      <c r="AO97" s="34" t="str">
        <f t="shared" si="45"/>
        <v/>
      </c>
      <c r="AP97" s="35" t="str">
        <f t="shared" si="34"/>
        <v/>
      </c>
      <c r="AQ97" s="36" t="str">
        <f t="shared" si="35"/>
        <v/>
      </c>
      <c r="AR97" s="37" t="str">
        <f t="shared" si="36"/>
        <v/>
      </c>
      <c r="AS97" s="38" t="str">
        <f t="shared" si="37"/>
        <v>000</v>
      </c>
      <c r="AT97" s="39" t="str">
        <f t="shared" si="38"/>
        <v>000</v>
      </c>
      <c r="AU97" s="169">
        <f t="shared" si="39"/>
        <v>0</v>
      </c>
      <c r="AV97" s="35" t="str">
        <f t="shared" si="40"/>
        <v>000</v>
      </c>
      <c r="AW97" s="39" t="str">
        <f t="shared" si="41"/>
        <v>000</v>
      </c>
      <c r="AX97" s="169">
        <f t="shared" si="42"/>
        <v>0</v>
      </c>
      <c r="AY97" s="43">
        <f t="shared" si="43"/>
        <v>0</v>
      </c>
      <c r="AZ97" s="32">
        <f t="shared" si="44"/>
        <v>0</v>
      </c>
    </row>
    <row r="98" spans="3:52" ht="22.5" customHeight="1" thickBot="1">
      <c r="C98" s="511"/>
      <c r="D98" s="513"/>
      <c r="E98" s="515"/>
      <c r="F98" s="517" t="str">
        <f>IF(G99="","",INT(YEARFRAC(G99,'[1]1'!$AJ$7,1)))</f>
        <v/>
      </c>
      <c r="G98" s="518"/>
      <c r="H98" s="519"/>
      <c r="I98" s="520"/>
      <c r="J98" s="513"/>
      <c r="K98" s="540" t="s">
        <v>308</v>
      </c>
      <c r="L98" s="542"/>
      <c r="M98" s="544" t="s">
        <v>307</v>
      </c>
      <c r="N98" s="546"/>
      <c r="O98" s="547"/>
      <c r="P98" s="548"/>
      <c r="Q98" s="3"/>
      <c r="R98" s="4"/>
      <c r="S98" s="5"/>
      <c r="T98" s="6"/>
      <c r="U98" s="7"/>
      <c r="V98" s="55"/>
      <c r="W98" s="125"/>
      <c r="X98" s="8"/>
      <c r="Y98" s="4"/>
      <c r="Z98" s="5"/>
      <c r="AA98" s="6"/>
      <c r="AB98" s="7"/>
      <c r="AC98" s="55"/>
      <c r="AD98" s="168"/>
      <c r="AE98" s="549" t="s">
        <v>66</v>
      </c>
      <c r="AF98" s="549"/>
      <c r="AG98" s="550"/>
      <c r="AH98" s="551"/>
      <c r="AI98" s="536" t="str">
        <f t="shared" si="29"/>
        <v/>
      </c>
      <c r="AJ98" s="538"/>
      <c r="AK98" s="538"/>
      <c r="AL98" s="538"/>
      <c r="AM98" s="538"/>
      <c r="AO98" s="34" t="str">
        <f t="shared" si="45"/>
        <v/>
      </c>
      <c r="AP98" s="35" t="str">
        <f t="shared" si="34"/>
        <v/>
      </c>
      <c r="AQ98" s="36" t="str">
        <f t="shared" si="35"/>
        <v/>
      </c>
      <c r="AR98" s="37" t="str">
        <f t="shared" si="36"/>
        <v/>
      </c>
      <c r="AS98" s="38" t="str">
        <f t="shared" si="37"/>
        <v>000</v>
      </c>
      <c r="AT98" s="39" t="str">
        <f t="shared" si="38"/>
        <v>000</v>
      </c>
      <c r="AU98" s="169">
        <f t="shared" si="39"/>
        <v>0</v>
      </c>
      <c r="AV98" s="35" t="str">
        <f t="shared" si="40"/>
        <v>000</v>
      </c>
      <c r="AW98" s="39" t="str">
        <f t="shared" si="41"/>
        <v>000</v>
      </c>
      <c r="AX98" s="169">
        <f t="shared" si="42"/>
        <v>0</v>
      </c>
      <c r="AY98" s="43">
        <f t="shared" si="43"/>
        <v>0</v>
      </c>
      <c r="AZ98" s="32">
        <f t="shared" si="44"/>
        <v>0</v>
      </c>
    </row>
    <row r="99" spans="3:52" ht="22.5" customHeight="1">
      <c r="C99" s="512"/>
      <c r="D99" s="514"/>
      <c r="E99" s="516"/>
      <c r="F99" s="27" t="s">
        <v>305</v>
      </c>
      <c r="G99" s="25"/>
      <c r="H99" s="28" t="s">
        <v>309</v>
      </c>
      <c r="I99" s="521"/>
      <c r="J99" s="514"/>
      <c r="K99" s="541"/>
      <c r="L99" s="543"/>
      <c r="M99" s="545"/>
      <c r="N99" s="127" t="s">
        <v>305</v>
      </c>
      <c r="O99" s="25"/>
      <c r="P99" s="28" t="s">
        <v>309</v>
      </c>
      <c r="Q99" s="3"/>
      <c r="R99" s="4"/>
      <c r="S99" s="5"/>
      <c r="T99" s="6"/>
      <c r="U99" s="7"/>
      <c r="V99" s="55"/>
      <c r="W99" s="125"/>
      <c r="X99" s="8"/>
      <c r="Y99" s="4"/>
      <c r="Z99" s="5"/>
      <c r="AA99" s="6"/>
      <c r="AB99" s="7"/>
      <c r="AC99" s="55"/>
      <c r="AD99" s="170"/>
      <c r="AE99" s="27" t="s">
        <v>305</v>
      </c>
      <c r="AF99" s="25"/>
      <c r="AG99" s="28" t="s">
        <v>309</v>
      </c>
      <c r="AH99" s="552"/>
      <c r="AI99" s="537"/>
      <c r="AJ99" s="539"/>
      <c r="AK99" s="539"/>
      <c r="AL99" s="539"/>
      <c r="AM99" s="539"/>
      <c r="AO99" s="34" t="str">
        <f t="shared" si="45"/>
        <v/>
      </c>
      <c r="AP99" s="35" t="str">
        <f t="shared" si="34"/>
        <v/>
      </c>
      <c r="AQ99" s="36" t="str">
        <f t="shared" si="35"/>
        <v/>
      </c>
      <c r="AR99" s="37" t="str">
        <f t="shared" si="36"/>
        <v/>
      </c>
      <c r="AS99" s="38" t="str">
        <f t="shared" si="37"/>
        <v>000</v>
      </c>
      <c r="AT99" s="39" t="str">
        <f t="shared" si="38"/>
        <v>000</v>
      </c>
      <c r="AU99" s="169">
        <f t="shared" si="39"/>
        <v>0</v>
      </c>
      <c r="AV99" s="35" t="str">
        <f t="shared" si="40"/>
        <v>000</v>
      </c>
      <c r="AW99" s="39" t="str">
        <f t="shared" si="41"/>
        <v>000</v>
      </c>
      <c r="AX99" s="169">
        <f t="shared" si="42"/>
        <v>0</v>
      </c>
      <c r="AY99" s="43">
        <f t="shared" si="43"/>
        <v>0</v>
      </c>
      <c r="AZ99" s="32">
        <f t="shared" si="44"/>
        <v>0</v>
      </c>
    </row>
    <row r="100" spans="3:52" ht="22.5" customHeight="1" thickBot="1">
      <c r="C100" s="511"/>
      <c r="D100" s="513"/>
      <c r="E100" s="515"/>
      <c r="F100" s="517" t="str">
        <f>IF(G101="","",INT(YEARFRAC(G101,'[1]1'!$AJ$7,1)))</f>
        <v/>
      </c>
      <c r="G100" s="518"/>
      <c r="H100" s="519"/>
      <c r="I100" s="520"/>
      <c r="J100" s="513"/>
      <c r="K100" s="540" t="s">
        <v>308</v>
      </c>
      <c r="L100" s="542"/>
      <c r="M100" s="544" t="s">
        <v>307</v>
      </c>
      <c r="N100" s="546"/>
      <c r="O100" s="547"/>
      <c r="P100" s="548"/>
      <c r="Q100" s="3"/>
      <c r="R100" s="4"/>
      <c r="S100" s="5"/>
      <c r="T100" s="6"/>
      <c r="U100" s="7"/>
      <c r="V100" s="55"/>
      <c r="W100" s="125"/>
      <c r="X100" s="8"/>
      <c r="Y100" s="4"/>
      <c r="Z100" s="5"/>
      <c r="AA100" s="6"/>
      <c r="AB100" s="7"/>
      <c r="AC100" s="55"/>
      <c r="AD100" s="168"/>
      <c r="AE100" s="549" t="s">
        <v>66</v>
      </c>
      <c r="AF100" s="549"/>
      <c r="AG100" s="550"/>
      <c r="AH100" s="551"/>
      <c r="AI100" s="536" t="str">
        <f t="shared" si="30"/>
        <v/>
      </c>
      <c r="AJ100" s="538"/>
      <c r="AK100" s="538"/>
      <c r="AL100" s="538"/>
      <c r="AM100" s="538"/>
      <c r="AO100" s="34" t="str">
        <f t="shared" si="45"/>
        <v/>
      </c>
      <c r="AP100" s="35" t="str">
        <f t="shared" si="34"/>
        <v/>
      </c>
      <c r="AQ100" s="36" t="str">
        <f t="shared" si="35"/>
        <v/>
      </c>
      <c r="AR100" s="37" t="str">
        <f t="shared" si="36"/>
        <v/>
      </c>
      <c r="AS100" s="38" t="str">
        <f t="shared" si="37"/>
        <v>000</v>
      </c>
      <c r="AT100" s="39" t="str">
        <f t="shared" si="38"/>
        <v>000</v>
      </c>
      <c r="AU100" s="169">
        <f t="shared" si="39"/>
        <v>0</v>
      </c>
      <c r="AV100" s="35" t="str">
        <f t="shared" si="40"/>
        <v>000</v>
      </c>
      <c r="AW100" s="39" t="str">
        <f t="shared" si="41"/>
        <v>000</v>
      </c>
      <c r="AX100" s="169">
        <f t="shared" si="42"/>
        <v>0</v>
      </c>
      <c r="AY100" s="43">
        <f t="shared" si="43"/>
        <v>0</v>
      </c>
      <c r="AZ100" s="32">
        <f t="shared" si="44"/>
        <v>0</v>
      </c>
    </row>
    <row r="101" spans="3:52" ht="22.5" customHeight="1">
      <c r="C101" s="512"/>
      <c r="D101" s="514"/>
      <c r="E101" s="516"/>
      <c r="F101" s="27" t="s">
        <v>305</v>
      </c>
      <c r="G101" s="25"/>
      <c r="H101" s="28" t="s">
        <v>309</v>
      </c>
      <c r="I101" s="521"/>
      <c r="J101" s="514"/>
      <c r="K101" s="541"/>
      <c r="L101" s="543"/>
      <c r="M101" s="545"/>
      <c r="N101" s="127" t="s">
        <v>305</v>
      </c>
      <c r="O101" s="25"/>
      <c r="P101" s="28" t="s">
        <v>309</v>
      </c>
      <c r="Q101" s="3"/>
      <c r="R101" s="4"/>
      <c r="S101" s="5"/>
      <c r="T101" s="6"/>
      <c r="U101" s="7"/>
      <c r="V101" s="55"/>
      <c r="W101" s="125"/>
      <c r="X101" s="8"/>
      <c r="Y101" s="4"/>
      <c r="Z101" s="5"/>
      <c r="AA101" s="6"/>
      <c r="AB101" s="7"/>
      <c r="AC101" s="55"/>
      <c r="AD101" s="170"/>
      <c r="AE101" s="27" t="s">
        <v>305</v>
      </c>
      <c r="AF101" s="25"/>
      <c r="AG101" s="28" t="s">
        <v>309</v>
      </c>
      <c r="AH101" s="552"/>
      <c r="AI101" s="537"/>
      <c r="AJ101" s="539"/>
      <c r="AK101" s="539"/>
      <c r="AL101" s="539"/>
      <c r="AM101" s="539"/>
      <c r="AO101" s="34" t="str">
        <f t="shared" si="45"/>
        <v/>
      </c>
      <c r="AP101" s="35" t="str">
        <f t="shared" si="34"/>
        <v/>
      </c>
      <c r="AQ101" s="36" t="str">
        <f t="shared" si="35"/>
        <v/>
      </c>
      <c r="AR101" s="37" t="str">
        <f t="shared" si="36"/>
        <v/>
      </c>
      <c r="AS101" s="38" t="str">
        <f t="shared" si="37"/>
        <v>000</v>
      </c>
      <c r="AT101" s="39" t="str">
        <f t="shared" si="38"/>
        <v>000</v>
      </c>
      <c r="AU101" s="169">
        <f t="shared" si="39"/>
        <v>0</v>
      </c>
      <c r="AV101" s="35" t="str">
        <f t="shared" si="40"/>
        <v>000</v>
      </c>
      <c r="AW101" s="39" t="str">
        <f t="shared" si="41"/>
        <v>000</v>
      </c>
      <c r="AX101" s="169">
        <f t="shared" si="42"/>
        <v>0</v>
      </c>
      <c r="AY101" s="43">
        <f t="shared" si="43"/>
        <v>0</v>
      </c>
      <c r="AZ101" s="32">
        <f t="shared" si="44"/>
        <v>0</v>
      </c>
    </row>
    <row r="102" spans="3:52" ht="22.5" customHeight="1" thickBot="1">
      <c r="C102" s="511"/>
      <c r="D102" s="513"/>
      <c r="E102" s="515"/>
      <c r="F102" s="517" t="str">
        <f>IF(G103="","",INT(YEARFRAC(G103,'[1]1'!$AJ$7,1)))</f>
        <v/>
      </c>
      <c r="G102" s="518"/>
      <c r="H102" s="519"/>
      <c r="I102" s="520"/>
      <c r="J102" s="513"/>
      <c r="K102" s="540" t="s">
        <v>308</v>
      </c>
      <c r="L102" s="542"/>
      <c r="M102" s="544" t="s">
        <v>307</v>
      </c>
      <c r="N102" s="546"/>
      <c r="O102" s="547"/>
      <c r="P102" s="548"/>
      <c r="Q102" s="3"/>
      <c r="R102" s="4"/>
      <c r="S102" s="5"/>
      <c r="T102" s="6"/>
      <c r="U102" s="7"/>
      <c r="V102" s="55"/>
      <c r="W102" s="125"/>
      <c r="X102" s="8"/>
      <c r="Y102" s="4"/>
      <c r="Z102" s="5"/>
      <c r="AA102" s="6"/>
      <c r="AB102" s="7"/>
      <c r="AC102" s="55"/>
      <c r="AD102" s="168"/>
      <c r="AE102" s="549" t="s">
        <v>66</v>
      </c>
      <c r="AF102" s="549"/>
      <c r="AG102" s="550"/>
      <c r="AH102" s="551"/>
      <c r="AI102" s="536" t="str">
        <f t="shared" si="31"/>
        <v/>
      </c>
      <c r="AJ102" s="538"/>
      <c r="AK102" s="538"/>
      <c r="AL102" s="538"/>
      <c r="AM102" s="538"/>
      <c r="AO102" s="34" t="str">
        <f t="shared" si="45"/>
        <v/>
      </c>
      <c r="AP102" s="35" t="str">
        <f t="shared" si="34"/>
        <v/>
      </c>
      <c r="AQ102" s="36" t="str">
        <f t="shared" si="35"/>
        <v/>
      </c>
      <c r="AR102" s="37" t="str">
        <f t="shared" si="36"/>
        <v/>
      </c>
      <c r="AS102" s="38" t="str">
        <f t="shared" si="37"/>
        <v>000</v>
      </c>
      <c r="AT102" s="39" t="str">
        <f t="shared" si="38"/>
        <v>000</v>
      </c>
      <c r="AU102" s="169">
        <f t="shared" si="39"/>
        <v>0</v>
      </c>
      <c r="AV102" s="35" t="str">
        <f t="shared" si="40"/>
        <v>000</v>
      </c>
      <c r="AW102" s="39" t="str">
        <f t="shared" si="41"/>
        <v>000</v>
      </c>
      <c r="AX102" s="169">
        <f t="shared" si="42"/>
        <v>0</v>
      </c>
      <c r="AY102" s="43">
        <f t="shared" si="43"/>
        <v>0</v>
      </c>
      <c r="AZ102" s="32">
        <f t="shared" si="44"/>
        <v>0</v>
      </c>
    </row>
    <row r="103" spans="3:52" ht="22.5" customHeight="1">
      <c r="C103" s="512"/>
      <c r="D103" s="514"/>
      <c r="E103" s="516"/>
      <c r="F103" s="27" t="s">
        <v>305</v>
      </c>
      <c r="G103" s="25"/>
      <c r="H103" s="28" t="s">
        <v>309</v>
      </c>
      <c r="I103" s="521"/>
      <c r="J103" s="514"/>
      <c r="K103" s="541"/>
      <c r="L103" s="543"/>
      <c r="M103" s="545"/>
      <c r="N103" s="127" t="s">
        <v>305</v>
      </c>
      <c r="O103" s="25"/>
      <c r="P103" s="28" t="s">
        <v>309</v>
      </c>
      <c r="Q103" s="3"/>
      <c r="R103" s="4"/>
      <c r="S103" s="5"/>
      <c r="T103" s="6"/>
      <c r="U103" s="7"/>
      <c r="V103" s="55"/>
      <c r="W103" s="125"/>
      <c r="X103" s="8"/>
      <c r="Y103" s="4"/>
      <c r="Z103" s="5"/>
      <c r="AA103" s="6"/>
      <c r="AB103" s="7"/>
      <c r="AC103" s="55"/>
      <c r="AD103" s="170"/>
      <c r="AE103" s="27" t="s">
        <v>305</v>
      </c>
      <c r="AF103" s="25"/>
      <c r="AG103" s="28" t="s">
        <v>309</v>
      </c>
      <c r="AH103" s="552"/>
      <c r="AI103" s="537"/>
      <c r="AJ103" s="539"/>
      <c r="AK103" s="539"/>
      <c r="AL103" s="539"/>
      <c r="AM103" s="539"/>
      <c r="AO103" s="34" t="str">
        <f t="shared" si="45"/>
        <v/>
      </c>
      <c r="AP103" s="35" t="str">
        <f t="shared" si="34"/>
        <v/>
      </c>
      <c r="AQ103" s="36" t="str">
        <f t="shared" si="35"/>
        <v/>
      </c>
      <c r="AR103" s="37" t="str">
        <f t="shared" si="36"/>
        <v/>
      </c>
      <c r="AS103" s="38" t="str">
        <f t="shared" si="37"/>
        <v>000</v>
      </c>
      <c r="AT103" s="39" t="str">
        <f t="shared" si="38"/>
        <v>000</v>
      </c>
      <c r="AU103" s="169">
        <f t="shared" si="39"/>
        <v>0</v>
      </c>
      <c r="AV103" s="35" t="str">
        <f t="shared" si="40"/>
        <v>000</v>
      </c>
      <c r="AW103" s="39" t="str">
        <f t="shared" si="41"/>
        <v>000</v>
      </c>
      <c r="AX103" s="169">
        <f t="shared" si="42"/>
        <v>0</v>
      </c>
      <c r="AY103" s="43">
        <f t="shared" si="43"/>
        <v>0</v>
      </c>
      <c r="AZ103" s="32">
        <f t="shared" si="44"/>
        <v>0</v>
      </c>
    </row>
    <row r="104" spans="3:52" ht="22.5" customHeight="1" thickBot="1">
      <c r="C104" s="511"/>
      <c r="D104" s="513"/>
      <c r="E104" s="515"/>
      <c r="F104" s="517" t="str">
        <f>IF(G105="","",INT(YEARFRAC(G105,'[1]1'!$AJ$7,1)))</f>
        <v/>
      </c>
      <c r="G104" s="518"/>
      <c r="H104" s="519"/>
      <c r="I104" s="520"/>
      <c r="J104" s="513"/>
      <c r="K104" s="540" t="s">
        <v>308</v>
      </c>
      <c r="L104" s="542"/>
      <c r="M104" s="544" t="s">
        <v>307</v>
      </c>
      <c r="N104" s="546"/>
      <c r="O104" s="547"/>
      <c r="P104" s="548"/>
      <c r="Q104" s="3"/>
      <c r="R104" s="4"/>
      <c r="S104" s="5"/>
      <c r="T104" s="6"/>
      <c r="U104" s="7"/>
      <c r="V104" s="55"/>
      <c r="W104" s="125"/>
      <c r="X104" s="8"/>
      <c r="Y104" s="4"/>
      <c r="Z104" s="5"/>
      <c r="AA104" s="6"/>
      <c r="AB104" s="7"/>
      <c r="AC104" s="55"/>
      <c r="AD104" s="168"/>
      <c r="AE104" s="549" t="s">
        <v>66</v>
      </c>
      <c r="AF104" s="549"/>
      <c r="AG104" s="550"/>
      <c r="AH104" s="551"/>
      <c r="AI104" s="536" t="str">
        <f t="shared" ref="AI104" si="47">IF(F104&lt;35,"◯","")</f>
        <v/>
      </c>
      <c r="AJ104" s="538"/>
      <c r="AK104" s="538"/>
      <c r="AL104" s="538"/>
      <c r="AM104" s="538"/>
      <c r="AO104" s="34" t="str">
        <f t="shared" si="45"/>
        <v/>
      </c>
      <c r="AP104" s="35" t="str">
        <f t="shared" si="34"/>
        <v/>
      </c>
      <c r="AQ104" s="36" t="str">
        <f t="shared" si="35"/>
        <v/>
      </c>
      <c r="AR104" s="37" t="str">
        <f t="shared" si="36"/>
        <v/>
      </c>
      <c r="AS104" s="38" t="str">
        <f t="shared" si="37"/>
        <v>000</v>
      </c>
      <c r="AT104" s="39" t="str">
        <f t="shared" si="38"/>
        <v>000</v>
      </c>
      <c r="AU104" s="169">
        <f t="shared" si="39"/>
        <v>0</v>
      </c>
      <c r="AV104" s="35" t="str">
        <f t="shared" si="40"/>
        <v>000</v>
      </c>
      <c r="AW104" s="39" t="str">
        <f t="shared" si="41"/>
        <v>000</v>
      </c>
      <c r="AX104" s="169">
        <f t="shared" si="42"/>
        <v>0</v>
      </c>
      <c r="AY104" s="43">
        <f t="shared" si="43"/>
        <v>0</v>
      </c>
      <c r="AZ104" s="32">
        <f t="shared" si="44"/>
        <v>0</v>
      </c>
    </row>
    <row r="105" spans="3:52" ht="22.5" customHeight="1">
      <c r="C105" s="512"/>
      <c r="D105" s="514"/>
      <c r="E105" s="516"/>
      <c r="F105" s="27" t="s">
        <v>305</v>
      </c>
      <c r="G105" s="25"/>
      <c r="H105" s="28" t="s">
        <v>309</v>
      </c>
      <c r="I105" s="521"/>
      <c r="J105" s="514"/>
      <c r="K105" s="541"/>
      <c r="L105" s="543"/>
      <c r="M105" s="545"/>
      <c r="N105" s="127" t="s">
        <v>305</v>
      </c>
      <c r="O105" s="25"/>
      <c r="P105" s="28" t="s">
        <v>309</v>
      </c>
      <c r="Q105" s="3"/>
      <c r="R105" s="4"/>
      <c r="S105" s="5"/>
      <c r="T105" s="6"/>
      <c r="U105" s="7"/>
      <c r="V105" s="55"/>
      <c r="W105" s="125"/>
      <c r="X105" s="8"/>
      <c r="Y105" s="4"/>
      <c r="Z105" s="5"/>
      <c r="AA105" s="6"/>
      <c r="AB105" s="7"/>
      <c r="AC105" s="55"/>
      <c r="AD105" s="170"/>
      <c r="AE105" s="27" t="s">
        <v>305</v>
      </c>
      <c r="AF105" s="25"/>
      <c r="AG105" s="28" t="s">
        <v>309</v>
      </c>
      <c r="AH105" s="552"/>
      <c r="AI105" s="537"/>
      <c r="AJ105" s="539"/>
      <c r="AK105" s="539"/>
      <c r="AL105" s="539"/>
      <c r="AM105" s="539"/>
      <c r="AO105" s="34" t="str">
        <f t="shared" si="45"/>
        <v/>
      </c>
      <c r="AP105" s="35" t="str">
        <f t="shared" si="34"/>
        <v/>
      </c>
      <c r="AQ105" s="36" t="str">
        <f t="shared" si="35"/>
        <v/>
      </c>
      <c r="AR105" s="37" t="str">
        <f t="shared" si="36"/>
        <v/>
      </c>
      <c r="AS105" s="38" t="str">
        <f t="shared" si="37"/>
        <v>000</v>
      </c>
      <c r="AT105" s="39" t="str">
        <f t="shared" si="38"/>
        <v>000</v>
      </c>
      <c r="AU105" s="169">
        <f t="shared" si="39"/>
        <v>0</v>
      </c>
      <c r="AV105" s="35" t="str">
        <f t="shared" si="40"/>
        <v>000</v>
      </c>
      <c r="AW105" s="39" t="str">
        <f t="shared" si="41"/>
        <v>000</v>
      </c>
      <c r="AX105" s="169">
        <f t="shared" si="42"/>
        <v>0</v>
      </c>
      <c r="AY105" s="43">
        <f t="shared" si="43"/>
        <v>0</v>
      </c>
      <c r="AZ105" s="32">
        <f t="shared" si="44"/>
        <v>0</v>
      </c>
    </row>
    <row r="106" spans="3:52" ht="22.5" customHeight="1" thickBot="1">
      <c r="C106" s="511"/>
      <c r="D106" s="513"/>
      <c r="E106" s="515"/>
      <c r="F106" s="517" t="str">
        <f>IF(G107="","",INT(YEARFRAC(G107,'[1]1'!$AJ$7,1)))</f>
        <v/>
      </c>
      <c r="G106" s="518"/>
      <c r="H106" s="519"/>
      <c r="I106" s="520"/>
      <c r="J106" s="513"/>
      <c r="K106" s="540" t="s">
        <v>308</v>
      </c>
      <c r="L106" s="542"/>
      <c r="M106" s="544" t="s">
        <v>307</v>
      </c>
      <c r="N106" s="546"/>
      <c r="O106" s="547"/>
      <c r="P106" s="548"/>
      <c r="Q106" s="3"/>
      <c r="R106" s="4"/>
      <c r="S106" s="5"/>
      <c r="T106" s="6"/>
      <c r="U106" s="7"/>
      <c r="V106" s="55"/>
      <c r="W106" s="125"/>
      <c r="X106" s="8"/>
      <c r="Y106" s="4"/>
      <c r="Z106" s="5"/>
      <c r="AA106" s="6"/>
      <c r="AB106" s="7"/>
      <c r="AC106" s="55"/>
      <c r="AD106" s="168"/>
      <c r="AE106" s="549" t="s">
        <v>66</v>
      </c>
      <c r="AF106" s="549"/>
      <c r="AG106" s="550"/>
      <c r="AH106" s="551"/>
      <c r="AI106" s="536" t="str">
        <f t="shared" ref="AI106:AI166" si="48">IF(F106&lt;35,"◯","")</f>
        <v/>
      </c>
      <c r="AJ106" s="538"/>
      <c r="AK106" s="538"/>
      <c r="AL106" s="538"/>
      <c r="AM106" s="538"/>
      <c r="AO106" s="34" t="str">
        <f t="shared" si="45"/>
        <v/>
      </c>
      <c r="AP106" s="35" t="str">
        <f t="shared" si="34"/>
        <v/>
      </c>
      <c r="AQ106" s="36" t="str">
        <f t="shared" si="35"/>
        <v/>
      </c>
      <c r="AR106" s="37" t="str">
        <f t="shared" si="36"/>
        <v/>
      </c>
      <c r="AS106" s="38" t="str">
        <f t="shared" si="37"/>
        <v>000</v>
      </c>
      <c r="AT106" s="39" t="str">
        <f t="shared" si="38"/>
        <v>000</v>
      </c>
      <c r="AU106" s="169">
        <f t="shared" si="39"/>
        <v>0</v>
      </c>
      <c r="AV106" s="35" t="str">
        <f t="shared" si="40"/>
        <v>000</v>
      </c>
      <c r="AW106" s="39" t="str">
        <f t="shared" si="41"/>
        <v>000</v>
      </c>
      <c r="AX106" s="169">
        <f t="shared" si="42"/>
        <v>0</v>
      </c>
      <c r="AY106" s="43">
        <f t="shared" si="43"/>
        <v>0</v>
      </c>
      <c r="AZ106" s="32">
        <f t="shared" si="44"/>
        <v>0</v>
      </c>
    </row>
    <row r="107" spans="3:52" ht="22.5" customHeight="1">
      <c r="C107" s="512"/>
      <c r="D107" s="514"/>
      <c r="E107" s="516"/>
      <c r="F107" s="27" t="s">
        <v>305</v>
      </c>
      <c r="G107" s="25"/>
      <c r="H107" s="28" t="s">
        <v>309</v>
      </c>
      <c r="I107" s="521"/>
      <c r="J107" s="514"/>
      <c r="K107" s="541"/>
      <c r="L107" s="543"/>
      <c r="M107" s="545"/>
      <c r="N107" s="127" t="s">
        <v>305</v>
      </c>
      <c r="O107" s="25"/>
      <c r="P107" s="28" t="s">
        <v>309</v>
      </c>
      <c r="Q107" s="3"/>
      <c r="R107" s="4"/>
      <c r="S107" s="5"/>
      <c r="T107" s="6"/>
      <c r="U107" s="7"/>
      <c r="V107" s="55"/>
      <c r="W107" s="125"/>
      <c r="X107" s="8"/>
      <c r="Y107" s="4"/>
      <c r="Z107" s="5"/>
      <c r="AA107" s="6"/>
      <c r="AB107" s="7"/>
      <c r="AC107" s="55"/>
      <c r="AD107" s="170"/>
      <c r="AE107" s="27" t="s">
        <v>305</v>
      </c>
      <c r="AF107" s="25"/>
      <c r="AG107" s="28" t="s">
        <v>309</v>
      </c>
      <c r="AH107" s="552"/>
      <c r="AI107" s="537"/>
      <c r="AJ107" s="539"/>
      <c r="AK107" s="539"/>
      <c r="AL107" s="539"/>
      <c r="AM107" s="539"/>
      <c r="AO107" s="34" t="str">
        <f t="shared" si="45"/>
        <v/>
      </c>
      <c r="AP107" s="35" t="str">
        <f t="shared" si="34"/>
        <v/>
      </c>
      <c r="AQ107" s="36" t="str">
        <f t="shared" si="35"/>
        <v/>
      </c>
      <c r="AR107" s="37" t="str">
        <f t="shared" si="36"/>
        <v/>
      </c>
      <c r="AS107" s="38" t="str">
        <f t="shared" si="37"/>
        <v>000</v>
      </c>
      <c r="AT107" s="39" t="str">
        <f t="shared" si="38"/>
        <v>000</v>
      </c>
      <c r="AU107" s="169">
        <f t="shared" si="39"/>
        <v>0</v>
      </c>
      <c r="AV107" s="35" t="str">
        <f t="shared" si="40"/>
        <v>000</v>
      </c>
      <c r="AW107" s="39" t="str">
        <f t="shared" si="41"/>
        <v>000</v>
      </c>
      <c r="AX107" s="169">
        <f t="shared" si="42"/>
        <v>0</v>
      </c>
      <c r="AY107" s="43">
        <f t="shared" si="43"/>
        <v>0</v>
      </c>
      <c r="AZ107" s="32">
        <f t="shared" si="44"/>
        <v>0</v>
      </c>
    </row>
    <row r="108" spans="3:52" ht="22.5" customHeight="1" thickBot="1">
      <c r="C108" s="511"/>
      <c r="D108" s="513"/>
      <c r="E108" s="515"/>
      <c r="F108" s="517" t="str">
        <f>IF(G109="","",INT(YEARFRAC(G109,'[1]1'!$AJ$7,1)))</f>
        <v/>
      </c>
      <c r="G108" s="518"/>
      <c r="H108" s="519"/>
      <c r="I108" s="520"/>
      <c r="J108" s="513"/>
      <c r="K108" s="540" t="s">
        <v>308</v>
      </c>
      <c r="L108" s="542"/>
      <c r="M108" s="544" t="s">
        <v>307</v>
      </c>
      <c r="N108" s="546"/>
      <c r="O108" s="547"/>
      <c r="P108" s="548"/>
      <c r="Q108" s="3"/>
      <c r="R108" s="4"/>
      <c r="S108" s="5"/>
      <c r="T108" s="6"/>
      <c r="U108" s="7"/>
      <c r="V108" s="55"/>
      <c r="W108" s="125"/>
      <c r="X108" s="8"/>
      <c r="Y108" s="4"/>
      <c r="Z108" s="5"/>
      <c r="AA108" s="6"/>
      <c r="AB108" s="7"/>
      <c r="AC108" s="55"/>
      <c r="AD108" s="168"/>
      <c r="AE108" s="549" t="s">
        <v>66</v>
      </c>
      <c r="AF108" s="549"/>
      <c r="AG108" s="550"/>
      <c r="AH108" s="551"/>
      <c r="AI108" s="536" t="str">
        <f t="shared" ref="AI108:AI168" si="49">IF(F108&lt;35,"◯","")</f>
        <v/>
      </c>
      <c r="AJ108" s="538"/>
      <c r="AK108" s="538"/>
      <c r="AL108" s="538"/>
      <c r="AM108" s="538"/>
      <c r="AO108" s="34" t="str">
        <f t="shared" si="45"/>
        <v/>
      </c>
      <c r="AP108" s="35" t="str">
        <f t="shared" si="34"/>
        <v/>
      </c>
      <c r="AQ108" s="36" t="str">
        <f t="shared" si="35"/>
        <v/>
      </c>
      <c r="AR108" s="37" t="str">
        <f t="shared" si="36"/>
        <v/>
      </c>
      <c r="AS108" s="38" t="str">
        <f t="shared" si="37"/>
        <v>000</v>
      </c>
      <c r="AT108" s="39" t="str">
        <f t="shared" si="38"/>
        <v>000</v>
      </c>
      <c r="AU108" s="169">
        <f t="shared" si="39"/>
        <v>0</v>
      </c>
      <c r="AV108" s="35" t="str">
        <f t="shared" si="40"/>
        <v>000</v>
      </c>
      <c r="AW108" s="39" t="str">
        <f t="shared" si="41"/>
        <v>000</v>
      </c>
      <c r="AX108" s="169">
        <f t="shared" si="42"/>
        <v>0</v>
      </c>
      <c r="AY108" s="43">
        <f t="shared" si="43"/>
        <v>0</v>
      </c>
      <c r="AZ108" s="32">
        <f t="shared" si="44"/>
        <v>0</v>
      </c>
    </row>
    <row r="109" spans="3:52" ht="22.5" customHeight="1">
      <c r="C109" s="512"/>
      <c r="D109" s="514"/>
      <c r="E109" s="516"/>
      <c r="F109" s="27" t="s">
        <v>305</v>
      </c>
      <c r="G109" s="25"/>
      <c r="H109" s="28" t="s">
        <v>309</v>
      </c>
      <c r="I109" s="521"/>
      <c r="J109" s="514"/>
      <c r="K109" s="541"/>
      <c r="L109" s="543"/>
      <c r="M109" s="545"/>
      <c r="N109" s="127" t="s">
        <v>305</v>
      </c>
      <c r="O109" s="25"/>
      <c r="P109" s="28" t="s">
        <v>309</v>
      </c>
      <c r="Q109" s="3"/>
      <c r="R109" s="4"/>
      <c r="S109" s="5"/>
      <c r="T109" s="6"/>
      <c r="U109" s="7"/>
      <c r="V109" s="55"/>
      <c r="W109" s="125"/>
      <c r="X109" s="8"/>
      <c r="Y109" s="4"/>
      <c r="Z109" s="5"/>
      <c r="AA109" s="6"/>
      <c r="AB109" s="7"/>
      <c r="AC109" s="55"/>
      <c r="AD109" s="170"/>
      <c r="AE109" s="27" t="s">
        <v>305</v>
      </c>
      <c r="AF109" s="25"/>
      <c r="AG109" s="28" t="s">
        <v>309</v>
      </c>
      <c r="AH109" s="552"/>
      <c r="AI109" s="537"/>
      <c r="AJ109" s="539"/>
      <c r="AK109" s="539"/>
      <c r="AL109" s="539"/>
      <c r="AM109" s="539"/>
      <c r="AO109" s="34" t="str">
        <f t="shared" si="45"/>
        <v/>
      </c>
      <c r="AP109" s="35" t="str">
        <f t="shared" si="34"/>
        <v/>
      </c>
      <c r="AQ109" s="36" t="str">
        <f t="shared" si="35"/>
        <v/>
      </c>
      <c r="AR109" s="37" t="str">
        <f t="shared" si="36"/>
        <v/>
      </c>
      <c r="AS109" s="38" t="str">
        <f t="shared" si="37"/>
        <v>000</v>
      </c>
      <c r="AT109" s="39" t="str">
        <f t="shared" si="38"/>
        <v>000</v>
      </c>
      <c r="AU109" s="169">
        <f t="shared" si="39"/>
        <v>0</v>
      </c>
      <c r="AV109" s="35" t="str">
        <f t="shared" si="40"/>
        <v>000</v>
      </c>
      <c r="AW109" s="39" t="str">
        <f t="shared" si="41"/>
        <v>000</v>
      </c>
      <c r="AX109" s="169">
        <f t="shared" si="42"/>
        <v>0</v>
      </c>
      <c r="AY109" s="43">
        <f t="shared" si="43"/>
        <v>0</v>
      </c>
      <c r="AZ109" s="32">
        <f t="shared" si="44"/>
        <v>0</v>
      </c>
    </row>
    <row r="110" spans="3:52" ht="22.5" customHeight="1" thickBot="1">
      <c r="C110" s="511"/>
      <c r="D110" s="513"/>
      <c r="E110" s="515"/>
      <c r="F110" s="517" t="str">
        <f>IF(G111="","",INT(YEARFRAC(G111,'[1]1'!$AJ$7,1)))</f>
        <v/>
      </c>
      <c r="G110" s="518"/>
      <c r="H110" s="519"/>
      <c r="I110" s="520"/>
      <c r="J110" s="513"/>
      <c r="K110" s="540" t="s">
        <v>308</v>
      </c>
      <c r="L110" s="542"/>
      <c r="M110" s="544" t="s">
        <v>307</v>
      </c>
      <c r="N110" s="546"/>
      <c r="O110" s="547"/>
      <c r="P110" s="548"/>
      <c r="Q110" s="3"/>
      <c r="R110" s="4"/>
      <c r="S110" s="5"/>
      <c r="T110" s="6"/>
      <c r="U110" s="7"/>
      <c r="V110" s="55"/>
      <c r="W110" s="125"/>
      <c r="X110" s="8"/>
      <c r="Y110" s="4"/>
      <c r="Z110" s="5"/>
      <c r="AA110" s="6"/>
      <c r="AB110" s="7"/>
      <c r="AC110" s="55"/>
      <c r="AD110" s="168"/>
      <c r="AE110" s="549" t="s">
        <v>66</v>
      </c>
      <c r="AF110" s="549"/>
      <c r="AG110" s="550"/>
      <c r="AH110" s="551"/>
      <c r="AI110" s="536" t="str">
        <f t="shared" ref="AI110:AI170" si="50">IF(F110&lt;35,"◯","")</f>
        <v/>
      </c>
      <c r="AJ110" s="538"/>
      <c r="AK110" s="538"/>
      <c r="AL110" s="538"/>
      <c r="AM110" s="538"/>
      <c r="AO110" s="34" t="str">
        <f t="shared" si="45"/>
        <v/>
      </c>
      <c r="AP110" s="35" t="str">
        <f t="shared" si="34"/>
        <v/>
      </c>
      <c r="AQ110" s="36" t="str">
        <f t="shared" si="35"/>
        <v/>
      </c>
      <c r="AR110" s="37" t="str">
        <f t="shared" si="36"/>
        <v/>
      </c>
      <c r="AS110" s="38" t="str">
        <f t="shared" si="37"/>
        <v>000</v>
      </c>
      <c r="AT110" s="39" t="str">
        <f t="shared" si="38"/>
        <v>000</v>
      </c>
      <c r="AU110" s="169">
        <f t="shared" si="39"/>
        <v>0</v>
      </c>
      <c r="AV110" s="35" t="str">
        <f t="shared" si="40"/>
        <v>000</v>
      </c>
      <c r="AW110" s="39" t="str">
        <f t="shared" si="41"/>
        <v>000</v>
      </c>
      <c r="AX110" s="169">
        <f t="shared" si="42"/>
        <v>0</v>
      </c>
      <c r="AY110" s="43">
        <f t="shared" si="43"/>
        <v>0</v>
      </c>
      <c r="AZ110" s="32">
        <f t="shared" si="44"/>
        <v>0</v>
      </c>
    </row>
    <row r="111" spans="3:52" ht="22.5" customHeight="1">
      <c r="C111" s="512"/>
      <c r="D111" s="514"/>
      <c r="E111" s="516"/>
      <c r="F111" s="27" t="s">
        <v>305</v>
      </c>
      <c r="G111" s="25"/>
      <c r="H111" s="28" t="s">
        <v>309</v>
      </c>
      <c r="I111" s="521"/>
      <c r="J111" s="514"/>
      <c r="K111" s="541"/>
      <c r="L111" s="543"/>
      <c r="M111" s="545"/>
      <c r="N111" s="127" t="s">
        <v>305</v>
      </c>
      <c r="O111" s="25"/>
      <c r="P111" s="28" t="s">
        <v>309</v>
      </c>
      <c r="Q111" s="3"/>
      <c r="R111" s="4"/>
      <c r="S111" s="5"/>
      <c r="T111" s="6"/>
      <c r="U111" s="7"/>
      <c r="V111" s="55"/>
      <c r="W111" s="125"/>
      <c r="X111" s="8"/>
      <c r="Y111" s="4"/>
      <c r="Z111" s="5"/>
      <c r="AA111" s="6"/>
      <c r="AB111" s="7"/>
      <c r="AC111" s="55"/>
      <c r="AD111" s="170"/>
      <c r="AE111" s="27" t="s">
        <v>305</v>
      </c>
      <c r="AF111" s="25"/>
      <c r="AG111" s="28" t="s">
        <v>309</v>
      </c>
      <c r="AH111" s="552"/>
      <c r="AI111" s="537"/>
      <c r="AJ111" s="539"/>
      <c r="AK111" s="539"/>
      <c r="AL111" s="539"/>
      <c r="AM111" s="539"/>
      <c r="AO111" s="34" t="str">
        <f t="shared" si="45"/>
        <v/>
      </c>
      <c r="AP111" s="35" t="str">
        <f t="shared" si="34"/>
        <v/>
      </c>
      <c r="AQ111" s="36" t="str">
        <f t="shared" si="35"/>
        <v/>
      </c>
      <c r="AR111" s="37" t="str">
        <f t="shared" si="36"/>
        <v/>
      </c>
      <c r="AS111" s="38" t="str">
        <f t="shared" si="37"/>
        <v>000</v>
      </c>
      <c r="AT111" s="39" t="str">
        <f t="shared" si="38"/>
        <v>000</v>
      </c>
      <c r="AU111" s="169">
        <f t="shared" si="39"/>
        <v>0</v>
      </c>
      <c r="AV111" s="35" t="str">
        <f t="shared" si="40"/>
        <v>000</v>
      </c>
      <c r="AW111" s="39" t="str">
        <f t="shared" si="41"/>
        <v>000</v>
      </c>
      <c r="AX111" s="169">
        <f t="shared" si="42"/>
        <v>0</v>
      </c>
      <c r="AY111" s="43">
        <f t="shared" si="43"/>
        <v>0</v>
      </c>
      <c r="AZ111" s="32">
        <f t="shared" si="44"/>
        <v>0</v>
      </c>
    </row>
    <row r="112" spans="3:52" ht="22.5" customHeight="1" thickBot="1">
      <c r="C112" s="511"/>
      <c r="D112" s="513"/>
      <c r="E112" s="515"/>
      <c r="F112" s="517" t="str">
        <f>IF(G113="","",INT(YEARFRAC(G113,'[1]1'!$AJ$7,1)))</f>
        <v/>
      </c>
      <c r="G112" s="518"/>
      <c r="H112" s="519"/>
      <c r="I112" s="520"/>
      <c r="J112" s="513"/>
      <c r="K112" s="540" t="s">
        <v>308</v>
      </c>
      <c r="L112" s="542"/>
      <c r="M112" s="544" t="s">
        <v>307</v>
      </c>
      <c r="N112" s="546"/>
      <c r="O112" s="547"/>
      <c r="P112" s="548"/>
      <c r="Q112" s="3"/>
      <c r="R112" s="4"/>
      <c r="S112" s="5"/>
      <c r="T112" s="6"/>
      <c r="U112" s="7"/>
      <c r="V112" s="55"/>
      <c r="W112" s="125"/>
      <c r="X112" s="8"/>
      <c r="Y112" s="4"/>
      <c r="Z112" s="5"/>
      <c r="AA112" s="6"/>
      <c r="AB112" s="7"/>
      <c r="AC112" s="55"/>
      <c r="AD112" s="168"/>
      <c r="AE112" s="549" t="s">
        <v>66</v>
      </c>
      <c r="AF112" s="549"/>
      <c r="AG112" s="550"/>
      <c r="AH112" s="551"/>
      <c r="AI112" s="536" t="str">
        <f t="shared" ref="AI112:AI172" si="51">IF(F112&lt;35,"◯","")</f>
        <v/>
      </c>
      <c r="AJ112" s="538"/>
      <c r="AK112" s="538"/>
      <c r="AL112" s="538"/>
      <c r="AM112" s="538"/>
      <c r="AO112" s="34" t="str">
        <f t="shared" si="45"/>
        <v/>
      </c>
      <c r="AP112" s="35" t="str">
        <f t="shared" si="34"/>
        <v/>
      </c>
      <c r="AQ112" s="36" t="str">
        <f t="shared" si="35"/>
        <v/>
      </c>
      <c r="AR112" s="37" t="str">
        <f t="shared" si="36"/>
        <v/>
      </c>
      <c r="AS112" s="38" t="str">
        <f t="shared" si="37"/>
        <v>000</v>
      </c>
      <c r="AT112" s="39" t="str">
        <f t="shared" si="38"/>
        <v>000</v>
      </c>
      <c r="AU112" s="169">
        <f t="shared" si="39"/>
        <v>0</v>
      </c>
      <c r="AV112" s="35" t="str">
        <f t="shared" si="40"/>
        <v>000</v>
      </c>
      <c r="AW112" s="39" t="str">
        <f t="shared" si="41"/>
        <v>000</v>
      </c>
      <c r="AX112" s="169">
        <f t="shared" si="42"/>
        <v>0</v>
      </c>
      <c r="AY112" s="43">
        <f t="shared" si="43"/>
        <v>0</v>
      </c>
      <c r="AZ112" s="32">
        <f t="shared" si="44"/>
        <v>0</v>
      </c>
    </row>
    <row r="113" spans="3:52" ht="22.5" customHeight="1">
      <c r="C113" s="512"/>
      <c r="D113" s="514"/>
      <c r="E113" s="516"/>
      <c r="F113" s="27" t="s">
        <v>305</v>
      </c>
      <c r="G113" s="25"/>
      <c r="H113" s="28" t="s">
        <v>309</v>
      </c>
      <c r="I113" s="521"/>
      <c r="J113" s="514"/>
      <c r="K113" s="541"/>
      <c r="L113" s="543"/>
      <c r="M113" s="545"/>
      <c r="N113" s="127" t="s">
        <v>305</v>
      </c>
      <c r="O113" s="25"/>
      <c r="P113" s="28" t="s">
        <v>309</v>
      </c>
      <c r="Q113" s="3"/>
      <c r="R113" s="4"/>
      <c r="S113" s="5"/>
      <c r="T113" s="6"/>
      <c r="U113" s="7"/>
      <c r="V113" s="55"/>
      <c r="W113" s="125"/>
      <c r="X113" s="8"/>
      <c r="Y113" s="4"/>
      <c r="Z113" s="5"/>
      <c r="AA113" s="6"/>
      <c r="AB113" s="7"/>
      <c r="AC113" s="55"/>
      <c r="AD113" s="170"/>
      <c r="AE113" s="27" t="s">
        <v>305</v>
      </c>
      <c r="AF113" s="25"/>
      <c r="AG113" s="28" t="s">
        <v>309</v>
      </c>
      <c r="AH113" s="552"/>
      <c r="AI113" s="537"/>
      <c r="AJ113" s="539"/>
      <c r="AK113" s="539"/>
      <c r="AL113" s="539"/>
      <c r="AM113" s="539"/>
      <c r="AO113" s="34" t="str">
        <f t="shared" si="45"/>
        <v/>
      </c>
      <c r="AP113" s="35" t="str">
        <f t="shared" si="34"/>
        <v/>
      </c>
      <c r="AQ113" s="36" t="str">
        <f t="shared" si="35"/>
        <v/>
      </c>
      <c r="AR113" s="37" t="str">
        <f t="shared" si="36"/>
        <v/>
      </c>
      <c r="AS113" s="38" t="str">
        <f t="shared" si="37"/>
        <v>000</v>
      </c>
      <c r="AT113" s="39" t="str">
        <f t="shared" si="38"/>
        <v>000</v>
      </c>
      <c r="AU113" s="169">
        <f t="shared" si="39"/>
        <v>0</v>
      </c>
      <c r="AV113" s="35" t="str">
        <f t="shared" si="40"/>
        <v>000</v>
      </c>
      <c r="AW113" s="39" t="str">
        <f t="shared" si="41"/>
        <v>000</v>
      </c>
      <c r="AX113" s="169">
        <f t="shared" si="42"/>
        <v>0</v>
      </c>
      <c r="AY113" s="43">
        <f t="shared" si="43"/>
        <v>0</v>
      </c>
      <c r="AZ113" s="32">
        <f t="shared" si="44"/>
        <v>0</v>
      </c>
    </row>
    <row r="114" spans="3:52" ht="22.5" customHeight="1" thickBot="1">
      <c r="C114" s="511"/>
      <c r="D114" s="513"/>
      <c r="E114" s="515"/>
      <c r="F114" s="517" t="str">
        <f>IF(G115="","",INT(YEARFRAC(G115,'[1]1'!$AJ$7,1)))</f>
        <v/>
      </c>
      <c r="G114" s="518"/>
      <c r="H114" s="519"/>
      <c r="I114" s="520"/>
      <c r="J114" s="513"/>
      <c r="K114" s="540" t="s">
        <v>308</v>
      </c>
      <c r="L114" s="542"/>
      <c r="M114" s="544" t="s">
        <v>307</v>
      </c>
      <c r="N114" s="546"/>
      <c r="O114" s="547"/>
      <c r="P114" s="548"/>
      <c r="Q114" s="3"/>
      <c r="R114" s="4"/>
      <c r="S114" s="5"/>
      <c r="T114" s="6"/>
      <c r="U114" s="7"/>
      <c r="V114" s="55"/>
      <c r="W114" s="125"/>
      <c r="X114" s="8"/>
      <c r="Y114" s="4"/>
      <c r="Z114" s="5"/>
      <c r="AA114" s="6"/>
      <c r="AB114" s="7"/>
      <c r="AC114" s="55"/>
      <c r="AD114" s="168"/>
      <c r="AE114" s="549" t="s">
        <v>66</v>
      </c>
      <c r="AF114" s="549"/>
      <c r="AG114" s="550"/>
      <c r="AH114" s="551"/>
      <c r="AI114" s="536" t="str">
        <f t="shared" ref="AI114:AI174" si="52">IF(F114&lt;35,"◯","")</f>
        <v/>
      </c>
      <c r="AJ114" s="538"/>
      <c r="AK114" s="538"/>
      <c r="AL114" s="538"/>
      <c r="AM114" s="538"/>
      <c r="AO114" s="34" t="str">
        <f t="shared" si="45"/>
        <v/>
      </c>
      <c r="AP114" s="35" t="str">
        <f t="shared" si="34"/>
        <v/>
      </c>
      <c r="AQ114" s="36" t="str">
        <f t="shared" si="35"/>
        <v/>
      </c>
      <c r="AR114" s="37" t="str">
        <f t="shared" si="36"/>
        <v/>
      </c>
      <c r="AS114" s="38" t="str">
        <f t="shared" si="37"/>
        <v>000</v>
      </c>
      <c r="AT114" s="39" t="str">
        <f t="shared" si="38"/>
        <v>000</v>
      </c>
      <c r="AU114" s="169">
        <f t="shared" si="39"/>
        <v>0</v>
      </c>
      <c r="AV114" s="35" t="str">
        <f t="shared" si="40"/>
        <v>000</v>
      </c>
      <c r="AW114" s="39" t="str">
        <f t="shared" si="41"/>
        <v>000</v>
      </c>
      <c r="AX114" s="169">
        <f t="shared" si="42"/>
        <v>0</v>
      </c>
      <c r="AY114" s="43">
        <f t="shared" si="43"/>
        <v>0</v>
      </c>
      <c r="AZ114" s="32">
        <f t="shared" si="44"/>
        <v>0</v>
      </c>
    </row>
    <row r="115" spans="3:52" ht="22.5" customHeight="1">
      <c r="C115" s="512"/>
      <c r="D115" s="514"/>
      <c r="E115" s="516"/>
      <c r="F115" s="27" t="s">
        <v>305</v>
      </c>
      <c r="G115" s="25"/>
      <c r="H115" s="28" t="s">
        <v>309</v>
      </c>
      <c r="I115" s="521"/>
      <c r="J115" s="514"/>
      <c r="K115" s="541"/>
      <c r="L115" s="543"/>
      <c r="M115" s="545"/>
      <c r="N115" s="127" t="s">
        <v>305</v>
      </c>
      <c r="O115" s="25"/>
      <c r="P115" s="28" t="s">
        <v>309</v>
      </c>
      <c r="Q115" s="3"/>
      <c r="R115" s="4"/>
      <c r="S115" s="5"/>
      <c r="T115" s="6"/>
      <c r="U115" s="7"/>
      <c r="V115" s="55"/>
      <c r="W115" s="125"/>
      <c r="X115" s="8"/>
      <c r="Y115" s="4"/>
      <c r="Z115" s="5"/>
      <c r="AA115" s="6"/>
      <c r="AB115" s="7"/>
      <c r="AC115" s="55"/>
      <c r="AD115" s="170"/>
      <c r="AE115" s="27" t="s">
        <v>305</v>
      </c>
      <c r="AF115" s="25"/>
      <c r="AG115" s="28" t="s">
        <v>309</v>
      </c>
      <c r="AH115" s="552"/>
      <c r="AI115" s="537"/>
      <c r="AJ115" s="539"/>
      <c r="AK115" s="539"/>
      <c r="AL115" s="539"/>
      <c r="AM115" s="539"/>
      <c r="AO115" s="34" t="str">
        <f t="shared" si="45"/>
        <v/>
      </c>
      <c r="AP115" s="35" t="str">
        <f t="shared" si="34"/>
        <v/>
      </c>
      <c r="AQ115" s="36" t="str">
        <f t="shared" si="35"/>
        <v/>
      </c>
      <c r="AR115" s="37" t="str">
        <f t="shared" si="36"/>
        <v/>
      </c>
      <c r="AS115" s="38" t="str">
        <f t="shared" si="37"/>
        <v>000</v>
      </c>
      <c r="AT115" s="39" t="str">
        <f t="shared" si="38"/>
        <v>000</v>
      </c>
      <c r="AU115" s="169">
        <f t="shared" si="39"/>
        <v>0</v>
      </c>
      <c r="AV115" s="35" t="str">
        <f t="shared" si="40"/>
        <v>000</v>
      </c>
      <c r="AW115" s="39" t="str">
        <f t="shared" si="41"/>
        <v>000</v>
      </c>
      <c r="AX115" s="169">
        <f t="shared" si="42"/>
        <v>0</v>
      </c>
      <c r="AY115" s="43">
        <f t="shared" si="43"/>
        <v>0</v>
      </c>
      <c r="AZ115" s="32">
        <f t="shared" si="44"/>
        <v>0</v>
      </c>
    </row>
    <row r="116" spans="3:52" ht="22.5" customHeight="1" thickBot="1">
      <c r="C116" s="511"/>
      <c r="D116" s="513"/>
      <c r="E116" s="515"/>
      <c r="F116" s="517" t="str">
        <f>IF(G117="","",INT(YEARFRAC(G117,'[1]1'!$AJ$7,1)))</f>
        <v/>
      </c>
      <c r="G116" s="518"/>
      <c r="H116" s="519"/>
      <c r="I116" s="520"/>
      <c r="J116" s="513"/>
      <c r="K116" s="540" t="s">
        <v>308</v>
      </c>
      <c r="L116" s="542"/>
      <c r="M116" s="544" t="s">
        <v>307</v>
      </c>
      <c r="N116" s="546"/>
      <c r="O116" s="547"/>
      <c r="P116" s="548"/>
      <c r="Q116" s="3"/>
      <c r="R116" s="4"/>
      <c r="S116" s="5"/>
      <c r="T116" s="6"/>
      <c r="U116" s="7"/>
      <c r="V116" s="55"/>
      <c r="W116" s="125"/>
      <c r="X116" s="8"/>
      <c r="Y116" s="4"/>
      <c r="Z116" s="5"/>
      <c r="AA116" s="6"/>
      <c r="AB116" s="7"/>
      <c r="AC116" s="55"/>
      <c r="AD116" s="168"/>
      <c r="AE116" s="549" t="s">
        <v>66</v>
      </c>
      <c r="AF116" s="549"/>
      <c r="AG116" s="550"/>
      <c r="AH116" s="551"/>
      <c r="AI116" s="536" t="str">
        <f t="shared" ref="AI116:AI176" si="53">IF(F116&lt;35,"◯","")</f>
        <v/>
      </c>
      <c r="AJ116" s="538"/>
      <c r="AK116" s="538"/>
      <c r="AL116" s="538"/>
      <c r="AM116" s="538"/>
      <c r="AO116" s="34" t="str">
        <f t="shared" si="45"/>
        <v/>
      </c>
      <c r="AP116" s="35" t="str">
        <f t="shared" si="34"/>
        <v/>
      </c>
      <c r="AQ116" s="36" t="str">
        <f t="shared" si="35"/>
        <v/>
      </c>
      <c r="AR116" s="37" t="str">
        <f t="shared" si="36"/>
        <v/>
      </c>
      <c r="AS116" s="38" t="str">
        <f t="shared" si="37"/>
        <v>000</v>
      </c>
      <c r="AT116" s="39" t="str">
        <f t="shared" si="38"/>
        <v>000</v>
      </c>
      <c r="AU116" s="169">
        <f t="shared" si="39"/>
        <v>0</v>
      </c>
      <c r="AV116" s="35" t="str">
        <f t="shared" si="40"/>
        <v>000</v>
      </c>
      <c r="AW116" s="39" t="str">
        <f t="shared" si="41"/>
        <v>000</v>
      </c>
      <c r="AX116" s="169">
        <f t="shared" si="42"/>
        <v>0</v>
      </c>
      <c r="AY116" s="43">
        <f t="shared" si="43"/>
        <v>0</v>
      </c>
      <c r="AZ116" s="32">
        <f t="shared" si="44"/>
        <v>0</v>
      </c>
    </row>
    <row r="117" spans="3:52" ht="22.5" customHeight="1">
      <c r="C117" s="512"/>
      <c r="D117" s="514"/>
      <c r="E117" s="516"/>
      <c r="F117" s="27" t="s">
        <v>305</v>
      </c>
      <c r="G117" s="25"/>
      <c r="H117" s="28" t="s">
        <v>309</v>
      </c>
      <c r="I117" s="521"/>
      <c r="J117" s="514"/>
      <c r="K117" s="541"/>
      <c r="L117" s="543"/>
      <c r="M117" s="545"/>
      <c r="N117" s="127" t="s">
        <v>305</v>
      </c>
      <c r="O117" s="25"/>
      <c r="P117" s="28" t="s">
        <v>309</v>
      </c>
      <c r="Q117" s="3"/>
      <c r="R117" s="4"/>
      <c r="S117" s="5"/>
      <c r="T117" s="6"/>
      <c r="U117" s="7"/>
      <c r="V117" s="55"/>
      <c r="W117" s="125"/>
      <c r="X117" s="8"/>
      <c r="Y117" s="4"/>
      <c r="Z117" s="5"/>
      <c r="AA117" s="6"/>
      <c r="AB117" s="7"/>
      <c r="AC117" s="55"/>
      <c r="AD117" s="170"/>
      <c r="AE117" s="27" t="s">
        <v>305</v>
      </c>
      <c r="AF117" s="25"/>
      <c r="AG117" s="28" t="s">
        <v>309</v>
      </c>
      <c r="AH117" s="552"/>
      <c r="AI117" s="537"/>
      <c r="AJ117" s="539"/>
      <c r="AK117" s="539"/>
      <c r="AL117" s="539"/>
      <c r="AM117" s="539"/>
      <c r="AO117" s="34" t="str">
        <f t="shared" si="45"/>
        <v/>
      </c>
      <c r="AP117" s="35" t="str">
        <f t="shared" si="34"/>
        <v/>
      </c>
      <c r="AQ117" s="36" t="str">
        <f t="shared" si="35"/>
        <v/>
      </c>
      <c r="AR117" s="37" t="str">
        <f t="shared" si="36"/>
        <v/>
      </c>
      <c r="AS117" s="38" t="str">
        <f t="shared" si="37"/>
        <v>000</v>
      </c>
      <c r="AT117" s="39" t="str">
        <f t="shared" si="38"/>
        <v>000</v>
      </c>
      <c r="AU117" s="169">
        <f t="shared" si="39"/>
        <v>0</v>
      </c>
      <c r="AV117" s="35" t="str">
        <f t="shared" si="40"/>
        <v>000</v>
      </c>
      <c r="AW117" s="39" t="str">
        <f t="shared" si="41"/>
        <v>000</v>
      </c>
      <c r="AX117" s="169">
        <f t="shared" si="42"/>
        <v>0</v>
      </c>
      <c r="AY117" s="43">
        <f t="shared" si="43"/>
        <v>0</v>
      </c>
      <c r="AZ117" s="32">
        <f t="shared" si="44"/>
        <v>0</v>
      </c>
    </row>
    <row r="118" spans="3:52" ht="22.5" customHeight="1" thickBot="1">
      <c r="C118" s="511"/>
      <c r="D118" s="513"/>
      <c r="E118" s="515"/>
      <c r="F118" s="517" t="str">
        <f>IF(G119="","",INT(YEARFRAC(G119,'[1]1'!$AJ$7,1)))</f>
        <v/>
      </c>
      <c r="G118" s="518"/>
      <c r="H118" s="519"/>
      <c r="I118" s="520"/>
      <c r="J118" s="513"/>
      <c r="K118" s="540" t="s">
        <v>308</v>
      </c>
      <c r="L118" s="542"/>
      <c r="M118" s="544" t="s">
        <v>307</v>
      </c>
      <c r="N118" s="546"/>
      <c r="O118" s="547"/>
      <c r="P118" s="548"/>
      <c r="Q118" s="3"/>
      <c r="R118" s="4"/>
      <c r="S118" s="5"/>
      <c r="T118" s="6"/>
      <c r="U118" s="7"/>
      <c r="V118" s="55"/>
      <c r="W118" s="125"/>
      <c r="X118" s="8"/>
      <c r="Y118" s="4"/>
      <c r="Z118" s="5"/>
      <c r="AA118" s="6"/>
      <c r="AB118" s="7"/>
      <c r="AC118" s="55"/>
      <c r="AD118" s="168"/>
      <c r="AE118" s="549" t="s">
        <v>66</v>
      </c>
      <c r="AF118" s="549"/>
      <c r="AG118" s="550"/>
      <c r="AH118" s="551"/>
      <c r="AI118" s="536" t="str">
        <f t="shared" ref="AI118:AI178" si="54">IF(F118&lt;35,"◯","")</f>
        <v/>
      </c>
      <c r="AJ118" s="538"/>
      <c r="AK118" s="538"/>
      <c r="AL118" s="538"/>
      <c r="AM118" s="538"/>
      <c r="AO118" s="34" t="str">
        <f t="shared" si="45"/>
        <v/>
      </c>
      <c r="AP118" s="35" t="str">
        <f t="shared" si="34"/>
        <v/>
      </c>
      <c r="AQ118" s="36" t="str">
        <f t="shared" si="35"/>
        <v/>
      </c>
      <c r="AR118" s="37" t="str">
        <f t="shared" si="36"/>
        <v/>
      </c>
      <c r="AS118" s="38" t="str">
        <f t="shared" si="37"/>
        <v>000</v>
      </c>
      <c r="AT118" s="39" t="str">
        <f t="shared" si="38"/>
        <v>000</v>
      </c>
      <c r="AU118" s="169">
        <f t="shared" si="39"/>
        <v>0</v>
      </c>
      <c r="AV118" s="35" t="str">
        <f t="shared" si="40"/>
        <v>000</v>
      </c>
      <c r="AW118" s="39" t="str">
        <f t="shared" si="41"/>
        <v>000</v>
      </c>
      <c r="AX118" s="169">
        <f t="shared" si="42"/>
        <v>0</v>
      </c>
      <c r="AY118" s="43">
        <f t="shared" si="43"/>
        <v>0</v>
      </c>
      <c r="AZ118" s="32">
        <f t="shared" si="44"/>
        <v>0</v>
      </c>
    </row>
    <row r="119" spans="3:52" ht="22.5" customHeight="1">
      <c r="C119" s="512"/>
      <c r="D119" s="514"/>
      <c r="E119" s="516"/>
      <c r="F119" s="27" t="s">
        <v>305</v>
      </c>
      <c r="G119" s="25"/>
      <c r="H119" s="28" t="s">
        <v>309</v>
      </c>
      <c r="I119" s="521"/>
      <c r="J119" s="514"/>
      <c r="K119" s="541"/>
      <c r="L119" s="543"/>
      <c r="M119" s="545"/>
      <c r="N119" s="127" t="s">
        <v>305</v>
      </c>
      <c r="O119" s="25"/>
      <c r="P119" s="28" t="s">
        <v>309</v>
      </c>
      <c r="Q119" s="3"/>
      <c r="R119" s="4"/>
      <c r="S119" s="5"/>
      <c r="T119" s="6"/>
      <c r="U119" s="7"/>
      <c r="V119" s="55"/>
      <c r="W119" s="125"/>
      <c r="X119" s="8"/>
      <c r="Y119" s="4"/>
      <c r="Z119" s="5"/>
      <c r="AA119" s="6"/>
      <c r="AB119" s="7"/>
      <c r="AC119" s="55"/>
      <c r="AD119" s="170"/>
      <c r="AE119" s="27" t="s">
        <v>305</v>
      </c>
      <c r="AF119" s="25"/>
      <c r="AG119" s="28" t="s">
        <v>309</v>
      </c>
      <c r="AH119" s="552"/>
      <c r="AI119" s="537"/>
      <c r="AJ119" s="539"/>
      <c r="AK119" s="539"/>
      <c r="AL119" s="539"/>
      <c r="AM119" s="539"/>
      <c r="AO119" s="34" t="str">
        <f t="shared" si="45"/>
        <v/>
      </c>
      <c r="AP119" s="35" t="str">
        <f t="shared" si="34"/>
        <v/>
      </c>
      <c r="AQ119" s="36" t="str">
        <f t="shared" si="35"/>
        <v/>
      </c>
      <c r="AR119" s="37" t="str">
        <f t="shared" si="36"/>
        <v/>
      </c>
      <c r="AS119" s="38" t="str">
        <f t="shared" si="37"/>
        <v>000</v>
      </c>
      <c r="AT119" s="39" t="str">
        <f t="shared" si="38"/>
        <v>000</v>
      </c>
      <c r="AU119" s="169">
        <f t="shared" si="39"/>
        <v>0</v>
      </c>
      <c r="AV119" s="35" t="str">
        <f t="shared" si="40"/>
        <v>000</v>
      </c>
      <c r="AW119" s="39" t="str">
        <f t="shared" si="41"/>
        <v>000</v>
      </c>
      <c r="AX119" s="169">
        <f t="shared" si="42"/>
        <v>0</v>
      </c>
      <c r="AY119" s="43">
        <f t="shared" si="43"/>
        <v>0</v>
      </c>
      <c r="AZ119" s="32">
        <f t="shared" si="44"/>
        <v>0</v>
      </c>
    </row>
    <row r="120" spans="3:52" ht="22.5" customHeight="1" thickBot="1">
      <c r="C120" s="511"/>
      <c r="D120" s="513"/>
      <c r="E120" s="515"/>
      <c r="F120" s="517" t="str">
        <f>IF(G121="","",INT(YEARFRAC(G121,'[1]1'!$AJ$7,1)))</f>
        <v/>
      </c>
      <c r="G120" s="518"/>
      <c r="H120" s="519"/>
      <c r="I120" s="520"/>
      <c r="J120" s="513"/>
      <c r="K120" s="540" t="s">
        <v>308</v>
      </c>
      <c r="L120" s="542"/>
      <c r="M120" s="544" t="s">
        <v>307</v>
      </c>
      <c r="N120" s="546"/>
      <c r="O120" s="547"/>
      <c r="P120" s="548"/>
      <c r="Q120" s="3"/>
      <c r="R120" s="4"/>
      <c r="S120" s="5"/>
      <c r="T120" s="6"/>
      <c r="U120" s="7"/>
      <c r="V120" s="55"/>
      <c r="W120" s="125"/>
      <c r="X120" s="8"/>
      <c r="Y120" s="4"/>
      <c r="Z120" s="5"/>
      <c r="AA120" s="6"/>
      <c r="AB120" s="7"/>
      <c r="AC120" s="55"/>
      <c r="AD120" s="168"/>
      <c r="AE120" s="549" t="s">
        <v>66</v>
      </c>
      <c r="AF120" s="549"/>
      <c r="AG120" s="550"/>
      <c r="AH120" s="551"/>
      <c r="AI120" s="536" t="str">
        <f t="shared" ref="AI120:AI180" si="55">IF(F120&lt;35,"◯","")</f>
        <v/>
      </c>
      <c r="AJ120" s="538"/>
      <c r="AK120" s="538"/>
      <c r="AL120" s="538"/>
      <c r="AM120" s="538"/>
      <c r="AO120" s="34" t="str">
        <f t="shared" si="45"/>
        <v/>
      </c>
      <c r="AP120" s="35" t="str">
        <f t="shared" si="34"/>
        <v/>
      </c>
      <c r="AQ120" s="36" t="str">
        <f t="shared" si="35"/>
        <v/>
      </c>
      <c r="AR120" s="37" t="str">
        <f t="shared" si="36"/>
        <v/>
      </c>
      <c r="AS120" s="38" t="str">
        <f t="shared" si="37"/>
        <v>000</v>
      </c>
      <c r="AT120" s="39" t="str">
        <f t="shared" si="38"/>
        <v>000</v>
      </c>
      <c r="AU120" s="169">
        <f t="shared" si="39"/>
        <v>0</v>
      </c>
      <c r="AV120" s="35" t="str">
        <f t="shared" si="40"/>
        <v>000</v>
      </c>
      <c r="AW120" s="39" t="str">
        <f t="shared" si="41"/>
        <v>000</v>
      </c>
      <c r="AX120" s="169">
        <f t="shared" si="42"/>
        <v>0</v>
      </c>
      <c r="AY120" s="43">
        <f t="shared" si="43"/>
        <v>0</v>
      </c>
      <c r="AZ120" s="32">
        <f t="shared" si="44"/>
        <v>0</v>
      </c>
    </row>
    <row r="121" spans="3:52" ht="22.5" customHeight="1">
      <c r="C121" s="512"/>
      <c r="D121" s="514"/>
      <c r="E121" s="516"/>
      <c r="F121" s="27" t="s">
        <v>305</v>
      </c>
      <c r="G121" s="25"/>
      <c r="H121" s="28" t="s">
        <v>309</v>
      </c>
      <c r="I121" s="521"/>
      <c r="J121" s="514"/>
      <c r="K121" s="541"/>
      <c r="L121" s="543"/>
      <c r="M121" s="545"/>
      <c r="N121" s="127" t="s">
        <v>305</v>
      </c>
      <c r="O121" s="25"/>
      <c r="P121" s="28" t="s">
        <v>309</v>
      </c>
      <c r="Q121" s="3"/>
      <c r="R121" s="4"/>
      <c r="S121" s="5"/>
      <c r="T121" s="6"/>
      <c r="U121" s="7"/>
      <c r="V121" s="55"/>
      <c r="W121" s="125"/>
      <c r="X121" s="8"/>
      <c r="Y121" s="4"/>
      <c r="Z121" s="5"/>
      <c r="AA121" s="6"/>
      <c r="AB121" s="7"/>
      <c r="AC121" s="55"/>
      <c r="AD121" s="170"/>
      <c r="AE121" s="27" t="s">
        <v>305</v>
      </c>
      <c r="AF121" s="25"/>
      <c r="AG121" s="28" t="s">
        <v>309</v>
      </c>
      <c r="AH121" s="552"/>
      <c r="AI121" s="537"/>
      <c r="AJ121" s="539"/>
      <c r="AK121" s="539"/>
      <c r="AL121" s="539"/>
      <c r="AM121" s="539"/>
      <c r="AO121" s="34" t="str">
        <f t="shared" si="45"/>
        <v/>
      </c>
      <c r="AP121" s="35" t="str">
        <f t="shared" si="34"/>
        <v/>
      </c>
      <c r="AQ121" s="36" t="str">
        <f t="shared" si="35"/>
        <v/>
      </c>
      <c r="AR121" s="37" t="str">
        <f t="shared" si="36"/>
        <v/>
      </c>
      <c r="AS121" s="38" t="str">
        <f t="shared" si="37"/>
        <v>000</v>
      </c>
      <c r="AT121" s="39" t="str">
        <f t="shared" si="38"/>
        <v>000</v>
      </c>
      <c r="AU121" s="169">
        <f t="shared" si="39"/>
        <v>0</v>
      </c>
      <c r="AV121" s="35" t="str">
        <f t="shared" si="40"/>
        <v>000</v>
      </c>
      <c r="AW121" s="39" t="str">
        <f t="shared" si="41"/>
        <v>000</v>
      </c>
      <c r="AX121" s="169">
        <f t="shared" si="42"/>
        <v>0</v>
      </c>
      <c r="AY121" s="43">
        <f t="shared" si="43"/>
        <v>0</v>
      </c>
      <c r="AZ121" s="32">
        <f t="shared" si="44"/>
        <v>0</v>
      </c>
    </row>
    <row r="122" spans="3:52" ht="22.5" customHeight="1" thickBot="1">
      <c r="C122" s="511"/>
      <c r="D122" s="513"/>
      <c r="E122" s="515"/>
      <c r="F122" s="517" t="str">
        <f>IF(G123="","",INT(YEARFRAC(G123,'[1]1'!$AJ$7,1)))</f>
        <v/>
      </c>
      <c r="G122" s="518"/>
      <c r="H122" s="519"/>
      <c r="I122" s="520"/>
      <c r="J122" s="513"/>
      <c r="K122" s="540" t="s">
        <v>308</v>
      </c>
      <c r="L122" s="542"/>
      <c r="M122" s="544" t="s">
        <v>307</v>
      </c>
      <c r="N122" s="546"/>
      <c r="O122" s="547"/>
      <c r="P122" s="548"/>
      <c r="Q122" s="3"/>
      <c r="R122" s="4"/>
      <c r="S122" s="5"/>
      <c r="T122" s="6"/>
      <c r="U122" s="7"/>
      <c r="V122" s="55"/>
      <c r="W122" s="125"/>
      <c r="X122" s="8"/>
      <c r="Y122" s="4"/>
      <c r="Z122" s="5"/>
      <c r="AA122" s="6"/>
      <c r="AB122" s="7"/>
      <c r="AC122" s="55"/>
      <c r="AD122" s="168"/>
      <c r="AE122" s="549" t="s">
        <v>66</v>
      </c>
      <c r="AF122" s="549"/>
      <c r="AG122" s="550"/>
      <c r="AH122" s="551"/>
      <c r="AI122" s="536" t="str">
        <f t="shared" ref="AI122:AI182" si="56">IF(F122&lt;35,"◯","")</f>
        <v/>
      </c>
      <c r="AJ122" s="538"/>
      <c r="AK122" s="538"/>
      <c r="AL122" s="538"/>
      <c r="AM122" s="538"/>
      <c r="AO122" s="34" t="str">
        <f t="shared" si="45"/>
        <v/>
      </c>
      <c r="AP122" s="35" t="str">
        <f t="shared" si="34"/>
        <v/>
      </c>
      <c r="AQ122" s="36" t="str">
        <f t="shared" si="35"/>
        <v/>
      </c>
      <c r="AR122" s="37" t="str">
        <f t="shared" si="36"/>
        <v/>
      </c>
      <c r="AS122" s="38" t="str">
        <f t="shared" si="37"/>
        <v>000</v>
      </c>
      <c r="AT122" s="39" t="str">
        <f t="shared" si="38"/>
        <v>000</v>
      </c>
      <c r="AU122" s="169">
        <f t="shared" si="39"/>
        <v>0</v>
      </c>
      <c r="AV122" s="35" t="str">
        <f t="shared" si="40"/>
        <v>000</v>
      </c>
      <c r="AW122" s="39" t="str">
        <f t="shared" si="41"/>
        <v>000</v>
      </c>
      <c r="AX122" s="169">
        <f t="shared" si="42"/>
        <v>0</v>
      </c>
      <c r="AY122" s="43">
        <f t="shared" si="43"/>
        <v>0</v>
      </c>
      <c r="AZ122" s="32">
        <f t="shared" si="44"/>
        <v>0</v>
      </c>
    </row>
    <row r="123" spans="3:52" ht="22.5" customHeight="1">
      <c r="C123" s="512"/>
      <c r="D123" s="514"/>
      <c r="E123" s="516"/>
      <c r="F123" s="27" t="s">
        <v>305</v>
      </c>
      <c r="G123" s="25"/>
      <c r="H123" s="28" t="s">
        <v>309</v>
      </c>
      <c r="I123" s="521"/>
      <c r="J123" s="514"/>
      <c r="K123" s="541"/>
      <c r="L123" s="543"/>
      <c r="M123" s="545"/>
      <c r="N123" s="127" t="s">
        <v>305</v>
      </c>
      <c r="O123" s="25"/>
      <c r="P123" s="28" t="s">
        <v>309</v>
      </c>
      <c r="Q123" s="3"/>
      <c r="R123" s="4"/>
      <c r="S123" s="5"/>
      <c r="T123" s="6"/>
      <c r="U123" s="7"/>
      <c r="V123" s="55"/>
      <c r="W123" s="125"/>
      <c r="X123" s="8"/>
      <c r="Y123" s="4"/>
      <c r="Z123" s="5"/>
      <c r="AA123" s="6"/>
      <c r="AB123" s="7"/>
      <c r="AC123" s="55"/>
      <c r="AD123" s="170"/>
      <c r="AE123" s="27" t="s">
        <v>305</v>
      </c>
      <c r="AF123" s="25"/>
      <c r="AG123" s="28" t="s">
        <v>309</v>
      </c>
      <c r="AH123" s="552"/>
      <c r="AI123" s="537"/>
      <c r="AJ123" s="539"/>
      <c r="AK123" s="539"/>
      <c r="AL123" s="539"/>
      <c r="AM123" s="539"/>
      <c r="AO123" s="34" t="str">
        <f t="shared" si="45"/>
        <v/>
      </c>
      <c r="AP123" s="35" t="str">
        <f t="shared" si="34"/>
        <v/>
      </c>
      <c r="AQ123" s="36" t="str">
        <f t="shared" si="35"/>
        <v/>
      </c>
      <c r="AR123" s="37" t="str">
        <f t="shared" si="36"/>
        <v/>
      </c>
      <c r="AS123" s="38" t="str">
        <f t="shared" si="37"/>
        <v>000</v>
      </c>
      <c r="AT123" s="39" t="str">
        <f t="shared" si="38"/>
        <v>000</v>
      </c>
      <c r="AU123" s="169">
        <f t="shared" si="39"/>
        <v>0</v>
      </c>
      <c r="AV123" s="35" t="str">
        <f t="shared" si="40"/>
        <v>000</v>
      </c>
      <c r="AW123" s="39" t="str">
        <f t="shared" si="41"/>
        <v>000</v>
      </c>
      <c r="AX123" s="169">
        <f t="shared" si="42"/>
        <v>0</v>
      </c>
      <c r="AY123" s="43">
        <f t="shared" si="43"/>
        <v>0</v>
      </c>
      <c r="AZ123" s="32">
        <f t="shared" si="44"/>
        <v>0</v>
      </c>
    </row>
    <row r="124" spans="3:52" ht="22.5" customHeight="1" thickBot="1">
      <c r="C124" s="511"/>
      <c r="D124" s="513"/>
      <c r="E124" s="515"/>
      <c r="F124" s="517" t="str">
        <f>IF(G125="","",INT(YEARFRAC(G125,'[1]1'!$AJ$7,1)))</f>
        <v/>
      </c>
      <c r="G124" s="518"/>
      <c r="H124" s="519"/>
      <c r="I124" s="520"/>
      <c r="J124" s="513"/>
      <c r="K124" s="540" t="s">
        <v>308</v>
      </c>
      <c r="L124" s="542"/>
      <c r="M124" s="544" t="s">
        <v>307</v>
      </c>
      <c r="N124" s="546"/>
      <c r="O124" s="547"/>
      <c r="P124" s="548"/>
      <c r="Q124" s="3"/>
      <c r="R124" s="4"/>
      <c r="S124" s="5"/>
      <c r="T124" s="6"/>
      <c r="U124" s="7"/>
      <c r="V124" s="55"/>
      <c r="W124" s="125"/>
      <c r="X124" s="8"/>
      <c r="Y124" s="4"/>
      <c r="Z124" s="5"/>
      <c r="AA124" s="6"/>
      <c r="AB124" s="7"/>
      <c r="AC124" s="55"/>
      <c r="AD124" s="168"/>
      <c r="AE124" s="549" t="s">
        <v>66</v>
      </c>
      <c r="AF124" s="549"/>
      <c r="AG124" s="550"/>
      <c r="AH124" s="551"/>
      <c r="AI124" s="536" t="str">
        <f t="shared" ref="AI124" si="57">IF(F124&lt;35,"◯","")</f>
        <v/>
      </c>
      <c r="AJ124" s="538"/>
      <c r="AK124" s="538"/>
      <c r="AL124" s="538"/>
      <c r="AM124" s="538"/>
      <c r="AO124" s="34" t="str">
        <f t="shared" si="45"/>
        <v/>
      </c>
      <c r="AP124" s="35" t="str">
        <f t="shared" si="34"/>
        <v/>
      </c>
      <c r="AQ124" s="36" t="str">
        <f t="shared" si="35"/>
        <v/>
      </c>
      <c r="AR124" s="37" t="str">
        <f t="shared" si="36"/>
        <v/>
      </c>
      <c r="AS124" s="38" t="str">
        <f t="shared" si="37"/>
        <v>000</v>
      </c>
      <c r="AT124" s="39" t="str">
        <f t="shared" si="38"/>
        <v>000</v>
      </c>
      <c r="AU124" s="169">
        <f t="shared" si="39"/>
        <v>0</v>
      </c>
      <c r="AV124" s="35" t="str">
        <f t="shared" si="40"/>
        <v>000</v>
      </c>
      <c r="AW124" s="39" t="str">
        <f t="shared" si="41"/>
        <v>000</v>
      </c>
      <c r="AX124" s="169">
        <f t="shared" si="42"/>
        <v>0</v>
      </c>
      <c r="AY124" s="43">
        <f t="shared" si="43"/>
        <v>0</v>
      </c>
      <c r="AZ124" s="32">
        <f t="shared" si="44"/>
        <v>0</v>
      </c>
    </row>
    <row r="125" spans="3:52" ht="22.5" customHeight="1">
      <c r="C125" s="512"/>
      <c r="D125" s="514"/>
      <c r="E125" s="516"/>
      <c r="F125" s="27" t="s">
        <v>305</v>
      </c>
      <c r="G125" s="25"/>
      <c r="H125" s="28" t="s">
        <v>309</v>
      </c>
      <c r="I125" s="521"/>
      <c r="J125" s="514"/>
      <c r="K125" s="541"/>
      <c r="L125" s="543"/>
      <c r="M125" s="545"/>
      <c r="N125" s="127" t="s">
        <v>305</v>
      </c>
      <c r="O125" s="25"/>
      <c r="P125" s="28" t="s">
        <v>309</v>
      </c>
      <c r="Q125" s="3"/>
      <c r="R125" s="4"/>
      <c r="S125" s="5"/>
      <c r="T125" s="6"/>
      <c r="U125" s="7"/>
      <c r="V125" s="55"/>
      <c r="W125" s="125"/>
      <c r="X125" s="8"/>
      <c r="Y125" s="4"/>
      <c r="Z125" s="5"/>
      <c r="AA125" s="6"/>
      <c r="AB125" s="7"/>
      <c r="AC125" s="55"/>
      <c r="AD125" s="170"/>
      <c r="AE125" s="27" t="s">
        <v>305</v>
      </c>
      <c r="AF125" s="25"/>
      <c r="AG125" s="28" t="s">
        <v>309</v>
      </c>
      <c r="AH125" s="552"/>
      <c r="AI125" s="537"/>
      <c r="AJ125" s="539"/>
      <c r="AK125" s="539"/>
      <c r="AL125" s="539"/>
      <c r="AM125" s="539"/>
      <c r="AO125" s="34" t="str">
        <f t="shared" si="45"/>
        <v/>
      </c>
      <c r="AP125" s="35" t="str">
        <f t="shared" si="34"/>
        <v/>
      </c>
      <c r="AQ125" s="36" t="str">
        <f t="shared" si="35"/>
        <v/>
      </c>
      <c r="AR125" s="37" t="str">
        <f t="shared" si="36"/>
        <v/>
      </c>
      <c r="AS125" s="38" t="str">
        <f t="shared" si="37"/>
        <v>000</v>
      </c>
      <c r="AT125" s="39" t="str">
        <f t="shared" si="38"/>
        <v>000</v>
      </c>
      <c r="AU125" s="169">
        <f t="shared" si="39"/>
        <v>0</v>
      </c>
      <c r="AV125" s="35" t="str">
        <f t="shared" si="40"/>
        <v>000</v>
      </c>
      <c r="AW125" s="39" t="str">
        <f t="shared" si="41"/>
        <v>000</v>
      </c>
      <c r="AX125" s="169">
        <f t="shared" si="42"/>
        <v>0</v>
      </c>
      <c r="AY125" s="43">
        <f t="shared" si="43"/>
        <v>0</v>
      </c>
      <c r="AZ125" s="32">
        <f t="shared" si="44"/>
        <v>0</v>
      </c>
    </row>
    <row r="126" spans="3:52" ht="22.5" customHeight="1" thickBot="1">
      <c r="C126" s="511"/>
      <c r="D126" s="513"/>
      <c r="E126" s="515"/>
      <c r="F126" s="517" t="str">
        <f>IF(G127="","",INT(YEARFRAC(G127,'[1]1'!$AJ$7,1)))</f>
        <v/>
      </c>
      <c r="G126" s="518"/>
      <c r="H126" s="519"/>
      <c r="I126" s="520"/>
      <c r="J126" s="513"/>
      <c r="K126" s="540" t="s">
        <v>308</v>
      </c>
      <c r="L126" s="542"/>
      <c r="M126" s="544" t="s">
        <v>307</v>
      </c>
      <c r="N126" s="546"/>
      <c r="O126" s="547"/>
      <c r="P126" s="548"/>
      <c r="Q126" s="3"/>
      <c r="R126" s="4"/>
      <c r="S126" s="5"/>
      <c r="T126" s="6"/>
      <c r="U126" s="7"/>
      <c r="V126" s="55"/>
      <c r="W126" s="125"/>
      <c r="X126" s="8"/>
      <c r="Y126" s="4"/>
      <c r="Z126" s="5"/>
      <c r="AA126" s="6"/>
      <c r="AB126" s="7"/>
      <c r="AC126" s="55"/>
      <c r="AD126" s="168"/>
      <c r="AE126" s="549" t="s">
        <v>66</v>
      </c>
      <c r="AF126" s="549"/>
      <c r="AG126" s="550"/>
      <c r="AH126" s="551"/>
      <c r="AI126" s="536" t="str">
        <f t="shared" si="48"/>
        <v/>
      </c>
      <c r="AJ126" s="538"/>
      <c r="AK126" s="538"/>
      <c r="AL126" s="538"/>
      <c r="AM126" s="538"/>
      <c r="AO126" s="34" t="str">
        <f t="shared" si="45"/>
        <v/>
      </c>
      <c r="AP126" s="35" t="str">
        <f t="shared" si="34"/>
        <v/>
      </c>
      <c r="AQ126" s="36" t="str">
        <f t="shared" si="35"/>
        <v/>
      </c>
      <c r="AR126" s="37" t="str">
        <f t="shared" si="36"/>
        <v/>
      </c>
      <c r="AS126" s="38" t="str">
        <f t="shared" si="37"/>
        <v>000</v>
      </c>
      <c r="AT126" s="39" t="str">
        <f t="shared" si="38"/>
        <v>000</v>
      </c>
      <c r="AU126" s="169">
        <f t="shared" si="39"/>
        <v>0</v>
      </c>
      <c r="AV126" s="35" t="str">
        <f t="shared" si="40"/>
        <v>000</v>
      </c>
      <c r="AW126" s="39" t="str">
        <f t="shared" si="41"/>
        <v>000</v>
      </c>
      <c r="AX126" s="169">
        <f t="shared" si="42"/>
        <v>0</v>
      </c>
      <c r="AY126" s="43">
        <f t="shared" si="43"/>
        <v>0</v>
      </c>
      <c r="AZ126" s="32">
        <f t="shared" si="44"/>
        <v>0</v>
      </c>
    </row>
    <row r="127" spans="3:52" ht="22.5" customHeight="1">
      <c r="C127" s="512"/>
      <c r="D127" s="514"/>
      <c r="E127" s="516"/>
      <c r="F127" s="27" t="s">
        <v>305</v>
      </c>
      <c r="G127" s="25"/>
      <c r="H127" s="28" t="s">
        <v>309</v>
      </c>
      <c r="I127" s="521"/>
      <c r="J127" s="514"/>
      <c r="K127" s="541"/>
      <c r="L127" s="543"/>
      <c r="M127" s="545"/>
      <c r="N127" s="127" t="s">
        <v>305</v>
      </c>
      <c r="O127" s="25"/>
      <c r="P127" s="28" t="s">
        <v>309</v>
      </c>
      <c r="Q127" s="3"/>
      <c r="R127" s="4"/>
      <c r="S127" s="5"/>
      <c r="T127" s="6"/>
      <c r="U127" s="7"/>
      <c r="V127" s="55"/>
      <c r="W127" s="125"/>
      <c r="X127" s="8"/>
      <c r="Y127" s="4"/>
      <c r="Z127" s="5"/>
      <c r="AA127" s="6"/>
      <c r="AB127" s="7"/>
      <c r="AC127" s="55"/>
      <c r="AD127" s="170"/>
      <c r="AE127" s="27" t="s">
        <v>305</v>
      </c>
      <c r="AF127" s="25"/>
      <c r="AG127" s="28" t="s">
        <v>309</v>
      </c>
      <c r="AH127" s="552"/>
      <c r="AI127" s="537"/>
      <c r="AJ127" s="539"/>
      <c r="AK127" s="539"/>
      <c r="AL127" s="539"/>
      <c r="AM127" s="539"/>
      <c r="AO127" s="34" t="str">
        <f t="shared" si="45"/>
        <v/>
      </c>
      <c r="AP127" s="35" t="str">
        <f t="shared" si="34"/>
        <v/>
      </c>
      <c r="AQ127" s="36" t="str">
        <f t="shared" si="35"/>
        <v/>
      </c>
      <c r="AR127" s="37" t="str">
        <f t="shared" si="36"/>
        <v/>
      </c>
      <c r="AS127" s="38" t="str">
        <f t="shared" si="37"/>
        <v>000</v>
      </c>
      <c r="AT127" s="39" t="str">
        <f t="shared" si="38"/>
        <v>000</v>
      </c>
      <c r="AU127" s="169">
        <f t="shared" si="39"/>
        <v>0</v>
      </c>
      <c r="AV127" s="35" t="str">
        <f t="shared" si="40"/>
        <v>000</v>
      </c>
      <c r="AW127" s="39" t="str">
        <f t="shared" si="41"/>
        <v>000</v>
      </c>
      <c r="AX127" s="169">
        <f t="shared" si="42"/>
        <v>0</v>
      </c>
      <c r="AY127" s="43">
        <f t="shared" si="43"/>
        <v>0</v>
      </c>
      <c r="AZ127" s="32">
        <f t="shared" si="44"/>
        <v>0</v>
      </c>
    </row>
    <row r="128" spans="3:52" ht="22.5" customHeight="1" thickBot="1">
      <c r="C128" s="511"/>
      <c r="D128" s="513"/>
      <c r="E128" s="515"/>
      <c r="F128" s="517" t="str">
        <f>IF(G129="","",INT(YEARFRAC(G129,'[1]1'!$AJ$7,1)))</f>
        <v/>
      </c>
      <c r="G128" s="518"/>
      <c r="H128" s="519"/>
      <c r="I128" s="520"/>
      <c r="J128" s="513"/>
      <c r="K128" s="540" t="s">
        <v>308</v>
      </c>
      <c r="L128" s="542"/>
      <c r="M128" s="544" t="s">
        <v>307</v>
      </c>
      <c r="N128" s="546"/>
      <c r="O128" s="547"/>
      <c r="P128" s="548"/>
      <c r="Q128" s="3"/>
      <c r="R128" s="4"/>
      <c r="S128" s="5"/>
      <c r="T128" s="6"/>
      <c r="U128" s="7"/>
      <c r="V128" s="55"/>
      <c r="W128" s="125"/>
      <c r="X128" s="8"/>
      <c r="Y128" s="4"/>
      <c r="Z128" s="5"/>
      <c r="AA128" s="6"/>
      <c r="AB128" s="7"/>
      <c r="AC128" s="55"/>
      <c r="AD128" s="168"/>
      <c r="AE128" s="549" t="s">
        <v>66</v>
      </c>
      <c r="AF128" s="549"/>
      <c r="AG128" s="550"/>
      <c r="AH128" s="551"/>
      <c r="AI128" s="536" t="str">
        <f t="shared" si="49"/>
        <v/>
      </c>
      <c r="AJ128" s="538"/>
      <c r="AK128" s="538"/>
      <c r="AL128" s="538"/>
      <c r="AM128" s="538"/>
      <c r="AO128" s="34" t="str">
        <f t="shared" si="45"/>
        <v/>
      </c>
      <c r="AP128" s="35" t="str">
        <f t="shared" si="34"/>
        <v/>
      </c>
      <c r="AQ128" s="36" t="str">
        <f t="shared" si="35"/>
        <v/>
      </c>
      <c r="AR128" s="37" t="str">
        <f t="shared" si="36"/>
        <v/>
      </c>
      <c r="AS128" s="38" t="str">
        <f t="shared" si="37"/>
        <v>000</v>
      </c>
      <c r="AT128" s="39" t="str">
        <f t="shared" si="38"/>
        <v>000</v>
      </c>
      <c r="AU128" s="169">
        <f t="shared" si="39"/>
        <v>0</v>
      </c>
      <c r="AV128" s="35" t="str">
        <f t="shared" si="40"/>
        <v>000</v>
      </c>
      <c r="AW128" s="39" t="str">
        <f t="shared" si="41"/>
        <v>000</v>
      </c>
      <c r="AX128" s="169">
        <f t="shared" si="42"/>
        <v>0</v>
      </c>
      <c r="AY128" s="43">
        <f t="shared" si="43"/>
        <v>0</v>
      </c>
      <c r="AZ128" s="32">
        <f t="shared" si="44"/>
        <v>0</v>
      </c>
    </row>
    <row r="129" spans="3:52" ht="22.5" customHeight="1">
      <c r="C129" s="512"/>
      <c r="D129" s="514"/>
      <c r="E129" s="516"/>
      <c r="F129" s="27" t="s">
        <v>305</v>
      </c>
      <c r="G129" s="25"/>
      <c r="H129" s="28" t="s">
        <v>309</v>
      </c>
      <c r="I129" s="521"/>
      <c r="J129" s="514"/>
      <c r="K129" s="541"/>
      <c r="L129" s="543"/>
      <c r="M129" s="545"/>
      <c r="N129" s="127" t="s">
        <v>305</v>
      </c>
      <c r="O129" s="25"/>
      <c r="P129" s="28" t="s">
        <v>309</v>
      </c>
      <c r="Q129" s="3"/>
      <c r="R129" s="4"/>
      <c r="S129" s="5"/>
      <c r="T129" s="6"/>
      <c r="U129" s="7"/>
      <c r="V129" s="55"/>
      <c r="W129" s="125"/>
      <c r="X129" s="8"/>
      <c r="Y129" s="4"/>
      <c r="Z129" s="5"/>
      <c r="AA129" s="6"/>
      <c r="AB129" s="7"/>
      <c r="AC129" s="55"/>
      <c r="AD129" s="170"/>
      <c r="AE129" s="27" t="s">
        <v>305</v>
      </c>
      <c r="AF129" s="25"/>
      <c r="AG129" s="28" t="s">
        <v>309</v>
      </c>
      <c r="AH129" s="552"/>
      <c r="AI129" s="537"/>
      <c r="AJ129" s="539"/>
      <c r="AK129" s="539"/>
      <c r="AL129" s="539"/>
      <c r="AM129" s="539"/>
      <c r="AO129" s="34" t="str">
        <f t="shared" si="45"/>
        <v/>
      </c>
      <c r="AP129" s="35" t="str">
        <f t="shared" si="34"/>
        <v/>
      </c>
      <c r="AQ129" s="36" t="str">
        <f t="shared" si="35"/>
        <v/>
      </c>
      <c r="AR129" s="37" t="str">
        <f t="shared" si="36"/>
        <v/>
      </c>
      <c r="AS129" s="38" t="str">
        <f t="shared" si="37"/>
        <v>000</v>
      </c>
      <c r="AT129" s="39" t="str">
        <f t="shared" si="38"/>
        <v>000</v>
      </c>
      <c r="AU129" s="169">
        <f t="shared" si="39"/>
        <v>0</v>
      </c>
      <c r="AV129" s="35" t="str">
        <f t="shared" si="40"/>
        <v>000</v>
      </c>
      <c r="AW129" s="39" t="str">
        <f t="shared" si="41"/>
        <v>000</v>
      </c>
      <c r="AX129" s="169">
        <f t="shared" si="42"/>
        <v>0</v>
      </c>
      <c r="AY129" s="43">
        <f t="shared" si="43"/>
        <v>0</v>
      </c>
      <c r="AZ129" s="32">
        <f t="shared" si="44"/>
        <v>0</v>
      </c>
    </row>
    <row r="130" spans="3:52" ht="22.5" customHeight="1" thickBot="1">
      <c r="C130" s="511"/>
      <c r="D130" s="513"/>
      <c r="E130" s="515"/>
      <c r="F130" s="517" t="str">
        <f>IF(G131="","",INT(YEARFRAC(G131,'[1]1'!$AJ$7,1)))</f>
        <v/>
      </c>
      <c r="G130" s="518"/>
      <c r="H130" s="519"/>
      <c r="I130" s="520"/>
      <c r="J130" s="513"/>
      <c r="K130" s="540" t="s">
        <v>308</v>
      </c>
      <c r="L130" s="542"/>
      <c r="M130" s="544" t="s">
        <v>307</v>
      </c>
      <c r="N130" s="546"/>
      <c r="O130" s="547"/>
      <c r="P130" s="548"/>
      <c r="Q130" s="3"/>
      <c r="R130" s="4"/>
      <c r="S130" s="5"/>
      <c r="T130" s="6"/>
      <c r="U130" s="7"/>
      <c r="V130" s="55"/>
      <c r="W130" s="125"/>
      <c r="X130" s="8"/>
      <c r="Y130" s="4"/>
      <c r="Z130" s="5"/>
      <c r="AA130" s="6"/>
      <c r="AB130" s="7"/>
      <c r="AC130" s="55"/>
      <c r="AD130" s="168"/>
      <c r="AE130" s="549" t="s">
        <v>66</v>
      </c>
      <c r="AF130" s="549"/>
      <c r="AG130" s="550"/>
      <c r="AH130" s="551"/>
      <c r="AI130" s="536" t="str">
        <f t="shared" si="50"/>
        <v/>
      </c>
      <c r="AJ130" s="538"/>
      <c r="AK130" s="538"/>
      <c r="AL130" s="538"/>
      <c r="AM130" s="538"/>
      <c r="AO130" s="34" t="str">
        <f t="shared" si="45"/>
        <v/>
      </c>
      <c r="AP130" s="35" t="str">
        <f t="shared" si="34"/>
        <v/>
      </c>
      <c r="AQ130" s="36" t="str">
        <f t="shared" si="35"/>
        <v/>
      </c>
      <c r="AR130" s="37" t="str">
        <f t="shared" si="36"/>
        <v/>
      </c>
      <c r="AS130" s="38" t="str">
        <f t="shared" si="37"/>
        <v>000</v>
      </c>
      <c r="AT130" s="39" t="str">
        <f t="shared" si="38"/>
        <v>000</v>
      </c>
      <c r="AU130" s="169">
        <f t="shared" si="39"/>
        <v>0</v>
      </c>
      <c r="AV130" s="35" t="str">
        <f t="shared" si="40"/>
        <v>000</v>
      </c>
      <c r="AW130" s="39" t="str">
        <f t="shared" si="41"/>
        <v>000</v>
      </c>
      <c r="AX130" s="169">
        <f t="shared" si="42"/>
        <v>0</v>
      </c>
      <c r="AY130" s="43">
        <f t="shared" si="43"/>
        <v>0</v>
      </c>
      <c r="AZ130" s="32">
        <f t="shared" si="44"/>
        <v>0</v>
      </c>
    </row>
    <row r="131" spans="3:52" ht="22.5" customHeight="1">
      <c r="C131" s="512"/>
      <c r="D131" s="514"/>
      <c r="E131" s="516"/>
      <c r="F131" s="27" t="s">
        <v>305</v>
      </c>
      <c r="G131" s="25"/>
      <c r="H131" s="28" t="s">
        <v>309</v>
      </c>
      <c r="I131" s="521"/>
      <c r="J131" s="514"/>
      <c r="K131" s="541"/>
      <c r="L131" s="543"/>
      <c r="M131" s="545"/>
      <c r="N131" s="127" t="s">
        <v>305</v>
      </c>
      <c r="O131" s="25"/>
      <c r="P131" s="28" t="s">
        <v>309</v>
      </c>
      <c r="Q131" s="3"/>
      <c r="R131" s="4"/>
      <c r="S131" s="5"/>
      <c r="T131" s="6"/>
      <c r="U131" s="7"/>
      <c r="V131" s="55"/>
      <c r="W131" s="125"/>
      <c r="X131" s="8"/>
      <c r="Y131" s="4"/>
      <c r="Z131" s="5"/>
      <c r="AA131" s="6"/>
      <c r="AB131" s="7"/>
      <c r="AC131" s="55"/>
      <c r="AD131" s="170"/>
      <c r="AE131" s="27" t="s">
        <v>305</v>
      </c>
      <c r="AF131" s="25"/>
      <c r="AG131" s="28" t="s">
        <v>309</v>
      </c>
      <c r="AH131" s="552"/>
      <c r="AI131" s="537"/>
      <c r="AJ131" s="539"/>
      <c r="AK131" s="539"/>
      <c r="AL131" s="539"/>
      <c r="AM131" s="539"/>
      <c r="AO131" s="34" t="str">
        <f t="shared" si="45"/>
        <v/>
      </c>
      <c r="AP131" s="35" t="str">
        <f t="shared" si="34"/>
        <v/>
      </c>
      <c r="AQ131" s="36" t="str">
        <f t="shared" si="35"/>
        <v/>
      </c>
      <c r="AR131" s="37" t="str">
        <f t="shared" si="36"/>
        <v/>
      </c>
      <c r="AS131" s="38" t="str">
        <f t="shared" si="37"/>
        <v>000</v>
      </c>
      <c r="AT131" s="39" t="str">
        <f t="shared" si="38"/>
        <v>000</v>
      </c>
      <c r="AU131" s="169">
        <f t="shared" si="39"/>
        <v>0</v>
      </c>
      <c r="AV131" s="35" t="str">
        <f t="shared" si="40"/>
        <v>000</v>
      </c>
      <c r="AW131" s="39" t="str">
        <f t="shared" si="41"/>
        <v>000</v>
      </c>
      <c r="AX131" s="169">
        <f t="shared" si="42"/>
        <v>0</v>
      </c>
      <c r="AY131" s="43">
        <f t="shared" si="43"/>
        <v>0</v>
      </c>
      <c r="AZ131" s="32">
        <f t="shared" si="44"/>
        <v>0</v>
      </c>
    </row>
    <row r="132" spans="3:52" ht="22.5" customHeight="1" thickBot="1">
      <c r="C132" s="511"/>
      <c r="D132" s="513"/>
      <c r="E132" s="515"/>
      <c r="F132" s="517" t="str">
        <f>IF(G133="","",INT(YEARFRAC(G133,'[1]1'!$AJ$7,1)))</f>
        <v/>
      </c>
      <c r="G132" s="518"/>
      <c r="H132" s="519"/>
      <c r="I132" s="520"/>
      <c r="J132" s="513"/>
      <c r="K132" s="540" t="s">
        <v>308</v>
      </c>
      <c r="L132" s="542"/>
      <c r="M132" s="544" t="s">
        <v>307</v>
      </c>
      <c r="N132" s="546"/>
      <c r="O132" s="547"/>
      <c r="P132" s="548"/>
      <c r="Q132" s="3"/>
      <c r="R132" s="4"/>
      <c r="S132" s="5"/>
      <c r="T132" s="6"/>
      <c r="U132" s="7"/>
      <c r="V132" s="55"/>
      <c r="W132" s="125"/>
      <c r="X132" s="8"/>
      <c r="Y132" s="4"/>
      <c r="Z132" s="5"/>
      <c r="AA132" s="6"/>
      <c r="AB132" s="7"/>
      <c r="AC132" s="55"/>
      <c r="AD132" s="168"/>
      <c r="AE132" s="549" t="s">
        <v>66</v>
      </c>
      <c r="AF132" s="549"/>
      <c r="AG132" s="550"/>
      <c r="AH132" s="551"/>
      <c r="AI132" s="536" t="str">
        <f t="shared" si="51"/>
        <v/>
      </c>
      <c r="AJ132" s="538"/>
      <c r="AK132" s="538"/>
      <c r="AL132" s="538"/>
      <c r="AM132" s="538"/>
      <c r="AO132" s="34" t="str">
        <f t="shared" si="45"/>
        <v/>
      </c>
      <c r="AP132" s="35" t="str">
        <f t="shared" si="34"/>
        <v/>
      </c>
      <c r="AQ132" s="36" t="str">
        <f t="shared" si="35"/>
        <v/>
      </c>
      <c r="AR132" s="37" t="str">
        <f t="shared" si="36"/>
        <v/>
      </c>
      <c r="AS132" s="38" t="str">
        <f t="shared" si="37"/>
        <v>000</v>
      </c>
      <c r="AT132" s="39" t="str">
        <f t="shared" si="38"/>
        <v>000</v>
      </c>
      <c r="AU132" s="169">
        <f t="shared" si="39"/>
        <v>0</v>
      </c>
      <c r="AV132" s="35" t="str">
        <f t="shared" si="40"/>
        <v>000</v>
      </c>
      <c r="AW132" s="39" t="str">
        <f t="shared" si="41"/>
        <v>000</v>
      </c>
      <c r="AX132" s="169">
        <f t="shared" si="42"/>
        <v>0</v>
      </c>
      <c r="AY132" s="43">
        <f t="shared" si="43"/>
        <v>0</v>
      </c>
      <c r="AZ132" s="32">
        <f t="shared" si="44"/>
        <v>0</v>
      </c>
    </row>
    <row r="133" spans="3:52" ht="22.5" customHeight="1">
      <c r="C133" s="512"/>
      <c r="D133" s="514"/>
      <c r="E133" s="516"/>
      <c r="F133" s="27" t="s">
        <v>305</v>
      </c>
      <c r="G133" s="25"/>
      <c r="H133" s="28" t="s">
        <v>309</v>
      </c>
      <c r="I133" s="521"/>
      <c r="J133" s="514"/>
      <c r="K133" s="541"/>
      <c r="L133" s="543"/>
      <c r="M133" s="545"/>
      <c r="N133" s="127" t="s">
        <v>305</v>
      </c>
      <c r="O133" s="25"/>
      <c r="P133" s="28" t="s">
        <v>309</v>
      </c>
      <c r="Q133" s="3"/>
      <c r="R133" s="4"/>
      <c r="S133" s="5"/>
      <c r="T133" s="6"/>
      <c r="U133" s="7"/>
      <c r="V133" s="55"/>
      <c r="W133" s="125"/>
      <c r="X133" s="8"/>
      <c r="Y133" s="4"/>
      <c r="Z133" s="5"/>
      <c r="AA133" s="6"/>
      <c r="AB133" s="7"/>
      <c r="AC133" s="55"/>
      <c r="AD133" s="170"/>
      <c r="AE133" s="27" t="s">
        <v>305</v>
      </c>
      <c r="AF133" s="25"/>
      <c r="AG133" s="28" t="s">
        <v>309</v>
      </c>
      <c r="AH133" s="552"/>
      <c r="AI133" s="537"/>
      <c r="AJ133" s="539"/>
      <c r="AK133" s="539"/>
      <c r="AL133" s="539"/>
      <c r="AM133" s="539"/>
      <c r="AO133" s="34" t="str">
        <f t="shared" si="45"/>
        <v/>
      </c>
      <c r="AP133" s="35" t="str">
        <f t="shared" si="34"/>
        <v/>
      </c>
      <c r="AQ133" s="36" t="str">
        <f t="shared" si="35"/>
        <v/>
      </c>
      <c r="AR133" s="37" t="str">
        <f t="shared" si="36"/>
        <v/>
      </c>
      <c r="AS133" s="38" t="str">
        <f t="shared" si="37"/>
        <v>000</v>
      </c>
      <c r="AT133" s="39" t="str">
        <f t="shared" si="38"/>
        <v>000</v>
      </c>
      <c r="AU133" s="169">
        <f t="shared" si="39"/>
        <v>0</v>
      </c>
      <c r="AV133" s="35" t="str">
        <f t="shared" si="40"/>
        <v>000</v>
      </c>
      <c r="AW133" s="39" t="str">
        <f t="shared" si="41"/>
        <v>000</v>
      </c>
      <c r="AX133" s="169">
        <f t="shared" si="42"/>
        <v>0</v>
      </c>
      <c r="AY133" s="43">
        <f t="shared" si="43"/>
        <v>0</v>
      </c>
      <c r="AZ133" s="32">
        <f t="shared" si="44"/>
        <v>0</v>
      </c>
    </row>
    <row r="134" spans="3:52" ht="22.5" customHeight="1" thickBot="1">
      <c r="C134" s="511"/>
      <c r="D134" s="513"/>
      <c r="E134" s="515"/>
      <c r="F134" s="517" t="str">
        <f>IF(G135="","",INT(YEARFRAC(G135,'[1]1'!$AJ$7,1)))</f>
        <v/>
      </c>
      <c r="G134" s="518"/>
      <c r="H134" s="519"/>
      <c r="I134" s="520"/>
      <c r="J134" s="513"/>
      <c r="K134" s="540" t="s">
        <v>308</v>
      </c>
      <c r="L134" s="542"/>
      <c r="M134" s="544" t="s">
        <v>307</v>
      </c>
      <c r="N134" s="546"/>
      <c r="O134" s="547"/>
      <c r="P134" s="548"/>
      <c r="Q134" s="3"/>
      <c r="R134" s="4"/>
      <c r="S134" s="5"/>
      <c r="T134" s="6"/>
      <c r="U134" s="7"/>
      <c r="V134" s="55"/>
      <c r="W134" s="125"/>
      <c r="X134" s="8"/>
      <c r="Y134" s="4"/>
      <c r="Z134" s="5"/>
      <c r="AA134" s="6"/>
      <c r="AB134" s="7"/>
      <c r="AC134" s="55"/>
      <c r="AD134" s="168"/>
      <c r="AE134" s="549" t="s">
        <v>66</v>
      </c>
      <c r="AF134" s="549"/>
      <c r="AG134" s="550"/>
      <c r="AH134" s="551"/>
      <c r="AI134" s="536" t="str">
        <f t="shared" si="52"/>
        <v/>
      </c>
      <c r="AJ134" s="538"/>
      <c r="AK134" s="538"/>
      <c r="AL134" s="538"/>
      <c r="AM134" s="538"/>
      <c r="AO134" s="34" t="str">
        <f t="shared" si="45"/>
        <v/>
      </c>
      <c r="AP134" s="35" t="str">
        <f t="shared" ref="AP134:AP197" si="58">IF(E134&lt;&gt;"",E134,IF(SUM(Q134:AC135)&lt;&gt;0,AP133,""))</f>
        <v/>
      </c>
      <c r="AQ134" s="36" t="str">
        <f t="shared" ref="AQ134:AQ197" si="59">IF(G135="","",G135)</f>
        <v/>
      </c>
      <c r="AR134" s="37" t="str">
        <f t="shared" ref="AR134:AR197" si="60">IF(AH134="","",AH134)</f>
        <v/>
      </c>
      <c r="AS134" s="38" t="str">
        <f t="shared" ref="AS134:AS197" si="61">TEXT(Q134*10 + R134&amp;"0","000")</f>
        <v>000</v>
      </c>
      <c r="AT134" s="39" t="str">
        <f t="shared" ref="AT134:AT197" si="62">TEXT(S134*100+T134*10+U134,"000")</f>
        <v>000</v>
      </c>
      <c r="AU134" s="169">
        <f t="shared" ref="AU134:AU197" si="63">V134</f>
        <v>0</v>
      </c>
      <c r="AV134" s="35" t="str">
        <f t="shared" ref="AV134:AV197" si="64">TEXT(X134*10 + Y134&amp;"0","000")</f>
        <v>000</v>
      </c>
      <c r="AW134" s="39" t="str">
        <f t="shared" ref="AW134:AW197" si="65">TEXT(Z134*100+AA134*10+AB134,"000")</f>
        <v>000</v>
      </c>
      <c r="AX134" s="169">
        <f t="shared" ref="AX134:AX197" si="66">AC134</f>
        <v>0</v>
      </c>
      <c r="AY134" s="43">
        <f t="shared" ref="AY134:AY197" si="67">IF(OR(AO134&amp;AP134="",AO134&amp;AP134=AO133&amp;AP133),0,1)</f>
        <v>0</v>
      </c>
      <c r="AZ134" s="32">
        <f t="shared" ref="AZ134:AZ197" si="68">IF(AO134&amp;AP134=AO135&amp;AP135,0,1)</f>
        <v>0</v>
      </c>
    </row>
    <row r="135" spans="3:52" ht="22.5" customHeight="1">
      <c r="C135" s="512"/>
      <c r="D135" s="514"/>
      <c r="E135" s="516"/>
      <c r="F135" s="27" t="s">
        <v>305</v>
      </c>
      <c r="G135" s="25"/>
      <c r="H135" s="28" t="s">
        <v>309</v>
      </c>
      <c r="I135" s="521"/>
      <c r="J135" s="514"/>
      <c r="K135" s="541"/>
      <c r="L135" s="543"/>
      <c r="M135" s="545"/>
      <c r="N135" s="127" t="s">
        <v>305</v>
      </c>
      <c r="O135" s="25"/>
      <c r="P135" s="28" t="s">
        <v>309</v>
      </c>
      <c r="Q135" s="3"/>
      <c r="R135" s="4"/>
      <c r="S135" s="5"/>
      <c r="T135" s="6"/>
      <c r="U135" s="7"/>
      <c r="V135" s="55"/>
      <c r="W135" s="125"/>
      <c r="X135" s="8"/>
      <c r="Y135" s="4"/>
      <c r="Z135" s="5"/>
      <c r="AA135" s="6"/>
      <c r="AB135" s="7"/>
      <c r="AC135" s="55"/>
      <c r="AD135" s="170"/>
      <c r="AE135" s="27" t="s">
        <v>305</v>
      </c>
      <c r="AF135" s="25"/>
      <c r="AG135" s="28" t="s">
        <v>309</v>
      </c>
      <c r="AH135" s="552"/>
      <c r="AI135" s="537"/>
      <c r="AJ135" s="539"/>
      <c r="AK135" s="539"/>
      <c r="AL135" s="539"/>
      <c r="AM135" s="539"/>
      <c r="AO135" s="34" t="str">
        <f t="shared" si="45"/>
        <v/>
      </c>
      <c r="AP135" s="35" t="str">
        <f t="shared" si="58"/>
        <v/>
      </c>
      <c r="AQ135" s="36" t="str">
        <f t="shared" si="59"/>
        <v/>
      </c>
      <c r="AR135" s="37" t="str">
        <f t="shared" si="60"/>
        <v/>
      </c>
      <c r="AS135" s="38" t="str">
        <f t="shared" si="61"/>
        <v>000</v>
      </c>
      <c r="AT135" s="39" t="str">
        <f t="shared" si="62"/>
        <v>000</v>
      </c>
      <c r="AU135" s="169">
        <f t="shared" si="63"/>
        <v>0</v>
      </c>
      <c r="AV135" s="35" t="str">
        <f t="shared" si="64"/>
        <v>000</v>
      </c>
      <c r="AW135" s="39" t="str">
        <f t="shared" si="65"/>
        <v>000</v>
      </c>
      <c r="AX135" s="169">
        <f t="shared" si="66"/>
        <v>0</v>
      </c>
      <c r="AY135" s="43">
        <f t="shared" si="67"/>
        <v>0</v>
      </c>
      <c r="AZ135" s="32">
        <f t="shared" si="68"/>
        <v>0</v>
      </c>
    </row>
    <row r="136" spans="3:52" ht="22.5" customHeight="1" thickBot="1">
      <c r="C136" s="511"/>
      <c r="D136" s="513"/>
      <c r="E136" s="515"/>
      <c r="F136" s="517" t="str">
        <f>IF(G137="","",INT(YEARFRAC(G137,'[1]1'!$AJ$7,1)))</f>
        <v/>
      </c>
      <c r="G136" s="518"/>
      <c r="H136" s="519"/>
      <c r="I136" s="520"/>
      <c r="J136" s="513"/>
      <c r="K136" s="540" t="s">
        <v>308</v>
      </c>
      <c r="L136" s="542"/>
      <c r="M136" s="544" t="s">
        <v>307</v>
      </c>
      <c r="N136" s="546"/>
      <c r="O136" s="547"/>
      <c r="P136" s="548"/>
      <c r="Q136" s="3"/>
      <c r="R136" s="4"/>
      <c r="S136" s="5"/>
      <c r="T136" s="6"/>
      <c r="U136" s="7"/>
      <c r="V136" s="55"/>
      <c r="W136" s="125"/>
      <c r="X136" s="8"/>
      <c r="Y136" s="4"/>
      <c r="Z136" s="5"/>
      <c r="AA136" s="6"/>
      <c r="AB136" s="7"/>
      <c r="AC136" s="55"/>
      <c r="AD136" s="168"/>
      <c r="AE136" s="549" t="s">
        <v>66</v>
      </c>
      <c r="AF136" s="549"/>
      <c r="AG136" s="550"/>
      <c r="AH136" s="551"/>
      <c r="AI136" s="536" t="str">
        <f t="shared" si="53"/>
        <v/>
      </c>
      <c r="AJ136" s="538"/>
      <c r="AK136" s="538"/>
      <c r="AL136" s="538"/>
      <c r="AM136" s="538"/>
      <c r="AO136" s="34" t="str">
        <f t="shared" si="45"/>
        <v/>
      </c>
      <c r="AP136" s="35" t="str">
        <f t="shared" si="58"/>
        <v/>
      </c>
      <c r="AQ136" s="36" t="str">
        <f t="shared" si="59"/>
        <v/>
      </c>
      <c r="AR136" s="37" t="str">
        <f t="shared" si="60"/>
        <v/>
      </c>
      <c r="AS136" s="38" t="str">
        <f t="shared" si="61"/>
        <v>000</v>
      </c>
      <c r="AT136" s="39" t="str">
        <f t="shared" si="62"/>
        <v>000</v>
      </c>
      <c r="AU136" s="169">
        <f t="shared" si="63"/>
        <v>0</v>
      </c>
      <c r="AV136" s="35" t="str">
        <f t="shared" si="64"/>
        <v>000</v>
      </c>
      <c r="AW136" s="39" t="str">
        <f t="shared" si="65"/>
        <v>000</v>
      </c>
      <c r="AX136" s="169">
        <f t="shared" si="66"/>
        <v>0</v>
      </c>
      <c r="AY136" s="43">
        <f t="shared" si="67"/>
        <v>0</v>
      </c>
      <c r="AZ136" s="32">
        <f t="shared" si="68"/>
        <v>0</v>
      </c>
    </row>
    <row r="137" spans="3:52" ht="22.5" customHeight="1">
      <c r="C137" s="512"/>
      <c r="D137" s="514"/>
      <c r="E137" s="516"/>
      <c r="F137" s="27" t="s">
        <v>305</v>
      </c>
      <c r="G137" s="25"/>
      <c r="H137" s="28" t="s">
        <v>309</v>
      </c>
      <c r="I137" s="521"/>
      <c r="J137" s="514"/>
      <c r="K137" s="541"/>
      <c r="L137" s="543"/>
      <c r="M137" s="545"/>
      <c r="N137" s="127" t="s">
        <v>305</v>
      </c>
      <c r="O137" s="25"/>
      <c r="P137" s="28" t="s">
        <v>309</v>
      </c>
      <c r="Q137" s="3"/>
      <c r="R137" s="4"/>
      <c r="S137" s="5"/>
      <c r="T137" s="6"/>
      <c r="U137" s="7"/>
      <c r="V137" s="55"/>
      <c r="W137" s="125"/>
      <c r="X137" s="8"/>
      <c r="Y137" s="4"/>
      <c r="Z137" s="5"/>
      <c r="AA137" s="6"/>
      <c r="AB137" s="7"/>
      <c r="AC137" s="55"/>
      <c r="AD137" s="170"/>
      <c r="AE137" s="27" t="s">
        <v>305</v>
      </c>
      <c r="AF137" s="25"/>
      <c r="AG137" s="28" t="s">
        <v>309</v>
      </c>
      <c r="AH137" s="552"/>
      <c r="AI137" s="537"/>
      <c r="AJ137" s="539"/>
      <c r="AK137" s="539"/>
      <c r="AL137" s="539"/>
      <c r="AM137" s="539"/>
      <c r="AO137" s="34" t="str">
        <f t="shared" si="45"/>
        <v/>
      </c>
      <c r="AP137" s="35" t="str">
        <f t="shared" si="58"/>
        <v/>
      </c>
      <c r="AQ137" s="36" t="str">
        <f t="shared" si="59"/>
        <v/>
      </c>
      <c r="AR137" s="37" t="str">
        <f t="shared" si="60"/>
        <v/>
      </c>
      <c r="AS137" s="38" t="str">
        <f t="shared" si="61"/>
        <v>000</v>
      </c>
      <c r="AT137" s="39" t="str">
        <f t="shared" si="62"/>
        <v>000</v>
      </c>
      <c r="AU137" s="169">
        <f t="shared" si="63"/>
        <v>0</v>
      </c>
      <c r="AV137" s="35" t="str">
        <f t="shared" si="64"/>
        <v>000</v>
      </c>
      <c r="AW137" s="39" t="str">
        <f t="shared" si="65"/>
        <v>000</v>
      </c>
      <c r="AX137" s="169">
        <f t="shared" si="66"/>
        <v>0</v>
      </c>
      <c r="AY137" s="43">
        <f t="shared" si="67"/>
        <v>0</v>
      </c>
      <c r="AZ137" s="32">
        <f t="shared" si="68"/>
        <v>0</v>
      </c>
    </row>
    <row r="138" spans="3:52" ht="22.5" customHeight="1" thickBot="1">
      <c r="C138" s="511"/>
      <c r="D138" s="513"/>
      <c r="E138" s="515"/>
      <c r="F138" s="517" t="str">
        <f>IF(G139="","",INT(YEARFRAC(G139,'[1]1'!$AJ$7,1)))</f>
        <v/>
      </c>
      <c r="G138" s="518"/>
      <c r="H138" s="519"/>
      <c r="I138" s="520"/>
      <c r="J138" s="513"/>
      <c r="K138" s="540" t="s">
        <v>308</v>
      </c>
      <c r="L138" s="542"/>
      <c r="M138" s="544" t="s">
        <v>307</v>
      </c>
      <c r="N138" s="546"/>
      <c r="O138" s="547"/>
      <c r="P138" s="548"/>
      <c r="Q138" s="3"/>
      <c r="R138" s="4"/>
      <c r="S138" s="5"/>
      <c r="T138" s="6"/>
      <c r="U138" s="7"/>
      <c r="V138" s="55"/>
      <c r="W138" s="125"/>
      <c r="X138" s="8"/>
      <c r="Y138" s="4"/>
      <c r="Z138" s="5"/>
      <c r="AA138" s="6"/>
      <c r="AB138" s="7"/>
      <c r="AC138" s="55"/>
      <c r="AD138" s="168"/>
      <c r="AE138" s="549" t="s">
        <v>66</v>
      </c>
      <c r="AF138" s="549"/>
      <c r="AG138" s="550"/>
      <c r="AH138" s="551"/>
      <c r="AI138" s="536" t="str">
        <f t="shared" si="54"/>
        <v/>
      </c>
      <c r="AJ138" s="538"/>
      <c r="AK138" s="538"/>
      <c r="AL138" s="538"/>
      <c r="AM138" s="538"/>
      <c r="AO138" s="34" t="str">
        <f t="shared" si="45"/>
        <v/>
      </c>
      <c r="AP138" s="35" t="str">
        <f t="shared" si="58"/>
        <v/>
      </c>
      <c r="AQ138" s="36" t="str">
        <f t="shared" si="59"/>
        <v/>
      </c>
      <c r="AR138" s="37" t="str">
        <f t="shared" si="60"/>
        <v/>
      </c>
      <c r="AS138" s="38" t="str">
        <f t="shared" si="61"/>
        <v>000</v>
      </c>
      <c r="AT138" s="39" t="str">
        <f t="shared" si="62"/>
        <v>000</v>
      </c>
      <c r="AU138" s="169">
        <f t="shared" si="63"/>
        <v>0</v>
      </c>
      <c r="AV138" s="35" t="str">
        <f t="shared" si="64"/>
        <v>000</v>
      </c>
      <c r="AW138" s="39" t="str">
        <f t="shared" si="65"/>
        <v>000</v>
      </c>
      <c r="AX138" s="169">
        <f t="shared" si="66"/>
        <v>0</v>
      </c>
      <c r="AY138" s="43">
        <f t="shared" si="67"/>
        <v>0</v>
      </c>
      <c r="AZ138" s="32">
        <f t="shared" si="68"/>
        <v>0</v>
      </c>
    </row>
    <row r="139" spans="3:52" ht="22.5" customHeight="1">
      <c r="C139" s="512"/>
      <c r="D139" s="514"/>
      <c r="E139" s="516"/>
      <c r="F139" s="27" t="s">
        <v>305</v>
      </c>
      <c r="G139" s="25"/>
      <c r="H139" s="28" t="s">
        <v>309</v>
      </c>
      <c r="I139" s="521"/>
      <c r="J139" s="514"/>
      <c r="K139" s="541"/>
      <c r="L139" s="543"/>
      <c r="M139" s="545"/>
      <c r="N139" s="127" t="s">
        <v>305</v>
      </c>
      <c r="O139" s="25"/>
      <c r="P139" s="28" t="s">
        <v>309</v>
      </c>
      <c r="Q139" s="3"/>
      <c r="R139" s="4"/>
      <c r="S139" s="5"/>
      <c r="T139" s="6"/>
      <c r="U139" s="7"/>
      <c r="V139" s="55"/>
      <c r="W139" s="125"/>
      <c r="X139" s="8"/>
      <c r="Y139" s="4"/>
      <c r="Z139" s="5"/>
      <c r="AA139" s="6"/>
      <c r="AB139" s="7"/>
      <c r="AC139" s="55"/>
      <c r="AD139" s="170"/>
      <c r="AE139" s="27" t="s">
        <v>305</v>
      </c>
      <c r="AF139" s="25"/>
      <c r="AG139" s="28" t="s">
        <v>309</v>
      </c>
      <c r="AH139" s="552"/>
      <c r="AI139" s="537"/>
      <c r="AJ139" s="539"/>
      <c r="AK139" s="539"/>
      <c r="AL139" s="539"/>
      <c r="AM139" s="539"/>
      <c r="AO139" s="34" t="str">
        <f t="shared" si="45"/>
        <v/>
      </c>
      <c r="AP139" s="35" t="str">
        <f t="shared" si="58"/>
        <v/>
      </c>
      <c r="AQ139" s="36" t="str">
        <f t="shared" si="59"/>
        <v/>
      </c>
      <c r="AR139" s="37" t="str">
        <f t="shared" si="60"/>
        <v/>
      </c>
      <c r="AS139" s="38" t="str">
        <f t="shared" si="61"/>
        <v>000</v>
      </c>
      <c r="AT139" s="39" t="str">
        <f t="shared" si="62"/>
        <v>000</v>
      </c>
      <c r="AU139" s="169">
        <f t="shared" si="63"/>
        <v>0</v>
      </c>
      <c r="AV139" s="35" t="str">
        <f t="shared" si="64"/>
        <v>000</v>
      </c>
      <c r="AW139" s="39" t="str">
        <f t="shared" si="65"/>
        <v>000</v>
      </c>
      <c r="AX139" s="169">
        <f t="shared" si="66"/>
        <v>0</v>
      </c>
      <c r="AY139" s="43">
        <f t="shared" si="67"/>
        <v>0</v>
      </c>
      <c r="AZ139" s="32">
        <f t="shared" si="68"/>
        <v>0</v>
      </c>
    </row>
    <row r="140" spans="3:52" ht="22.5" customHeight="1" thickBot="1">
      <c r="C140" s="511"/>
      <c r="D140" s="513"/>
      <c r="E140" s="515"/>
      <c r="F140" s="517" t="str">
        <f>IF(G141="","",INT(YEARFRAC(G141,'[1]1'!$AJ$7,1)))</f>
        <v/>
      </c>
      <c r="G140" s="518"/>
      <c r="H140" s="519"/>
      <c r="I140" s="520"/>
      <c r="J140" s="513"/>
      <c r="K140" s="540" t="s">
        <v>308</v>
      </c>
      <c r="L140" s="542"/>
      <c r="M140" s="544" t="s">
        <v>307</v>
      </c>
      <c r="N140" s="546"/>
      <c r="O140" s="547"/>
      <c r="P140" s="548"/>
      <c r="Q140" s="3"/>
      <c r="R140" s="4"/>
      <c r="S140" s="5"/>
      <c r="T140" s="6"/>
      <c r="U140" s="7"/>
      <c r="V140" s="55"/>
      <c r="W140" s="125"/>
      <c r="X140" s="8"/>
      <c r="Y140" s="4"/>
      <c r="Z140" s="5"/>
      <c r="AA140" s="6"/>
      <c r="AB140" s="7"/>
      <c r="AC140" s="55"/>
      <c r="AD140" s="168"/>
      <c r="AE140" s="549" t="s">
        <v>66</v>
      </c>
      <c r="AF140" s="549"/>
      <c r="AG140" s="550"/>
      <c r="AH140" s="551"/>
      <c r="AI140" s="536" t="str">
        <f t="shared" si="55"/>
        <v/>
      </c>
      <c r="AJ140" s="538"/>
      <c r="AK140" s="538"/>
      <c r="AL140" s="538"/>
      <c r="AM140" s="538"/>
      <c r="AO140" s="34" t="str">
        <f t="shared" si="45"/>
        <v/>
      </c>
      <c r="AP140" s="35" t="str">
        <f t="shared" si="58"/>
        <v/>
      </c>
      <c r="AQ140" s="36" t="str">
        <f t="shared" si="59"/>
        <v/>
      </c>
      <c r="AR140" s="37" t="str">
        <f t="shared" si="60"/>
        <v/>
      </c>
      <c r="AS140" s="38" t="str">
        <f t="shared" si="61"/>
        <v>000</v>
      </c>
      <c r="AT140" s="39" t="str">
        <f t="shared" si="62"/>
        <v>000</v>
      </c>
      <c r="AU140" s="169">
        <f t="shared" si="63"/>
        <v>0</v>
      </c>
      <c r="AV140" s="35" t="str">
        <f t="shared" si="64"/>
        <v>000</v>
      </c>
      <c r="AW140" s="39" t="str">
        <f t="shared" si="65"/>
        <v>000</v>
      </c>
      <c r="AX140" s="169">
        <f t="shared" si="66"/>
        <v>0</v>
      </c>
      <c r="AY140" s="43">
        <f t="shared" si="67"/>
        <v>0</v>
      </c>
      <c r="AZ140" s="32">
        <f t="shared" si="68"/>
        <v>0</v>
      </c>
    </row>
    <row r="141" spans="3:52" ht="22.5" customHeight="1">
      <c r="C141" s="512"/>
      <c r="D141" s="514"/>
      <c r="E141" s="516"/>
      <c r="F141" s="27" t="s">
        <v>305</v>
      </c>
      <c r="G141" s="25"/>
      <c r="H141" s="28" t="s">
        <v>309</v>
      </c>
      <c r="I141" s="521"/>
      <c r="J141" s="514"/>
      <c r="K141" s="541"/>
      <c r="L141" s="543"/>
      <c r="M141" s="545"/>
      <c r="N141" s="127" t="s">
        <v>305</v>
      </c>
      <c r="O141" s="25"/>
      <c r="P141" s="28" t="s">
        <v>309</v>
      </c>
      <c r="Q141" s="3"/>
      <c r="R141" s="4"/>
      <c r="S141" s="5"/>
      <c r="T141" s="6"/>
      <c r="U141" s="7"/>
      <c r="V141" s="55"/>
      <c r="W141" s="125"/>
      <c r="X141" s="8"/>
      <c r="Y141" s="4"/>
      <c r="Z141" s="5"/>
      <c r="AA141" s="6"/>
      <c r="AB141" s="7"/>
      <c r="AC141" s="55"/>
      <c r="AD141" s="170"/>
      <c r="AE141" s="27" t="s">
        <v>305</v>
      </c>
      <c r="AF141" s="25"/>
      <c r="AG141" s="28" t="s">
        <v>309</v>
      </c>
      <c r="AH141" s="552"/>
      <c r="AI141" s="537"/>
      <c r="AJ141" s="539"/>
      <c r="AK141" s="539"/>
      <c r="AL141" s="539"/>
      <c r="AM141" s="539"/>
      <c r="AO141" s="34" t="str">
        <f t="shared" si="45"/>
        <v/>
      </c>
      <c r="AP141" s="35" t="str">
        <f t="shared" si="58"/>
        <v/>
      </c>
      <c r="AQ141" s="36" t="str">
        <f t="shared" si="59"/>
        <v/>
      </c>
      <c r="AR141" s="37" t="str">
        <f t="shared" si="60"/>
        <v/>
      </c>
      <c r="AS141" s="38" t="str">
        <f t="shared" si="61"/>
        <v>000</v>
      </c>
      <c r="AT141" s="39" t="str">
        <f t="shared" si="62"/>
        <v>000</v>
      </c>
      <c r="AU141" s="169">
        <f t="shared" si="63"/>
        <v>0</v>
      </c>
      <c r="AV141" s="35" t="str">
        <f t="shared" si="64"/>
        <v>000</v>
      </c>
      <c r="AW141" s="39" t="str">
        <f t="shared" si="65"/>
        <v>000</v>
      </c>
      <c r="AX141" s="169">
        <f t="shared" si="66"/>
        <v>0</v>
      </c>
      <c r="AY141" s="43">
        <f t="shared" si="67"/>
        <v>0</v>
      </c>
      <c r="AZ141" s="32">
        <f t="shared" si="68"/>
        <v>0</v>
      </c>
    </row>
    <row r="142" spans="3:52" ht="22.5" customHeight="1" thickBot="1">
      <c r="C142" s="511"/>
      <c r="D142" s="513"/>
      <c r="E142" s="515"/>
      <c r="F142" s="517" t="str">
        <f>IF(G143="","",INT(YEARFRAC(G143,'[1]1'!$AJ$7,1)))</f>
        <v/>
      </c>
      <c r="G142" s="518"/>
      <c r="H142" s="519"/>
      <c r="I142" s="520"/>
      <c r="J142" s="513"/>
      <c r="K142" s="540" t="s">
        <v>308</v>
      </c>
      <c r="L142" s="542"/>
      <c r="M142" s="544" t="s">
        <v>307</v>
      </c>
      <c r="N142" s="546"/>
      <c r="O142" s="547"/>
      <c r="P142" s="548"/>
      <c r="Q142" s="3"/>
      <c r="R142" s="4"/>
      <c r="S142" s="5"/>
      <c r="T142" s="6"/>
      <c r="U142" s="7"/>
      <c r="V142" s="55"/>
      <c r="W142" s="125"/>
      <c r="X142" s="8"/>
      <c r="Y142" s="4"/>
      <c r="Z142" s="5"/>
      <c r="AA142" s="6"/>
      <c r="AB142" s="7"/>
      <c r="AC142" s="55"/>
      <c r="AD142" s="168"/>
      <c r="AE142" s="549" t="s">
        <v>66</v>
      </c>
      <c r="AF142" s="549"/>
      <c r="AG142" s="550"/>
      <c r="AH142" s="551"/>
      <c r="AI142" s="536" t="str">
        <f t="shared" si="56"/>
        <v/>
      </c>
      <c r="AJ142" s="538"/>
      <c r="AK142" s="538"/>
      <c r="AL142" s="538"/>
      <c r="AM142" s="538"/>
      <c r="AO142" s="34" t="str">
        <f t="shared" si="45"/>
        <v/>
      </c>
      <c r="AP142" s="35" t="str">
        <f t="shared" si="58"/>
        <v/>
      </c>
      <c r="AQ142" s="36" t="str">
        <f t="shared" si="59"/>
        <v/>
      </c>
      <c r="AR142" s="37" t="str">
        <f t="shared" si="60"/>
        <v/>
      </c>
      <c r="AS142" s="38" t="str">
        <f t="shared" si="61"/>
        <v>000</v>
      </c>
      <c r="AT142" s="39" t="str">
        <f t="shared" si="62"/>
        <v>000</v>
      </c>
      <c r="AU142" s="169">
        <f t="shared" si="63"/>
        <v>0</v>
      </c>
      <c r="AV142" s="35" t="str">
        <f t="shared" si="64"/>
        <v>000</v>
      </c>
      <c r="AW142" s="39" t="str">
        <f t="shared" si="65"/>
        <v>000</v>
      </c>
      <c r="AX142" s="169">
        <f t="shared" si="66"/>
        <v>0</v>
      </c>
      <c r="AY142" s="43">
        <f t="shared" si="67"/>
        <v>0</v>
      </c>
      <c r="AZ142" s="32">
        <f t="shared" si="68"/>
        <v>0</v>
      </c>
    </row>
    <row r="143" spans="3:52" ht="22.5" customHeight="1">
      <c r="C143" s="512"/>
      <c r="D143" s="514"/>
      <c r="E143" s="516"/>
      <c r="F143" s="27" t="s">
        <v>305</v>
      </c>
      <c r="G143" s="25"/>
      <c r="H143" s="28" t="s">
        <v>309</v>
      </c>
      <c r="I143" s="521"/>
      <c r="J143" s="514"/>
      <c r="K143" s="541"/>
      <c r="L143" s="543"/>
      <c r="M143" s="545"/>
      <c r="N143" s="127" t="s">
        <v>305</v>
      </c>
      <c r="O143" s="25"/>
      <c r="P143" s="28" t="s">
        <v>309</v>
      </c>
      <c r="Q143" s="3"/>
      <c r="R143" s="4"/>
      <c r="S143" s="5"/>
      <c r="T143" s="6"/>
      <c r="U143" s="7"/>
      <c r="V143" s="55"/>
      <c r="W143" s="125"/>
      <c r="X143" s="8"/>
      <c r="Y143" s="4"/>
      <c r="Z143" s="5"/>
      <c r="AA143" s="6"/>
      <c r="AB143" s="7"/>
      <c r="AC143" s="55"/>
      <c r="AD143" s="170"/>
      <c r="AE143" s="27" t="s">
        <v>305</v>
      </c>
      <c r="AF143" s="25"/>
      <c r="AG143" s="28" t="s">
        <v>309</v>
      </c>
      <c r="AH143" s="552"/>
      <c r="AI143" s="537"/>
      <c r="AJ143" s="539"/>
      <c r="AK143" s="539"/>
      <c r="AL143" s="539"/>
      <c r="AM143" s="539"/>
      <c r="AO143" s="34" t="str">
        <f t="shared" ref="AO143:AO206" si="69">IF(D143&lt;&gt;"",D143,IF(SUM(Q143:AC144)&lt;&gt;0,AO142,""))</f>
        <v/>
      </c>
      <c r="AP143" s="35" t="str">
        <f t="shared" si="58"/>
        <v/>
      </c>
      <c r="AQ143" s="36" t="str">
        <f t="shared" si="59"/>
        <v/>
      </c>
      <c r="AR143" s="37" t="str">
        <f t="shared" si="60"/>
        <v/>
      </c>
      <c r="AS143" s="38" t="str">
        <f t="shared" si="61"/>
        <v>000</v>
      </c>
      <c r="AT143" s="39" t="str">
        <f t="shared" si="62"/>
        <v>000</v>
      </c>
      <c r="AU143" s="169">
        <f t="shared" si="63"/>
        <v>0</v>
      </c>
      <c r="AV143" s="35" t="str">
        <f t="shared" si="64"/>
        <v>000</v>
      </c>
      <c r="AW143" s="39" t="str">
        <f t="shared" si="65"/>
        <v>000</v>
      </c>
      <c r="AX143" s="169">
        <f t="shared" si="66"/>
        <v>0</v>
      </c>
      <c r="AY143" s="43">
        <f t="shared" si="67"/>
        <v>0</v>
      </c>
      <c r="AZ143" s="32">
        <f t="shared" si="68"/>
        <v>0</v>
      </c>
    </row>
    <row r="144" spans="3:52" ht="22.5" customHeight="1" thickBot="1">
      <c r="C144" s="511"/>
      <c r="D144" s="513"/>
      <c r="E144" s="515"/>
      <c r="F144" s="517" t="str">
        <f>IF(G145="","",INT(YEARFRAC(G145,'[1]1'!$AJ$7,1)))</f>
        <v/>
      </c>
      <c r="G144" s="518"/>
      <c r="H144" s="519"/>
      <c r="I144" s="520"/>
      <c r="J144" s="513"/>
      <c r="K144" s="540" t="s">
        <v>308</v>
      </c>
      <c r="L144" s="542"/>
      <c r="M144" s="544" t="s">
        <v>307</v>
      </c>
      <c r="N144" s="546"/>
      <c r="O144" s="547"/>
      <c r="P144" s="548"/>
      <c r="Q144" s="3"/>
      <c r="R144" s="4"/>
      <c r="S144" s="5"/>
      <c r="T144" s="6"/>
      <c r="U144" s="7"/>
      <c r="V144" s="55"/>
      <c r="W144" s="125"/>
      <c r="X144" s="8"/>
      <c r="Y144" s="4"/>
      <c r="Z144" s="5"/>
      <c r="AA144" s="6"/>
      <c r="AB144" s="7"/>
      <c r="AC144" s="55"/>
      <c r="AD144" s="168"/>
      <c r="AE144" s="549" t="s">
        <v>66</v>
      </c>
      <c r="AF144" s="549"/>
      <c r="AG144" s="550"/>
      <c r="AH144" s="551"/>
      <c r="AI144" s="536" t="str">
        <f t="shared" ref="AI144" si="70">IF(F144&lt;35,"◯","")</f>
        <v/>
      </c>
      <c r="AJ144" s="538"/>
      <c r="AK144" s="538"/>
      <c r="AL144" s="538"/>
      <c r="AM144" s="538"/>
      <c r="AO144" s="34" t="str">
        <f t="shared" si="69"/>
        <v/>
      </c>
      <c r="AP144" s="35" t="str">
        <f t="shared" si="58"/>
        <v/>
      </c>
      <c r="AQ144" s="36" t="str">
        <f t="shared" si="59"/>
        <v/>
      </c>
      <c r="AR144" s="37" t="str">
        <f t="shared" si="60"/>
        <v/>
      </c>
      <c r="AS144" s="38" t="str">
        <f t="shared" si="61"/>
        <v>000</v>
      </c>
      <c r="AT144" s="39" t="str">
        <f t="shared" si="62"/>
        <v>000</v>
      </c>
      <c r="AU144" s="169">
        <f t="shared" si="63"/>
        <v>0</v>
      </c>
      <c r="AV144" s="35" t="str">
        <f t="shared" si="64"/>
        <v>000</v>
      </c>
      <c r="AW144" s="39" t="str">
        <f t="shared" si="65"/>
        <v>000</v>
      </c>
      <c r="AX144" s="169">
        <f t="shared" si="66"/>
        <v>0</v>
      </c>
      <c r="AY144" s="43">
        <f t="shared" si="67"/>
        <v>0</v>
      </c>
      <c r="AZ144" s="32">
        <f t="shared" si="68"/>
        <v>0</v>
      </c>
    </row>
    <row r="145" spans="3:52" ht="22.5" customHeight="1">
      <c r="C145" s="512"/>
      <c r="D145" s="514"/>
      <c r="E145" s="516"/>
      <c r="F145" s="27" t="s">
        <v>305</v>
      </c>
      <c r="G145" s="25"/>
      <c r="H145" s="28" t="s">
        <v>309</v>
      </c>
      <c r="I145" s="521"/>
      <c r="J145" s="514"/>
      <c r="K145" s="541"/>
      <c r="L145" s="543"/>
      <c r="M145" s="545"/>
      <c r="N145" s="127" t="s">
        <v>305</v>
      </c>
      <c r="O145" s="25"/>
      <c r="P145" s="28" t="s">
        <v>309</v>
      </c>
      <c r="Q145" s="3"/>
      <c r="R145" s="4"/>
      <c r="S145" s="5"/>
      <c r="T145" s="6"/>
      <c r="U145" s="7"/>
      <c r="V145" s="55"/>
      <c r="W145" s="125"/>
      <c r="X145" s="8"/>
      <c r="Y145" s="4"/>
      <c r="Z145" s="5"/>
      <c r="AA145" s="6"/>
      <c r="AB145" s="7"/>
      <c r="AC145" s="55"/>
      <c r="AD145" s="170"/>
      <c r="AE145" s="27" t="s">
        <v>305</v>
      </c>
      <c r="AF145" s="25"/>
      <c r="AG145" s="28" t="s">
        <v>309</v>
      </c>
      <c r="AH145" s="552"/>
      <c r="AI145" s="537"/>
      <c r="AJ145" s="539"/>
      <c r="AK145" s="539"/>
      <c r="AL145" s="539"/>
      <c r="AM145" s="539"/>
      <c r="AO145" s="34" t="str">
        <f t="shared" si="69"/>
        <v/>
      </c>
      <c r="AP145" s="35" t="str">
        <f t="shared" si="58"/>
        <v/>
      </c>
      <c r="AQ145" s="36" t="str">
        <f t="shared" si="59"/>
        <v/>
      </c>
      <c r="AR145" s="37" t="str">
        <f t="shared" si="60"/>
        <v/>
      </c>
      <c r="AS145" s="38" t="str">
        <f t="shared" si="61"/>
        <v>000</v>
      </c>
      <c r="AT145" s="39" t="str">
        <f t="shared" si="62"/>
        <v>000</v>
      </c>
      <c r="AU145" s="169">
        <f t="shared" si="63"/>
        <v>0</v>
      </c>
      <c r="AV145" s="35" t="str">
        <f t="shared" si="64"/>
        <v>000</v>
      </c>
      <c r="AW145" s="39" t="str">
        <f t="shared" si="65"/>
        <v>000</v>
      </c>
      <c r="AX145" s="169">
        <f t="shared" si="66"/>
        <v>0</v>
      </c>
      <c r="AY145" s="43">
        <f t="shared" si="67"/>
        <v>0</v>
      </c>
      <c r="AZ145" s="32">
        <f t="shared" si="68"/>
        <v>0</v>
      </c>
    </row>
    <row r="146" spans="3:52" ht="22.5" customHeight="1" thickBot="1">
      <c r="C146" s="511"/>
      <c r="D146" s="513"/>
      <c r="E146" s="515"/>
      <c r="F146" s="517" t="str">
        <f>IF(G147="","",INT(YEARFRAC(G147,'[1]1'!$AJ$7,1)))</f>
        <v/>
      </c>
      <c r="G146" s="518"/>
      <c r="H146" s="519"/>
      <c r="I146" s="520"/>
      <c r="J146" s="513"/>
      <c r="K146" s="540" t="s">
        <v>308</v>
      </c>
      <c r="L146" s="542"/>
      <c r="M146" s="544" t="s">
        <v>307</v>
      </c>
      <c r="N146" s="546"/>
      <c r="O146" s="547"/>
      <c r="P146" s="548"/>
      <c r="Q146" s="3"/>
      <c r="R146" s="4"/>
      <c r="S146" s="5"/>
      <c r="T146" s="6"/>
      <c r="U146" s="7"/>
      <c r="V146" s="55"/>
      <c r="W146" s="125"/>
      <c r="X146" s="8"/>
      <c r="Y146" s="4"/>
      <c r="Z146" s="5"/>
      <c r="AA146" s="6"/>
      <c r="AB146" s="7"/>
      <c r="AC146" s="55"/>
      <c r="AD146" s="168"/>
      <c r="AE146" s="549" t="s">
        <v>66</v>
      </c>
      <c r="AF146" s="549"/>
      <c r="AG146" s="550"/>
      <c r="AH146" s="551"/>
      <c r="AI146" s="536" t="str">
        <f t="shared" si="48"/>
        <v/>
      </c>
      <c r="AJ146" s="538"/>
      <c r="AK146" s="538"/>
      <c r="AL146" s="538"/>
      <c r="AM146" s="538"/>
      <c r="AO146" s="34" t="str">
        <f t="shared" si="69"/>
        <v/>
      </c>
      <c r="AP146" s="35" t="str">
        <f t="shared" si="58"/>
        <v/>
      </c>
      <c r="AQ146" s="36" t="str">
        <f t="shared" si="59"/>
        <v/>
      </c>
      <c r="AR146" s="37" t="str">
        <f t="shared" si="60"/>
        <v/>
      </c>
      <c r="AS146" s="38" t="str">
        <f t="shared" si="61"/>
        <v>000</v>
      </c>
      <c r="AT146" s="39" t="str">
        <f t="shared" si="62"/>
        <v>000</v>
      </c>
      <c r="AU146" s="169">
        <f t="shared" si="63"/>
        <v>0</v>
      </c>
      <c r="AV146" s="35" t="str">
        <f t="shared" si="64"/>
        <v>000</v>
      </c>
      <c r="AW146" s="39" t="str">
        <f t="shared" si="65"/>
        <v>000</v>
      </c>
      <c r="AX146" s="169">
        <f t="shared" si="66"/>
        <v>0</v>
      </c>
      <c r="AY146" s="43">
        <f t="shared" si="67"/>
        <v>0</v>
      </c>
      <c r="AZ146" s="32">
        <f t="shared" si="68"/>
        <v>0</v>
      </c>
    </row>
    <row r="147" spans="3:52" ht="22.5" customHeight="1">
      <c r="C147" s="512"/>
      <c r="D147" s="514"/>
      <c r="E147" s="516"/>
      <c r="F147" s="27" t="s">
        <v>305</v>
      </c>
      <c r="G147" s="25"/>
      <c r="H147" s="28" t="s">
        <v>309</v>
      </c>
      <c r="I147" s="521"/>
      <c r="J147" s="514"/>
      <c r="K147" s="541"/>
      <c r="L147" s="543"/>
      <c r="M147" s="545"/>
      <c r="N147" s="127" t="s">
        <v>305</v>
      </c>
      <c r="O147" s="25"/>
      <c r="P147" s="28" t="s">
        <v>309</v>
      </c>
      <c r="Q147" s="3"/>
      <c r="R147" s="4"/>
      <c r="S147" s="5"/>
      <c r="T147" s="6"/>
      <c r="U147" s="7"/>
      <c r="V147" s="55"/>
      <c r="W147" s="125"/>
      <c r="X147" s="8"/>
      <c r="Y147" s="4"/>
      <c r="Z147" s="5"/>
      <c r="AA147" s="6"/>
      <c r="AB147" s="7"/>
      <c r="AC147" s="55"/>
      <c r="AD147" s="170"/>
      <c r="AE147" s="27" t="s">
        <v>305</v>
      </c>
      <c r="AF147" s="25"/>
      <c r="AG147" s="28" t="s">
        <v>309</v>
      </c>
      <c r="AH147" s="552"/>
      <c r="AI147" s="537"/>
      <c r="AJ147" s="539"/>
      <c r="AK147" s="539"/>
      <c r="AL147" s="539"/>
      <c r="AM147" s="539"/>
      <c r="AO147" s="34" t="str">
        <f t="shared" si="69"/>
        <v/>
      </c>
      <c r="AP147" s="35" t="str">
        <f t="shared" si="58"/>
        <v/>
      </c>
      <c r="AQ147" s="36" t="str">
        <f t="shared" si="59"/>
        <v/>
      </c>
      <c r="AR147" s="37" t="str">
        <f t="shared" si="60"/>
        <v/>
      </c>
      <c r="AS147" s="38" t="str">
        <f t="shared" si="61"/>
        <v>000</v>
      </c>
      <c r="AT147" s="39" t="str">
        <f t="shared" si="62"/>
        <v>000</v>
      </c>
      <c r="AU147" s="169">
        <f t="shared" si="63"/>
        <v>0</v>
      </c>
      <c r="AV147" s="35" t="str">
        <f t="shared" si="64"/>
        <v>000</v>
      </c>
      <c r="AW147" s="39" t="str">
        <f t="shared" si="65"/>
        <v>000</v>
      </c>
      <c r="AX147" s="169">
        <f t="shared" si="66"/>
        <v>0</v>
      </c>
      <c r="AY147" s="43">
        <f t="shared" si="67"/>
        <v>0</v>
      </c>
      <c r="AZ147" s="32">
        <f t="shared" si="68"/>
        <v>0</v>
      </c>
    </row>
    <row r="148" spans="3:52" ht="22.5" customHeight="1" thickBot="1">
      <c r="C148" s="511"/>
      <c r="D148" s="513"/>
      <c r="E148" s="515"/>
      <c r="F148" s="517" t="str">
        <f>IF(G149="","",INT(YEARFRAC(G149,'[1]1'!$AJ$7,1)))</f>
        <v/>
      </c>
      <c r="G148" s="518"/>
      <c r="H148" s="519"/>
      <c r="I148" s="520"/>
      <c r="J148" s="513"/>
      <c r="K148" s="540" t="s">
        <v>308</v>
      </c>
      <c r="L148" s="542"/>
      <c r="M148" s="544" t="s">
        <v>307</v>
      </c>
      <c r="N148" s="546"/>
      <c r="O148" s="547"/>
      <c r="P148" s="548"/>
      <c r="Q148" s="3"/>
      <c r="R148" s="4"/>
      <c r="S148" s="5"/>
      <c r="T148" s="6"/>
      <c r="U148" s="7"/>
      <c r="V148" s="55"/>
      <c r="W148" s="125"/>
      <c r="X148" s="8"/>
      <c r="Y148" s="4"/>
      <c r="Z148" s="5"/>
      <c r="AA148" s="6"/>
      <c r="AB148" s="7"/>
      <c r="AC148" s="55"/>
      <c r="AD148" s="168"/>
      <c r="AE148" s="549" t="s">
        <v>66</v>
      </c>
      <c r="AF148" s="549"/>
      <c r="AG148" s="550"/>
      <c r="AH148" s="551"/>
      <c r="AI148" s="536" t="str">
        <f t="shared" si="49"/>
        <v/>
      </c>
      <c r="AJ148" s="538"/>
      <c r="AK148" s="538"/>
      <c r="AL148" s="538"/>
      <c r="AM148" s="538"/>
      <c r="AO148" s="34" t="str">
        <f t="shared" si="69"/>
        <v/>
      </c>
      <c r="AP148" s="35" t="str">
        <f t="shared" si="58"/>
        <v/>
      </c>
      <c r="AQ148" s="36" t="str">
        <f t="shared" si="59"/>
        <v/>
      </c>
      <c r="AR148" s="37" t="str">
        <f t="shared" si="60"/>
        <v/>
      </c>
      <c r="AS148" s="38" t="str">
        <f t="shared" si="61"/>
        <v>000</v>
      </c>
      <c r="AT148" s="39" t="str">
        <f t="shared" si="62"/>
        <v>000</v>
      </c>
      <c r="AU148" s="169">
        <f t="shared" si="63"/>
        <v>0</v>
      </c>
      <c r="AV148" s="35" t="str">
        <f t="shared" si="64"/>
        <v>000</v>
      </c>
      <c r="AW148" s="39" t="str">
        <f t="shared" si="65"/>
        <v>000</v>
      </c>
      <c r="AX148" s="169">
        <f t="shared" si="66"/>
        <v>0</v>
      </c>
      <c r="AY148" s="43">
        <f t="shared" si="67"/>
        <v>0</v>
      </c>
      <c r="AZ148" s="32">
        <f t="shared" si="68"/>
        <v>0</v>
      </c>
    </row>
    <row r="149" spans="3:52" ht="22.5" customHeight="1">
      <c r="C149" s="512"/>
      <c r="D149" s="514"/>
      <c r="E149" s="516"/>
      <c r="F149" s="27" t="s">
        <v>305</v>
      </c>
      <c r="G149" s="25"/>
      <c r="H149" s="28" t="s">
        <v>309</v>
      </c>
      <c r="I149" s="521"/>
      <c r="J149" s="514"/>
      <c r="K149" s="541"/>
      <c r="L149" s="543"/>
      <c r="M149" s="545"/>
      <c r="N149" s="127" t="s">
        <v>305</v>
      </c>
      <c r="O149" s="25"/>
      <c r="P149" s="28" t="s">
        <v>309</v>
      </c>
      <c r="Q149" s="3"/>
      <c r="R149" s="4"/>
      <c r="S149" s="5"/>
      <c r="T149" s="6"/>
      <c r="U149" s="7"/>
      <c r="V149" s="55"/>
      <c r="W149" s="125"/>
      <c r="X149" s="8"/>
      <c r="Y149" s="4"/>
      <c r="Z149" s="5"/>
      <c r="AA149" s="6"/>
      <c r="AB149" s="7"/>
      <c r="AC149" s="55"/>
      <c r="AD149" s="170"/>
      <c r="AE149" s="27" t="s">
        <v>305</v>
      </c>
      <c r="AF149" s="25"/>
      <c r="AG149" s="28" t="s">
        <v>309</v>
      </c>
      <c r="AH149" s="552"/>
      <c r="AI149" s="537"/>
      <c r="AJ149" s="539"/>
      <c r="AK149" s="539"/>
      <c r="AL149" s="539"/>
      <c r="AM149" s="539"/>
      <c r="AO149" s="34" t="str">
        <f t="shared" si="69"/>
        <v/>
      </c>
      <c r="AP149" s="35" t="str">
        <f t="shared" si="58"/>
        <v/>
      </c>
      <c r="AQ149" s="36" t="str">
        <f t="shared" si="59"/>
        <v/>
      </c>
      <c r="AR149" s="37" t="str">
        <f t="shared" si="60"/>
        <v/>
      </c>
      <c r="AS149" s="38" t="str">
        <f t="shared" si="61"/>
        <v>000</v>
      </c>
      <c r="AT149" s="39" t="str">
        <f t="shared" si="62"/>
        <v>000</v>
      </c>
      <c r="AU149" s="169">
        <f t="shared" si="63"/>
        <v>0</v>
      </c>
      <c r="AV149" s="35" t="str">
        <f t="shared" si="64"/>
        <v>000</v>
      </c>
      <c r="AW149" s="39" t="str">
        <f t="shared" si="65"/>
        <v>000</v>
      </c>
      <c r="AX149" s="169">
        <f t="shared" si="66"/>
        <v>0</v>
      </c>
      <c r="AY149" s="43">
        <f t="shared" si="67"/>
        <v>0</v>
      </c>
      <c r="AZ149" s="32">
        <f t="shared" si="68"/>
        <v>0</v>
      </c>
    </row>
    <row r="150" spans="3:52" ht="22.5" customHeight="1" thickBot="1">
      <c r="C150" s="511"/>
      <c r="D150" s="513"/>
      <c r="E150" s="515"/>
      <c r="F150" s="517" t="str">
        <f>IF(G151="","",INT(YEARFRAC(G151,'[1]1'!$AJ$7,1)))</f>
        <v/>
      </c>
      <c r="G150" s="518"/>
      <c r="H150" s="519"/>
      <c r="I150" s="520"/>
      <c r="J150" s="513"/>
      <c r="K150" s="540" t="s">
        <v>308</v>
      </c>
      <c r="L150" s="542"/>
      <c r="M150" s="544" t="s">
        <v>307</v>
      </c>
      <c r="N150" s="546"/>
      <c r="O150" s="547"/>
      <c r="P150" s="548"/>
      <c r="Q150" s="3"/>
      <c r="R150" s="4"/>
      <c r="S150" s="5"/>
      <c r="T150" s="6"/>
      <c r="U150" s="7"/>
      <c r="V150" s="55"/>
      <c r="W150" s="125"/>
      <c r="X150" s="8"/>
      <c r="Y150" s="4"/>
      <c r="Z150" s="5"/>
      <c r="AA150" s="6"/>
      <c r="AB150" s="7"/>
      <c r="AC150" s="55"/>
      <c r="AD150" s="168"/>
      <c r="AE150" s="549" t="s">
        <v>66</v>
      </c>
      <c r="AF150" s="549"/>
      <c r="AG150" s="550"/>
      <c r="AH150" s="551"/>
      <c r="AI150" s="536" t="str">
        <f t="shared" si="50"/>
        <v/>
      </c>
      <c r="AJ150" s="538"/>
      <c r="AK150" s="538"/>
      <c r="AL150" s="538"/>
      <c r="AM150" s="538"/>
      <c r="AO150" s="34" t="str">
        <f t="shared" si="69"/>
        <v/>
      </c>
      <c r="AP150" s="35" t="str">
        <f t="shared" si="58"/>
        <v/>
      </c>
      <c r="AQ150" s="36" t="str">
        <f t="shared" si="59"/>
        <v/>
      </c>
      <c r="AR150" s="37" t="str">
        <f t="shared" si="60"/>
        <v/>
      </c>
      <c r="AS150" s="38" t="str">
        <f t="shared" si="61"/>
        <v>000</v>
      </c>
      <c r="AT150" s="39" t="str">
        <f t="shared" si="62"/>
        <v>000</v>
      </c>
      <c r="AU150" s="169">
        <f t="shared" si="63"/>
        <v>0</v>
      </c>
      <c r="AV150" s="35" t="str">
        <f t="shared" si="64"/>
        <v>000</v>
      </c>
      <c r="AW150" s="39" t="str">
        <f t="shared" si="65"/>
        <v>000</v>
      </c>
      <c r="AX150" s="169">
        <f t="shared" si="66"/>
        <v>0</v>
      </c>
      <c r="AY150" s="43">
        <f t="shared" si="67"/>
        <v>0</v>
      </c>
      <c r="AZ150" s="32">
        <f t="shared" si="68"/>
        <v>0</v>
      </c>
    </row>
    <row r="151" spans="3:52" ht="22.5" customHeight="1">
      <c r="C151" s="512"/>
      <c r="D151" s="514"/>
      <c r="E151" s="516"/>
      <c r="F151" s="27" t="s">
        <v>305</v>
      </c>
      <c r="G151" s="25"/>
      <c r="H151" s="28" t="s">
        <v>309</v>
      </c>
      <c r="I151" s="521"/>
      <c r="J151" s="514"/>
      <c r="K151" s="541"/>
      <c r="L151" s="543"/>
      <c r="M151" s="545"/>
      <c r="N151" s="127" t="s">
        <v>305</v>
      </c>
      <c r="O151" s="25"/>
      <c r="P151" s="28" t="s">
        <v>309</v>
      </c>
      <c r="Q151" s="3"/>
      <c r="R151" s="4"/>
      <c r="S151" s="5"/>
      <c r="T151" s="6"/>
      <c r="U151" s="7"/>
      <c r="V151" s="55"/>
      <c r="W151" s="125"/>
      <c r="X151" s="8"/>
      <c r="Y151" s="4"/>
      <c r="Z151" s="5"/>
      <c r="AA151" s="6"/>
      <c r="AB151" s="7"/>
      <c r="AC151" s="55"/>
      <c r="AD151" s="170"/>
      <c r="AE151" s="27" t="s">
        <v>305</v>
      </c>
      <c r="AF151" s="25"/>
      <c r="AG151" s="28" t="s">
        <v>309</v>
      </c>
      <c r="AH151" s="552"/>
      <c r="AI151" s="537"/>
      <c r="AJ151" s="539"/>
      <c r="AK151" s="539"/>
      <c r="AL151" s="539"/>
      <c r="AM151" s="539"/>
      <c r="AO151" s="34" t="str">
        <f t="shared" si="69"/>
        <v/>
      </c>
      <c r="AP151" s="35" t="str">
        <f t="shared" si="58"/>
        <v/>
      </c>
      <c r="AQ151" s="36" t="str">
        <f t="shared" si="59"/>
        <v/>
      </c>
      <c r="AR151" s="37" t="str">
        <f t="shared" si="60"/>
        <v/>
      </c>
      <c r="AS151" s="38" t="str">
        <f t="shared" si="61"/>
        <v>000</v>
      </c>
      <c r="AT151" s="39" t="str">
        <f t="shared" si="62"/>
        <v>000</v>
      </c>
      <c r="AU151" s="169">
        <f t="shared" si="63"/>
        <v>0</v>
      </c>
      <c r="AV151" s="35" t="str">
        <f t="shared" si="64"/>
        <v>000</v>
      </c>
      <c r="AW151" s="39" t="str">
        <f t="shared" si="65"/>
        <v>000</v>
      </c>
      <c r="AX151" s="169">
        <f t="shared" si="66"/>
        <v>0</v>
      </c>
      <c r="AY151" s="43">
        <f t="shared" si="67"/>
        <v>0</v>
      </c>
      <c r="AZ151" s="32">
        <f t="shared" si="68"/>
        <v>0</v>
      </c>
    </row>
    <row r="152" spans="3:52" ht="22.5" customHeight="1" thickBot="1">
      <c r="C152" s="511"/>
      <c r="D152" s="513"/>
      <c r="E152" s="515"/>
      <c r="F152" s="517" t="str">
        <f>IF(G153="","",INT(YEARFRAC(G153,'[1]1'!$AJ$7,1)))</f>
        <v/>
      </c>
      <c r="G152" s="518"/>
      <c r="H152" s="519"/>
      <c r="I152" s="520"/>
      <c r="J152" s="513"/>
      <c r="K152" s="540" t="s">
        <v>308</v>
      </c>
      <c r="L152" s="542"/>
      <c r="M152" s="544" t="s">
        <v>307</v>
      </c>
      <c r="N152" s="546"/>
      <c r="O152" s="547"/>
      <c r="P152" s="548"/>
      <c r="Q152" s="3"/>
      <c r="R152" s="4"/>
      <c r="S152" s="5"/>
      <c r="T152" s="6"/>
      <c r="U152" s="7"/>
      <c r="V152" s="55"/>
      <c r="W152" s="125"/>
      <c r="X152" s="8"/>
      <c r="Y152" s="4"/>
      <c r="Z152" s="5"/>
      <c r="AA152" s="6"/>
      <c r="AB152" s="7"/>
      <c r="AC152" s="55"/>
      <c r="AD152" s="168"/>
      <c r="AE152" s="549" t="s">
        <v>66</v>
      </c>
      <c r="AF152" s="549"/>
      <c r="AG152" s="550"/>
      <c r="AH152" s="551"/>
      <c r="AI152" s="536" t="str">
        <f t="shared" si="51"/>
        <v/>
      </c>
      <c r="AJ152" s="538"/>
      <c r="AK152" s="538"/>
      <c r="AL152" s="538"/>
      <c r="AM152" s="538"/>
      <c r="AO152" s="34" t="str">
        <f t="shared" si="69"/>
        <v/>
      </c>
      <c r="AP152" s="35" t="str">
        <f t="shared" si="58"/>
        <v/>
      </c>
      <c r="AQ152" s="36" t="str">
        <f t="shared" si="59"/>
        <v/>
      </c>
      <c r="AR152" s="37" t="str">
        <f t="shared" si="60"/>
        <v/>
      </c>
      <c r="AS152" s="38" t="str">
        <f t="shared" si="61"/>
        <v>000</v>
      </c>
      <c r="AT152" s="39" t="str">
        <f t="shared" si="62"/>
        <v>000</v>
      </c>
      <c r="AU152" s="169">
        <f t="shared" si="63"/>
        <v>0</v>
      </c>
      <c r="AV152" s="35" t="str">
        <f t="shared" si="64"/>
        <v>000</v>
      </c>
      <c r="AW152" s="39" t="str">
        <f t="shared" si="65"/>
        <v>000</v>
      </c>
      <c r="AX152" s="169">
        <f t="shared" si="66"/>
        <v>0</v>
      </c>
      <c r="AY152" s="43">
        <f t="shared" si="67"/>
        <v>0</v>
      </c>
      <c r="AZ152" s="32">
        <f t="shared" si="68"/>
        <v>0</v>
      </c>
    </row>
    <row r="153" spans="3:52" ht="22.5" customHeight="1">
      <c r="C153" s="512"/>
      <c r="D153" s="514"/>
      <c r="E153" s="516"/>
      <c r="F153" s="27" t="s">
        <v>305</v>
      </c>
      <c r="G153" s="25"/>
      <c r="H153" s="28" t="s">
        <v>309</v>
      </c>
      <c r="I153" s="521"/>
      <c r="J153" s="514"/>
      <c r="K153" s="541"/>
      <c r="L153" s="543"/>
      <c r="M153" s="545"/>
      <c r="N153" s="127" t="s">
        <v>305</v>
      </c>
      <c r="O153" s="25"/>
      <c r="P153" s="28" t="s">
        <v>309</v>
      </c>
      <c r="Q153" s="3"/>
      <c r="R153" s="4"/>
      <c r="S153" s="5"/>
      <c r="T153" s="6"/>
      <c r="U153" s="7"/>
      <c r="V153" s="55"/>
      <c r="W153" s="125"/>
      <c r="X153" s="8"/>
      <c r="Y153" s="4"/>
      <c r="Z153" s="5"/>
      <c r="AA153" s="6"/>
      <c r="AB153" s="7"/>
      <c r="AC153" s="55"/>
      <c r="AD153" s="170"/>
      <c r="AE153" s="27" t="s">
        <v>305</v>
      </c>
      <c r="AF153" s="25"/>
      <c r="AG153" s="28" t="s">
        <v>309</v>
      </c>
      <c r="AH153" s="552"/>
      <c r="AI153" s="537"/>
      <c r="AJ153" s="539"/>
      <c r="AK153" s="539"/>
      <c r="AL153" s="539"/>
      <c r="AM153" s="539"/>
      <c r="AO153" s="34" t="str">
        <f t="shared" si="69"/>
        <v/>
      </c>
      <c r="AP153" s="35" t="str">
        <f t="shared" si="58"/>
        <v/>
      </c>
      <c r="AQ153" s="36" t="str">
        <f t="shared" si="59"/>
        <v/>
      </c>
      <c r="AR153" s="37" t="str">
        <f t="shared" si="60"/>
        <v/>
      </c>
      <c r="AS153" s="38" t="str">
        <f t="shared" si="61"/>
        <v>000</v>
      </c>
      <c r="AT153" s="39" t="str">
        <f t="shared" si="62"/>
        <v>000</v>
      </c>
      <c r="AU153" s="169">
        <f t="shared" si="63"/>
        <v>0</v>
      </c>
      <c r="AV153" s="35" t="str">
        <f t="shared" si="64"/>
        <v>000</v>
      </c>
      <c r="AW153" s="39" t="str">
        <f t="shared" si="65"/>
        <v>000</v>
      </c>
      <c r="AX153" s="169">
        <f t="shared" si="66"/>
        <v>0</v>
      </c>
      <c r="AY153" s="43">
        <f t="shared" si="67"/>
        <v>0</v>
      </c>
      <c r="AZ153" s="32">
        <f t="shared" si="68"/>
        <v>0</v>
      </c>
    </row>
    <row r="154" spans="3:52" ht="22.5" customHeight="1" thickBot="1">
      <c r="C154" s="511"/>
      <c r="D154" s="513"/>
      <c r="E154" s="515"/>
      <c r="F154" s="517" t="str">
        <f>IF(G155="","",INT(YEARFRAC(G155,'[1]1'!$AJ$7,1)))</f>
        <v/>
      </c>
      <c r="G154" s="518"/>
      <c r="H154" s="519"/>
      <c r="I154" s="520"/>
      <c r="J154" s="513"/>
      <c r="K154" s="540" t="s">
        <v>308</v>
      </c>
      <c r="L154" s="542"/>
      <c r="M154" s="544" t="s">
        <v>307</v>
      </c>
      <c r="N154" s="546"/>
      <c r="O154" s="547"/>
      <c r="P154" s="548"/>
      <c r="Q154" s="3"/>
      <c r="R154" s="4"/>
      <c r="S154" s="5"/>
      <c r="T154" s="6"/>
      <c r="U154" s="7"/>
      <c r="V154" s="55"/>
      <c r="W154" s="125"/>
      <c r="X154" s="8"/>
      <c r="Y154" s="4"/>
      <c r="Z154" s="5"/>
      <c r="AA154" s="6"/>
      <c r="AB154" s="7"/>
      <c r="AC154" s="55"/>
      <c r="AD154" s="168"/>
      <c r="AE154" s="549" t="s">
        <v>66</v>
      </c>
      <c r="AF154" s="549"/>
      <c r="AG154" s="550"/>
      <c r="AH154" s="551"/>
      <c r="AI154" s="536" t="str">
        <f t="shared" si="52"/>
        <v/>
      </c>
      <c r="AJ154" s="538"/>
      <c r="AK154" s="538"/>
      <c r="AL154" s="538"/>
      <c r="AM154" s="538"/>
      <c r="AO154" s="34" t="str">
        <f t="shared" si="69"/>
        <v/>
      </c>
      <c r="AP154" s="35" t="str">
        <f t="shared" si="58"/>
        <v/>
      </c>
      <c r="AQ154" s="36" t="str">
        <f t="shared" si="59"/>
        <v/>
      </c>
      <c r="AR154" s="37" t="str">
        <f t="shared" si="60"/>
        <v/>
      </c>
      <c r="AS154" s="38" t="str">
        <f t="shared" si="61"/>
        <v>000</v>
      </c>
      <c r="AT154" s="39" t="str">
        <f t="shared" si="62"/>
        <v>000</v>
      </c>
      <c r="AU154" s="169">
        <f t="shared" si="63"/>
        <v>0</v>
      </c>
      <c r="AV154" s="35" t="str">
        <f t="shared" si="64"/>
        <v>000</v>
      </c>
      <c r="AW154" s="39" t="str">
        <f t="shared" si="65"/>
        <v>000</v>
      </c>
      <c r="AX154" s="169">
        <f t="shared" si="66"/>
        <v>0</v>
      </c>
      <c r="AY154" s="43">
        <f t="shared" si="67"/>
        <v>0</v>
      </c>
      <c r="AZ154" s="32">
        <f t="shared" si="68"/>
        <v>0</v>
      </c>
    </row>
    <row r="155" spans="3:52" ht="22.5" customHeight="1">
      <c r="C155" s="512"/>
      <c r="D155" s="514"/>
      <c r="E155" s="516"/>
      <c r="F155" s="27" t="s">
        <v>305</v>
      </c>
      <c r="G155" s="25"/>
      <c r="H155" s="28" t="s">
        <v>309</v>
      </c>
      <c r="I155" s="521"/>
      <c r="J155" s="514"/>
      <c r="K155" s="541"/>
      <c r="L155" s="543"/>
      <c r="M155" s="545"/>
      <c r="N155" s="127" t="s">
        <v>305</v>
      </c>
      <c r="O155" s="25"/>
      <c r="P155" s="28" t="s">
        <v>309</v>
      </c>
      <c r="Q155" s="3"/>
      <c r="R155" s="4"/>
      <c r="S155" s="5"/>
      <c r="T155" s="6"/>
      <c r="U155" s="7"/>
      <c r="V155" s="55"/>
      <c r="W155" s="125"/>
      <c r="X155" s="8"/>
      <c r="Y155" s="4"/>
      <c r="Z155" s="5"/>
      <c r="AA155" s="6"/>
      <c r="AB155" s="7"/>
      <c r="AC155" s="55"/>
      <c r="AD155" s="170"/>
      <c r="AE155" s="27" t="s">
        <v>305</v>
      </c>
      <c r="AF155" s="25"/>
      <c r="AG155" s="28" t="s">
        <v>309</v>
      </c>
      <c r="AH155" s="552"/>
      <c r="AI155" s="537"/>
      <c r="AJ155" s="539"/>
      <c r="AK155" s="539"/>
      <c r="AL155" s="539"/>
      <c r="AM155" s="539"/>
      <c r="AO155" s="34" t="str">
        <f t="shared" si="69"/>
        <v/>
      </c>
      <c r="AP155" s="35" t="str">
        <f t="shared" si="58"/>
        <v/>
      </c>
      <c r="AQ155" s="36" t="str">
        <f t="shared" si="59"/>
        <v/>
      </c>
      <c r="AR155" s="37" t="str">
        <f t="shared" si="60"/>
        <v/>
      </c>
      <c r="AS155" s="38" t="str">
        <f t="shared" si="61"/>
        <v>000</v>
      </c>
      <c r="AT155" s="39" t="str">
        <f t="shared" si="62"/>
        <v>000</v>
      </c>
      <c r="AU155" s="169">
        <f t="shared" si="63"/>
        <v>0</v>
      </c>
      <c r="AV155" s="35" t="str">
        <f t="shared" si="64"/>
        <v>000</v>
      </c>
      <c r="AW155" s="39" t="str">
        <f t="shared" si="65"/>
        <v>000</v>
      </c>
      <c r="AX155" s="169">
        <f t="shared" si="66"/>
        <v>0</v>
      </c>
      <c r="AY155" s="43">
        <f t="shared" si="67"/>
        <v>0</v>
      </c>
      <c r="AZ155" s="32">
        <f t="shared" si="68"/>
        <v>0</v>
      </c>
    </row>
    <row r="156" spans="3:52" ht="22.5" customHeight="1" thickBot="1">
      <c r="C156" s="511"/>
      <c r="D156" s="513"/>
      <c r="E156" s="515"/>
      <c r="F156" s="517" t="str">
        <f>IF(G157="","",INT(YEARFRAC(G157,'[1]1'!$AJ$7,1)))</f>
        <v/>
      </c>
      <c r="G156" s="518"/>
      <c r="H156" s="519"/>
      <c r="I156" s="520"/>
      <c r="J156" s="513"/>
      <c r="K156" s="540" t="s">
        <v>308</v>
      </c>
      <c r="L156" s="542"/>
      <c r="M156" s="544" t="s">
        <v>307</v>
      </c>
      <c r="N156" s="546"/>
      <c r="O156" s="547"/>
      <c r="P156" s="548"/>
      <c r="Q156" s="3"/>
      <c r="R156" s="4"/>
      <c r="S156" s="5"/>
      <c r="T156" s="6"/>
      <c r="U156" s="7"/>
      <c r="V156" s="55"/>
      <c r="W156" s="125"/>
      <c r="X156" s="8"/>
      <c r="Y156" s="4"/>
      <c r="Z156" s="5"/>
      <c r="AA156" s="6"/>
      <c r="AB156" s="7"/>
      <c r="AC156" s="55"/>
      <c r="AD156" s="168"/>
      <c r="AE156" s="549" t="s">
        <v>66</v>
      </c>
      <c r="AF156" s="549"/>
      <c r="AG156" s="550"/>
      <c r="AH156" s="551"/>
      <c r="AI156" s="536" t="str">
        <f t="shared" si="53"/>
        <v/>
      </c>
      <c r="AJ156" s="538"/>
      <c r="AK156" s="538"/>
      <c r="AL156" s="538"/>
      <c r="AM156" s="538"/>
      <c r="AO156" s="34" t="str">
        <f t="shared" si="69"/>
        <v/>
      </c>
      <c r="AP156" s="35" t="str">
        <f t="shared" si="58"/>
        <v/>
      </c>
      <c r="AQ156" s="36" t="str">
        <f t="shared" si="59"/>
        <v/>
      </c>
      <c r="AR156" s="37" t="str">
        <f t="shared" si="60"/>
        <v/>
      </c>
      <c r="AS156" s="38" t="str">
        <f t="shared" si="61"/>
        <v>000</v>
      </c>
      <c r="AT156" s="39" t="str">
        <f t="shared" si="62"/>
        <v>000</v>
      </c>
      <c r="AU156" s="169">
        <f t="shared" si="63"/>
        <v>0</v>
      </c>
      <c r="AV156" s="35" t="str">
        <f t="shared" si="64"/>
        <v>000</v>
      </c>
      <c r="AW156" s="39" t="str">
        <f t="shared" si="65"/>
        <v>000</v>
      </c>
      <c r="AX156" s="169">
        <f t="shared" si="66"/>
        <v>0</v>
      </c>
      <c r="AY156" s="43">
        <f t="shared" si="67"/>
        <v>0</v>
      </c>
      <c r="AZ156" s="32">
        <f t="shared" si="68"/>
        <v>0</v>
      </c>
    </row>
    <row r="157" spans="3:52" ht="22.5" customHeight="1">
      <c r="C157" s="512"/>
      <c r="D157" s="514"/>
      <c r="E157" s="516"/>
      <c r="F157" s="27" t="s">
        <v>305</v>
      </c>
      <c r="G157" s="25"/>
      <c r="H157" s="28" t="s">
        <v>309</v>
      </c>
      <c r="I157" s="521"/>
      <c r="J157" s="514"/>
      <c r="K157" s="541"/>
      <c r="L157" s="543"/>
      <c r="M157" s="545"/>
      <c r="N157" s="127" t="s">
        <v>305</v>
      </c>
      <c r="O157" s="25"/>
      <c r="P157" s="28" t="s">
        <v>309</v>
      </c>
      <c r="Q157" s="3"/>
      <c r="R157" s="4"/>
      <c r="S157" s="5"/>
      <c r="T157" s="6"/>
      <c r="U157" s="7"/>
      <c r="V157" s="55"/>
      <c r="W157" s="125"/>
      <c r="X157" s="8"/>
      <c r="Y157" s="4"/>
      <c r="Z157" s="5"/>
      <c r="AA157" s="6"/>
      <c r="AB157" s="7"/>
      <c r="AC157" s="55"/>
      <c r="AD157" s="170"/>
      <c r="AE157" s="27" t="s">
        <v>305</v>
      </c>
      <c r="AF157" s="25"/>
      <c r="AG157" s="28" t="s">
        <v>309</v>
      </c>
      <c r="AH157" s="552"/>
      <c r="AI157" s="537"/>
      <c r="AJ157" s="539"/>
      <c r="AK157" s="539"/>
      <c r="AL157" s="539"/>
      <c r="AM157" s="539"/>
      <c r="AO157" s="34" t="str">
        <f t="shared" si="69"/>
        <v/>
      </c>
      <c r="AP157" s="35" t="str">
        <f t="shared" si="58"/>
        <v/>
      </c>
      <c r="AQ157" s="36" t="str">
        <f t="shared" si="59"/>
        <v/>
      </c>
      <c r="AR157" s="37" t="str">
        <f t="shared" si="60"/>
        <v/>
      </c>
      <c r="AS157" s="38" t="str">
        <f t="shared" si="61"/>
        <v>000</v>
      </c>
      <c r="AT157" s="39" t="str">
        <f t="shared" si="62"/>
        <v>000</v>
      </c>
      <c r="AU157" s="169">
        <f t="shared" si="63"/>
        <v>0</v>
      </c>
      <c r="AV157" s="35" t="str">
        <f t="shared" si="64"/>
        <v>000</v>
      </c>
      <c r="AW157" s="39" t="str">
        <f t="shared" si="65"/>
        <v>000</v>
      </c>
      <c r="AX157" s="169">
        <f t="shared" si="66"/>
        <v>0</v>
      </c>
      <c r="AY157" s="43">
        <f t="shared" si="67"/>
        <v>0</v>
      </c>
      <c r="AZ157" s="32">
        <f t="shared" si="68"/>
        <v>0</v>
      </c>
    </row>
    <row r="158" spans="3:52" ht="22.5" customHeight="1" thickBot="1">
      <c r="C158" s="511"/>
      <c r="D158" s="513"/>
      <c r="E158" s="515"/>
      <c r="F158" s="517" t="str">
        <f>IF(G159="","",INT(YEARFRAC(G159,'[1]1'!$AJ$7,1)))</f>
        <v/>
      </c>
      <c r="G158" s="518"/>
      <c r="H158" s="519"/>
      <c r="I158" s="520"/>
      <c r="J158" s="513"/>
      <c r="K158" s="540" t="s">
        <v>308</v>
      </c>
      <c r="L158" s="542"/>
      <c r="M158" s="544" t="s">
        <v>307</v>
      </c>
      <c r="N158" s="546"/>
      <c r="O158" s="547"/>
      <c r="P158" s="548"/>
      <c r="Q158" s="3"/>
      <c r="R158" s="4"/>
      <c r="S158" s="5"/>
      <c r="T158" s="6"/>
      <c r="U158" s="7"/>
      <c r="V158" s="55"/>
      <c r="W158" s="125"/>
      <c r="X158" s="8"/>
      <c r="Y158" s="4"/>
      <c r="Z158" s="5"/>
      <c r="AA158" s="6"/>
      <c r="AB158" s="7"/>
      <c r="AC158" s="55"/>
      <c r="AD158" s="168"/>
      <c r="AE158" s="549" t="s">
        <v>66</v>
      </c>
      <c r="AF158" s="549"/>
      <c r="AG158" s="550"/>
      <c r="AH158" s="551"/>
      <c r="AI158" s="536" t="str">
        <f t="shared" si="54"/>
        <v/>
      </c>
      <c r="AJ158" s="538"/>
      <c r="AK158" s="538"/>
      <c r="AL158" s="538"/>
      <c r="AM158" s="538"/>
      <c r="AO158" s="34" t="str">
        <f t="shared" si="69"/>
        <v/>
      </c>
      <c r="AP158" s="35" t="str">
        <f t="shared" si="58"/>
        <v/>
      </c>
      <c r="AQ158" s="36" t="str">
        <f t="shared" si="59"/>
        <v/>
      </c>
      <c r="AR158" s="37" t="str">
        <f t="shared" si="60"/>
        <v/>
      </c>
      <c r="AS158" s="38" t="str">
        <f t="shared" si="61"/>
        <v>000</v>
      </c>
      <c r="AT158" s="39" t="str">
        <f t="shared" si="62"/>
        <v>000</v>
      </c>
      <c r="AU158" s="169">
        <f t="shared" si="63"/>
        <v>0</v>
      </c>
      <c r="AV158" s="35" t="str">
        <f t="shared" si="64"/>
        <v>000</v>
      </c>
      <c r="AW158" s="39" t="str">
        <f t="shared" si="65"/>
        <v>000</v>
      </c>
      <c r="AX158" s="169">
        <f t="shared" si="66"/>
        <v>0</v>
      </c>
      <c r="AY158" s="43">
        <f t="shared" si="67"/>
        <v>0</v>
      </c>
      <c r="AZ158" s="32">
        <f t="shared" si="68"/>
        <v>0</v>
      </c>
    </row>
    <row r="159" spans="3:52" ht="22.5" customHeight="1">
      <c r="C159" s="512"/>
      <c r="D159" s="514"/>
      <c r="E159" s="516"/>
      <c r="F159" s="27" t="s">
        <v>305</v>
      </c>
      <c r="G159" s="25"/>
      <c r="H159" s="28" t="s">
        <v>309</v>
      </c>
      <c r="I159" s="521"/>
      <c r="J159" s="514"/>
      <c r="K159" s="541"/>
      <c r="L159" s="543"/>
      <c r="M159" s="545"/>
      <c r="N159" s="127" t="s">
        <v>305</v>
      </c>
      <c r="O159" s="25"/>
      <c r="P159" s="28" t="s">
        <v>309</v>
      </c>
      <c r="Q159" s="3"/>
      <c r="R159" s="4"/>
      <c r="S159" s="5"/>
      <c r="T159" s="6"/>
      <c r="U159" s="7"/>
      <c r="V159" s="55"/>
      <c r="W159" s="125"/>
      <c r="X159" s="8"/>
      <c r="Y159" s="4"/>
      <c r="Z159" s="5"/>
      <c r="AA159" s="6"/>
      <c r="AB159" s="7"/>
      <c r="AC159" s="55"/>
      <c r="AD159" s="170"/>
      <c r="AE159" s="27" t="s">
        <v>305</v>
      </c>
      <c r="AF159" s="25"/>
      <c r="AG159" s="28" t="s">
        <v>309</v>
      </c>
      <c r="AH159" s="552"/>
      <c r="AI159" s="537"/>
      <c r="AJ159" s="539"/>
      <c r="AK159" s="539"/>
      <c r="AL159" s="539"/>
      <c r="AM159" s="539"/>
      <c r="AO159" s="34" t="str">
        <f t="shared" si="69"/>
        <v/>
      </c>
      <c r="AP159" s="35" t="str">
        <f t="shared" si="58"/>
        <v/>
      </c>
      <c r="AQ159" s="36" t="str">
        <f t="shared" si="59"/>
        <v/>
      </c>
      <c r="AR159" s="37" t="str">
        <f t="shared" si="60"/>
        <v/>
      </c>
      <c r="AS159" s="38" t="str">
        <f t="shared" si="61"/>
        <v>000</v>
      </c>
      <c r="AT159" s="39" t="str">
        <f t="shared" si="62"/>
        <v>000</v>
      </c>
      <c r="AU159" s="169">
        <f t="shared" si="63"/>
        <v>0</v>
      </c>
      <c r="AV159" s="35" t="str">
        <f t="shared" si="64"/>
        <v>000</v>
      </c>
      <c r="AW159" s="39" t="str">
        <f t="shared" si="65"/>
        <v>000</v>
      </c>
      <c r="AX159" s="169">
        <f t="shared" si="66"/>
        <v>0</v>
      </c>
      <c r="AY159" s="43">
        <f t="shared" si="67"/>
        <v>0</v>
      </c>
      <c r="AZ159" s="32">
        <f t="shared" si="68"/>
        <v>0</v>
      </c>
    </row>
    <row r="160" spans="3:52" ht="22.5" customHeight="1" thickBot="1">
      <c r="C160" s="511"/>
      <c r="D160" s="513"/>
      <c r="E160" s="515"/>
      <c r="F160" s="517" t="str">
        <f>IF(G161="","",INT(YEARFRAC(G161,'[1]1'!$AJ$7,1)))</f>
        <v/>
      </c>
      <c r="G160" s="518"/>
      <c r="H160" s="519"/>
      <c r="I160" s="520"/>
      <c r="J160" s="513"/>
      <c r="K160" s="540" t="s">
        <v>308</v>
      </c>
      <c r="L160" s="542"/>
      <c r="M160" s="544" t="s">
        <v>307</v>
      </c>
      <c r="N160" s="546"/>
      <c r="O160" s="547"/>
      <c r="P160" s="548"/>
      <c r="Q160" s="3"/>
      <c r="R160" s="4"/>
      <c r="S160" s="5"/>
      <c r="T160" s="6"/>
      <c r="U160" s="7"/>
      <c r="V160" s="55"/>
      <c r="W160" s="125"/>
      <c r="X160" s="8"/>
      <c r="Y160" s="4"/>
      <c r="Z160" s="5"/>
      <c r="AA160" s="6"/>
      <c r="AB160" s="7"/>
      <c r="AC160" s="55"/>
      <c r="AD160" s="168"/>
      <c r="AE160" s="549" t="s">
        <v>66</v>
      </c>
      <c r="AF160" s="549"/>
      <c r="AG160" s="550"/>
      <c r="AH160" s="551"/>
      <c r="AI160" s="536" t="str">
        <f t="shared" si="55"/>
        <v/>
      </c>
      <c r="AJ160" s="538"/>
      <c r="AK160" s="538"/>
      <c r="AL160" s="538"/>
      <c r="AM160" s="538"/>
      <c r="AO160" s="34" t="str">
        <f t="shared" si="69"/>
        <v/>
      </c>
      <c r="AP160" s="35" t="str">
        <f t="shared" si="58"/>
        <v/>
      </c>
      <c r="AQ160" s="36" t="str">
        <f t="shared" si="59"/>
        <v/>
      </c>
      <c r="AR160" s="37" t="str">
        <f t="shared" si="60"/>
        <v/>
      </c>
      <c r="AS160" s="38" t="str">
        <f t="shared" si="61"/>
        <v>000</v>
      </c>
      <c r="AT160" s="39" t="str">
        <f t="shared" si="62"/>
        <v>000</v>
      </c>
      <c r="AU160" s="169">
        <f t="shared" si="63"/>
        <v>0</v>
      </c>
      <c r="AV160" s="35" t="str">
        <f t="shared" si="64"/>
        <v>000</v>
      </c>
      <c r="AW160" s="39" t="str">
        <f t="shared" si="65"/>
        <v>000</v>
      </c>
      <c r="AX160" s="169">
        <f t="shared" si="66"/>
        <v>0</v>
      </c>
      <c r="AY160" s="43">
        <f t="shared" si="67"/>
        <v>0</v>
      </c>
      <c r="AZ160" s="32">
        <f t="shared" si="68"/>
        <v>0</v>
      </c>
    </row>
    <row r="161" spans="3:52" ht="22.5" customHeight="1">
      <c r="C161" s="512"/>
      <c r="D161" s="514"/>
      <c r="E161" s="516"/>
      <c r="F161" s="27" t="s">
        <v>305</v>
      </c>
      <c r="G161" s="25"/>
      <c r="H161" s="28" t="s">
        <v>309</v>
      </c>
      <c r="I161" s="521"/>
      <c r="J161" s="514"/>
      <c r="K161" s="541"/>
      <c r="L161" s="543"/>
      <c r="M161" s="545"/>
      <c r="N161" s="127" t="s">
        <v>305</v>
      </c>
      <c r="O161" s="25"/>
      <c r="P161" s="28" t="s">
        <v>309</v>
      </c>
      <c r="Q161" s="3"/>
      <c r="R161" s="4"/>
      <c r="S161" s="5"/>
      <c r="T161" s="6"/>
      <c r="U161" s="7"/>
      <c r="V161" s="55"/>
      <c r="W161" s="125"/>
      <c r="X161" s="8"/>
      <c r="Y161" s="4"/>
      <c r="Z161" s="5"/>
      <c r="AA161" s="6"/>
      <c r="AB161" s="7"/>
      <c r="AC161" s="55"/>
      <c r="AD161" s="170"/>
      <c r="AE161" s="27" t="s">
        <v>305</v>
      </c>
      <c r="AF161" s="25"/>
      <c r="AG161" s="28" t="s">
        <v>309</v>
      </c>
      <c r="AH161" s="552"/>
      <c r="AI161" s="537"/>
      <c r="AJ161" s="539"/>
      <c r="AK161" s="539"/>
      <c r="AL161" s="539"/>
      <c r="AM161" s="539"/>
      <c r="AO161" s="34" t="str">
        <f t="shared" si="69"/>
        <v/>
      </c>
      <c r="AP161" s="35" t="str">
        <f t="shared" si="58"/>
        <v/>
      </c>
      <c r="AQ161" s="36" t="str">
        <f t="shared" si="59"/>
        <v/>
      </c>
      <c r="AR161" s="37" t="str">
        <f t="shared" si="60"/>
        <v/>
      </c>
      <c r="AS161" s="38" t="str">
        <f t="shared" si="61"/>
        <v>000</v>
      </c>
      <c r="AT161" s="39" t="str">
        <f t="shared" si="62"/>
        <v>000</v>
      </c>
      <c r="AU161" s="169">
        <f t="shared" si="63"/>
        <v>0</v>
      </c>
      <c r="AV161" s="35" t="str">
        <f t="shared" si="64"/>
        <v>000</v>
      </c>
      <c r="AW161" s="39" t="str">
        <f t="shared" si="65"/>
        <v>000</v>
      </c>
      <c r="AX161" s="169">
        <f t="shared" si="66"/>
        <v>0</v>
      </c>
      <c r="AY161" s="43">
        <f t="shared" si="67"/>
        <v>0</v>
      </c>
      <c r="AZ161" s="32">
        <f t="shared" si="68"/>
        <v>0</v>
      </c>
    </row>
    <row r="162" spans="3:52" ht="22.5" customHeight="1" thickBot="1">
      <c r="C162" s="511"/>
      <c r="D162" s="513"/>
      <c r="E162" s="515"/>
      <c r="F162" s="517" t="str">
        <f>IF(G163="","",INT(YEARFRAC(G163,'[1]1'!$AJ$7,1)))</f>
        <v/>
      </c>
      <c r="G162" s="518"/>
      <c r="H162" s="519"/>
      <c r="I162" s="520"/>
      <c r="J162" s="513"/>
      <c r="K162" s="540" t="s">
        <v>308</v>
      </c>
      <c r="L162" s="542"/>
      <c r="M162" s="544" t="s">
        <v>307</v>
      </c>
      <c r="N162" s="546"/>
      <c r="O162" s="547"/>
      <c r="P162" s="548"/>
      <c r="Q162" s="3"/>
      <c r="R162" s="4"/>
      <c r="S162" s="5"/>
      <c r="T162" s="6"/>
      <c r="U162" s="7"/>
      <c r="V162" s="55"/>
      <c r="W162" s="125"/>
      <c r="X162" s="8"/>
      <c r="Y162" s="4"/>
      <c r="Z162" s="5"/>
      <c r="AA162" s="6"/>
      <c r="AB162" s="7"/>
      <c r="AC162" s="55"/>
      <c r="AD162" s="168"/>
      <c r="AE162" s="549" t="s">
        <v>66</v>
      </c>
      <c r="AF162" s="549"/>
      <c r="AG162" s="550"/>
      <c r="AH162" s="551"/>
      <c r="AI162" s="536" t="str">
        <f t="shared" si="56"/>
        <v/>
      </c>
      <c r="AJ162" s="538"/>
      <c r="AK162" s="538"/>
      <c r="AL162" s="538"/>
      <c r="AM162" s="538"/>
      <c r="AO162" s="34" t="str">
        <f t="shared" si="69"/>
        <v/>
      </c>
      <c r="AP162" s="35" t="str">
        <f t="shared" si="58"/>
        <v/>
      </c>
      <c r="AQ162" s="36" t="str">
        <f t="shared" si="59"/>
        <v/>
      </c>
      <c r="AR162" s="37" t="str">
        <f t="shared" si="60"/>
        <v/>
      </c>
      <c r="AS162" s="38" t="str">
        <f t="shared" si="61"/>
        <v>000</v>
      </c>
      <c r="AT162" s="39" t="str">
        <f t="shared" si="62"/>
        <v>000</v>
      </c>
      <c r="AU162" s="169">
        <f t="shared" si="63"/>
        <v>0</v>
      </c>
      <c r="AV162" s="35" t="str">
        <f t="shared" si="64"/>
        <v>000</v>
      </c>
      <c r="AW162" s="39" t="str">
        <f t="shared" si="65"/>
        <v>000</v>
      </c>
      <c r="AX162" s="169">
        <f t="shared" si="66"/>
        <v>0</v>
      </c>
      <c r="AY162" s="43">
        <f t="shared" si="67"/>
        <v>0</v>
      </c>
      <c r="AZ162" s="32">
        <f t="shared" si="68"/>
        <v>0</v>
      </c>
    </row>
    <row r="163" spans="3:52" ht="22.5" customHeight="1">
      <c r="C163" s="512"/>
      <c r="D163" s="514"/>
      <c r="E163" s="516"/>
      <c r="F163" s="27" t="s">
        <v>305</v>
      </c>
      <c r="G163" s="25"/>
      <c r="H163" s="28" t="s">
        <v>309</v>
      </c>
      <c r="I163" s="521"/>
      <c r="J163" s="514"/>
      <c r="K163" s="541"/>
      <c r="L163" s="543"/>
      <c r="M163" s="545"/>
      <c r="N163" s="127" t="s">
        <v>305</v>
      </c>
      <c r="O163" s="25"/>
      <c r="P163" s="28" t="s">
        <v>309</v>
      </c>
      <c r="Q163" s="3"/>
      <c r="R163" s="4"/>
      <c r="S163" s="5"/>
      <c r="T163" s="6"/>
      <c r="U163" s="7"/>
      <c r="V163" s="55"/>
      <c r="W163" s="125"/>
      <c r="X163" s="8"/>
      <c r="Y163" s="4"/>
      <c r="Z163" s="5"/>
      <c r="AA163" s="6"/>
      <c r="AB163" s="7"/>
      <c r="AC163" s="55"/>
      <c r="AD163" s="170"/>
      <c r="AE163" s="27" t="s">
        <v>305</v>
      </c>
      <c r="AF163" s="25"/>
      <c r="AG163" s="28" t="s">
        <v>309</v>
      </c>
      <c r="AH163" s="552"/>
      <c r="AI163" s="537"/>
      <c r="AJ163" s="539"/>
      <c r="AK163" s="539"/>
      <c r="AL163" s="539"/>
      <c r="AM163" s="539"/>
      <c r="AO163" s="34" t="str">
        <f t="shared" si="69"/>
        <v/>
      </c>
      <c r="AP163" s="35" t="str">
        <f t="shared" si="58"/>
        <v/>
      </c>
      <c r="AQ163" s="36" t="str">
        <f t="shared" si="59"/>
        <v/>
      </c>
      <c r="AR163" s="37" t="str">
        <f t="shared" si="60"/>
        <v/>
      </c>
      <c r="AS163" s="38" t="str">
        <f t="shared" si="61"/>
        <v>000</v>
      </c>
      <c r="AT163" s="39" t="str">
        <f t="shared" si="62"/>
        <v>000</v>
      </c>
      <c r="AU163" s="169">
        <f t="shared" si="63"/>
        <v>0</v>
      </c>
      <c r="AV163" s="35" t="str">
        <f t="shared" si="64"/>
        <v>000</v>
      </c>
      <c r="AW163" s="39" t="str">
        <f t="shared" si="65"/>
        <v>000</v>
      </c>
      <c r="AX163" s="169">
        <f t="shared" si="66"/>
        <v>0</v>
      </c>
      <c r="AY163" s="43">
        <f t="shared" si="67"/>
        <v>0</v>
      </c>
      <c r="AZ163" s="32">
        <f t="shared" si="68"/>
        <v>0</v>
      </c>
    </row>
    <row r="164" spans="3:52" ht="22.5" customHeight="1" thickBot="1">
      <c r="C164" s="511"/>
      <c r="D164" s="513"/>
      <c r="E164" s="515"/>
      <c r="F164" s="517" t="str">
        <f>IF(G165="","",INT(YEARFRAC(G165,'[1]1'!$AJ$7,1)))</f>
        <v/>
      </c>
      <c r="G164" s="518"/>
      <c r="H164" s="519"/>
      <c r="I164" s="520"/>
      <c r="J164" s="513"/>
      <c r="K164" s="540" t="s">
        <v>308</v>
      </c>
      <c r="L164" s="542"/>
      <c r="M164" s="544" t="s">
        <v>307</v>
      </c>
      <c r="N164" s="546"/>
      <c r="O164" s="547"/>
      <c r="P164" s="548"/>
      <c r="Q164" s="3"/>
      <c r="R164" s="4"/>
      <c r="S164" s="5"/>
      <c r="T164" s="6"/>
      <c r="U164" s="7"/>
      <c r="V164" s="55"/>
      <c r="W164" s="125"/>
      <c r="X164" s="8"/>
      <c r="Y164" s="4"/>
      <c r="Z164" s="5"/>
      <c r="AA164" s="6"/>
      <c r="AB164" s="7"/>
      <c r="AC164" s="55"/>
      <c r="AD164" s="168"/>
      <c r="AE164" s="549" t="s">
        <v>66</v>
      </c>
      <c r="AF164" s="549"/>
      <c r="AG164" s="550"/>
      <c r="AH164" s="551"/>
      <c r="AI164" s="536" t="str">
        <f t="shared" ref="AI164" si="71">IF(F164&lt;35,"◯","")</f>
        <v/>
      </c>
      <c r="AJ164" s="538"/>
      <c r="AK164" s="538"/>
      <c r="AL164" s="538"/>
      <c r="AM164" s="538"/>
      <c r="AO164" s="34" t="str">
        <f t="shared" si="69"/>
        <v/>
      </c>
      <c r="AP164" s="35" t="str">
        <f t="shared" si="58"/>
        <v/>
      </c>
      <c r="AQ164" s="36" t="str">
        <f t="shared" si="59"/>
        <v/>
      </c>
      <c r="AR164" s="37" t="str">
        <f t="shared" si="60"/>
        <v/>
      </c>
      <c r="AS164" s="38" t="str">
        <f t="shared" si="61"/>
        <v>000</v>
      </c>
      <c r="AT164" s="39" t="str">
        <f t="shared" si="62"/>
        <v>000</v>
      </c>
      <c r="AU164" s="169">
        <f t="shared" si="63"/>
        <v>0</v>
      </c>
      <c r="AV164" s="35" t="str">
        <f t="shared" si="64"/>
        <v>000</v>
      </c>
      <c r="AW164" s="39" t="str">
        <f t="shared" si="65"/>
        <v>000</v>
      </c>
      <c r="AX164" s="169">
        <f t="shared" si="66"/>
        <v>0</v>
      </c>
      <c r="AY164" s="43">
        <f t="shared" si="67"/>
        <v>0</v>
      </c>
      <c r="AZ164" s="32">
        <f t="shared" si="68"/>
        <v>0</v>
      </c>
    </row>
    <row r="165" spans="3:52" ht="22.5" customHeight="1">
      <c r="C165" s="512"/>
      <c r="D165" s="514"/>
      <c r="E165" s="516"/>
      <c r="F165" s="27" t="s">
        <v>305</v>
      </c>
      <c r="G165" s="25"/>
      <c r="H165" s="28" t="s">
        <v>309</v>
      </c>
      <c r="I165" s="521"/>
      <c r="J165" s="514"/>
      <c r="K165" s="541"/>
      <c r="L165" s="543"/>
      <c r="M165" s="545"/>
      <c r="N165" s="127" t="s">
        <v>305</v>
      </c>
      <c r="O165" s="25"/>
      <c r="P165" s="28" t="s">
        <v>309</v>
      </c>
      <c r="Q165" s="3"/>
      <c r="R165" s="4"/>
      <c r="S165" s="5"/>
      <c r="T165" s="6"/>
      <c r="U165" s="7"/>
      <c r="V165" s="55"/>
      <c r="W165" s="125"/>
      <c r="X165" s="8"/>
      <c r="Y165" s="4"/>
      <c r="Z165" s="5"/>
      <c r="AA165" s="6"/>
      <c r="AB165" s="7"/>
      <c r="AC165" s="55"/>
      <c r="AD165" s="170"/>
      <c r="AE165" s="27" t="s">
        <v>305</v>
      </c>
      <c r="AF165" s="25"/>
      <c r="AG165" s="28" t="s">
        <v>309</v>
      </c>
      <c r="AH165" s="552"/>
      <c r="AI165" s="537"/>
      <c r="AJ165" s="539"/>
      <c r="AK165" s="539"/>
      <c r="AL165" s="539"/>
      <c r="AM165" s="539"/>
      <c r="AO165" s="34" t="str">
        <f t="shared" si="69"/>
        <v/>
      </c>
      <c r="AP165" s="35" t="str">
        <f t="shared" si="58"/>
        <v/>
      </c>
      <c r="AQ165" s="36" t="str">
        <f t="shared" si="59"/>
        <v/>
      </c>
      <c r="AR165" s="37" t="str">
        <f t="shared" si="60"/>
        <v/>
      </c>
      <c r="AS165" s="38" t="str">
        <f t="shared" si="61"/>
        <v>000</v>
      </c>
      <c r="AT165" s="39" t="str">
        <f t="shared" si="62"/>
        <v>000</v>
      </c>
      <c r="AU165" s="169">
        <f t="shared" si="63"/>
        <v>0</v>
      </c>
      <c r="AV165" s="35" t="str">
        <f t="shared" si="64"/>
        <v>000</v>
      </c>
      <c r="AW165" s="39" t="str">
        <f t="shared" si="65"/>
        <v>000</v>
      </c>
      <c r="AX165" s="169">
        <f t="shared" si="66"/>
        <v>0</v>
      </c>
      <c r="AY165" s="43">
        <f t="shared" si="67"/>
        <v>0</v>
      </c>
      <c r="AZ165" s="32">
        <f t="shared" si="68"/>
        <v>0</v>
      </c>
    </row>
    <row r="166" spans="3:52" ht="22.5" customHeight="1" thickBot="1">
      <c r="C166" s="511"/>
      <c r="D166" s="513"/>
      <c r="E166" s="515"/>
      <c r="F166" s="517" t="str">
        <f>IF(G167="","",INT(YEARFRAC(G167,'[1]1'!$AJ$7,1)))</f>
        <v/>
      </c>
      <c r="G166" s="518"/>
      <c r="H166" s="519"/>
      <c r="I166" s="520"/>
      <c r="J166" s="513"/>
      <c r="K166" s="540" t="s">
        <v>308</v>
      </c>
      <c r="L166" s="542"/>
      <c r="M166" s="544" t="s">
        <v>307</v>
      </c>
      <c r="N166" s="546"/>
      <c r="O166" s="547"/>
      <c r="P166" s="548"/>
      <c r="Q166" s="3"/>
      <c r="R166" s="4"/>
      <c r="S166" s="5"/>
      <c r="T166" s="6"/>
      <c r="U166" s="7"/>
      <c r="V166" s="55"/>
      <c r="W166" s="125"/>
      <c r="X166" s="8"/>
      <c r="Y166" s="4"/>
      <c r="Z166" s="5"/>
      <c r="AA166" s="6"/>
      <c r="AB166" s="7"/>
      <c r="AC166" s="55"/>
      <c r="AD166" s="168"/>
      <c r="AE166" s="549" t="s">
        <v>66</v>
      </c>
      <c r="AF166" s="549"/>
      <c r="AG166" s="550"/>
      <c r="AH166" s="551"/>
      <c r="AI166" s="536" t="str">
        <f t="shared" si="48"/>
        <v/>
      </c>
      <c r="AJ166" s="538"/>
      <c r="AK166" s="538"/>
      <c r="AL166" s="538"/>
      <c r="AM166" s="538"/>
      <c r="AO166" s="34" t="str">
        <f t="shared" si="69"/>
        <v/>
      </c>
      <c r="AP166" s="35" t="str">
        <f t="shared" si="58"/>
        <v/>
      </c>
      <c r="AQ166" s="36" t="str">
        <f t="shared" si="59"/>
        <v/>
      </c>
      <c r="AR166" s="37" t="str">
        <f t="shared" si="60"/>
        <v/>
      </c>
      <c r="AS166" s="38" t="str">
        <f t="shared" si="61"/>
        <v>000</v>
      </c>
      <c r="AT166" s="39" t="str">
        <f t="shared" si="62"/>
        <v>000</v>
      </c>
      <c r="AU166" s="169">
        <f t="shared" si="63"/>
        <v>0</v>
      </c>
      <c r="AV166" s="35" t="str">
        <f t="shared" si="64"/>
        <v>000</v>
      </c>
      <c r="AW166" s="39" t="str">
        <f t="shared" si="65"/>
        <v>000</v>
      </c>
      <c r="AX166" s="169">
        <f t="shared" si="66"/>
        <v>0</v>
      </c>
      <c r="AY166" s="43">
        <f t="shared" si="67"/>
        <v>0</v>
      </c>
      <c r="AZ166" s="32">
        <f t="shared" si="68"/>
        <v>0</v>
      </c>
    </row>
    <row r="167" spans="3:52" ht="22.5" customHeight="1">
      <c r="C167" s="512"/>
      <c r="D167" s="514"/>
      <c r="E167" s="516"/>
      <c r="F167" s="27" t="s">
        <v>305</v>
      </c>
      <c r="G167" s="25"/>
      <c r="H167" s="28" t="s">
        <v>309</v>
      </c>
      <c r="I167" s="521"/>
      <c r="J167" s="514"/>
      <c r="K167" s="541"/>
      <c r="L167" s="543"/>
      <c r="M167" s="545"/>
      <c r="N167" s="127" t="s">
        <v>305</v>
      </c>
      <c r="O167" s="25"/>
      <c r="P167" s="28" t="s">
        <v>309</v>
      </c>
      <c r="Q167" s="3"/>
      <c r="R167" s="4"/>
      <c r="S167" s="5"/>
      <c r="T167" s="6"/>
      <c r="U167" s="7"/>
      <c r="V167" s="55"/>
      <c r="W167" s="125"/>
      <c r="X167" s="8"/>
      <c r="Y167" s="4"/>
      <c r="Z167" s="5"/>
      <c r="AA167" s="6"/>
      <c r="AB167" s="7"/>
      <c r="AC167" s="55"/>
      <c r="AD167" s="170"/>
      <c r="AE167" s="27" t="s">
        <v>305</v>
      </c>
      <c r="AF167" s="25"/>
      <c r="AG167" s="28" t="s">
        <v>309</v>
      </c>
      <c r="AH167" s="552"/>
      <c r="AI167" s="537"/>
      <c r="AJ167" s="539"/>
      <c r="AK167" s="539"/>
      <c r="AL167" s="539"/>
      <c r="AM167" s="539"/>
      <c r="AO167" s="34" t="str">
        <f t="shared" si="69"/>
        <v/>
      </c>
      <c r="AP167" s="35" t="str">
        <f t="shared" si="58"/>
        <v/>
      </c>
      <c r="AQ167" s="36" t="str">
        <f t="shared" si="59"/>
        <v/>
      </c>
      <c r="AR167" s="37" t="str">
        <f t="shared" si="60"/>
        <v/>
      </c>
      <c r="AS167" s="38" t="str">
        <f t="shared" si="61"/>
        <v>000</v>
      </c>
      <c r="AT167" s="39" t="str">
        <f t="shared" si="62"/>
        <v>000</v>
      </c>
      <c r="AU167" s="169">
        <f t="shared" si="63"/>
        <v>0</v>
      </c>
      <c r="AV167" s="35" t="str">
        <f t="shared" si="64"/>
        <v>000</v>
      </c>
      <c r="AW167" s="39" t="str">
        <f t="shared" si="65"/>
        <v>000</v>
      </c>
      <c r="AX167" s="169">
        <f t="shared" si="66"/>
        <v>0</v>
      </c>
      <c r="AY167" s="43">
        <f t="shared" si="67"/>
        <v>0</v>
      </c>
      <c r="AZ167" s="32">
        <f t="shared" si="68"/>
        <v>0</v>
      </c>
    </row>
    <row r="168" spans="3:52" ht="22.5" customHeight="1" thickBot="1">
      <c r="C168" s="511"/>
      <c r="D168" s="513"/>
      <c r="E168" s="515"/>
      <c r="F168" s="517" t="str">
        <f>IF(G169="","",INT(YEARFRAC(G169,'[1]1'!$AJ$7,1)))</f>
        <v/>
      </c>
      <c r="G168" s="518"/>
      <c r="H168" s="519"/>
      <c r="I168" s="520"/>
      <c r="J168" s="513"/>
      <c r="K168" s="540" t="s">
        <v>308</v>
      </c>
      <c r="L168" s="542"/>
      <c r="M168" s="544" t="s">
        <v>307</v>
      </c>
      <c r="N168" s="546"/>
      <c r="O168" s="547"/>
      <c r="P168" s="548"/>
      <c r="Q168" s="3"/>
      <c r="R168" s="4"/>
      <c r="S168" s="5"/>
      <c r="T168" s="6"/>
      <c r="U168" s="7"/>
      <c r="V168" s="55"/>
      <c r="W168" s="125"/>
      <c r="X168" s="8"/>
      <c r="Y168" s="4"/>
      <c r="Z168" s="5"/>
      <c r="AA168" s="6"/>
      <c r="AB168" s="7"/>
      <c r="AC168" s="55"/>
      <c r="AD168" s="168"/>
      <c r="AE168" s="549" t="s">
        <v>66</v>
      </c>
      <c r="AF168" s="549"/>
      <c r="AG168" s="550"/>
      <c r="AH168" s="551"/>
      <c r="AI168" s="536" t="str">
        <f t="shared" si="49"/>
        <v/>
      </c>
      <c r="AJ168" s="538"/>
      <c r="AK168" s="538"/>
      <c r="AL168" s="538"/>
      <c r="AM168" s="538"/>
      <c r="AO168" s="34" t="str">
        <f t="shared" si="69"/>
        <v/>
      </c>
      <c r="AP168" s="35" t="str">
        <f t="shared" si="58"/>
        <v/>
      </c>
      <c r="AQ168" s="36" t="str">
        <f t="shared" si="59"/>
        <v/>
      </c>
      <c r="AR168" s="37" t="str">
        <f t="shared" si="60"/>
        <v/>
      </c>
      <c r="AS168" s="38" t="str">
        <f t="shared" si="61"/>
        <v>000</v>
      </c>
      <c r="AT168" s="39" t="str">
        <f t="shared" si="62"/>
        <v>000</v>
      </c>
      <c r="AU168" s="169">
        <f t="shared" si="63"/>
        <v>0</v>
      </c>
      <c r="AV168" s="35" t="str">
        <f t="shared" si="64"/>
        <v>000</v>
      </c>
      <c r="AW168" s="39" t="str">
        <f t="shared" si="65"/>
        <v>000</v>
      </c>
      <c r="AX168" s="169">
        <f t="shared" si="66"/>
        <v>0</v>
      </c>
      <c r="AY168" s="43">
        <f t="shared" si="67"/>
        <v>0</v>
      </c>
      <c r="AZ168" s="32">
        <f t="shared" si="68"/>
        <v>0</v>
      </c>
    </row>
    <row r="169" spans="3:52" ht="22.5" customHeight="1">
      <c r="C169" s="512"/>
      <c r="D169" s="514"/>
      <c r="E169" s="516"/>
      <c r="F169" s="27" t="s">
        <v>305</v>
      </c>
      <c r="G169" s="25"/>
      <c r="H169" s="28" t="s">
        <v>309</v>
      </c>
      <c r="I169" s="521"/>
      <c r="J169" s="514"/>
      <c r="K169" s="541"/>
      <c r="L169" s="543"/>
      <c r="M169" s="545"/>
      <c r="N169" s="127" t="s">
        <v>305</v>
      </c>
      <c r="O169" s="25"/>
      <c r="P169" s="28" t="s">
        <v>309</v>
      </c>
      <c r="Q169" s="3"/>
      <c r="R169" s="4"/>
      <c r="S169" s="5"/>
      <c r="T169" s="6"/>
      <c r="U169" s="7"/>
      <c r="V169" s="55"/>
      <c r="W169" s="125"/>
      <c r="X169" s="8"/>
      <c r="Y169" s="4"/>
      <c r="Z169" s="5"/>
      <c r="AA169" s="6"/>
      <c r="AB169" s="7"/>
      <c r="AC169" s="55"/>
      <c r="AD169" s="170"/>
      <c r="AE169" s="27" t="s">
        <v>305</v>
      </c>
      <c r="AF169" s="25"/>
      <c r="AG169" s="28" t="s">
        <v>309</v>
      </c>
      <c r="AH169" s="552"/>
      <c r="AI169" s="537"/>
      <c r="AJ169" s="539"/>
      <c r="AK169" s="539"/>
      <c r="AL169" s="539"/>
      <c r="AM169" s="539"/>
      <c r="AO169" s="34" t="str">
        <f t="shared" si="69"/>
        <v/>
      </c>
      <c r="AP169" s="35" t="str">
        <f t="shared" si="58"/>
        <v/>
      </c>
      <c r="AQ169" s="36" t="str">
        <f t="shared" si="59"/>
        <v/>
      </c>
      <c r="AR169" s="37" t="str">
        <f t="shared" si="60"/>
        <v/>
      </c>
      <c r="AS169" s="38" t="str">
        <f t="shared" si="61"/>
        <v>000</v>
      </c>
      <c r="AT169" s="39" t="str">
        <f t="shared" si="62"/>
        <v>000</v>
      </c>
      <c r="AU169" s="169">
        <f t="shared" si="63"/>
        <v>0</v>
      </c>
      <c r="AV169" s="35" t="str">
        <f t="shared" si="64"/>
        <v>000</v>
      </c>
      <c r="AW169" s="39" t="str">
        <f t="shared" si="65"/>
        <v>000</v>
      </c>
      <c r="AX169" s="169">
        <f t="shared" si="66"/>
        <v>0</v>
      </c>
      <c r="AY169" s="43">
        <f t="shared" si="67"/>
        <v>0</v>
      </c>
      <c r="AZ169" s="32">
        <f t="shared" si="68"/>
        <v>0</v>
      </c>
    </row>
    <row r="170" spans="3:52" ht="22.5" customHeight="1" thickBot="1">
      <c r="C170" s="511"/>
      <c r="D170" s="513"/>
      <c r="E170" s="515"/>
      <c r="F170" s="517" t="str">
        <f>IF(G171="","",INT(YEARFRAC(G171,'[1]1'!$AJ$7,1)))</f>
        <v/>
      </c>
      <c r="G170" s="518"/>
      <c r="H170" s="519"/>
      <c r="I170" s="520"/>
      <c r="J170" s="513"/>
      <c r="K170" s="540" t="s">
        <v>308</v>
      </c>
      <c r="L170" s="542"/>
      <c r="M170" s="544" t="s">
        <v>307</v>
      </c>
      <c r="N170" s="546"/>
      <c r="O170" s="547"/>
      <c r="P170" s="548"/>
      <c r="Q170" s="3"/>
      <c r="R170" s="4"/>
      <c r="S170" s="5"/>
      <c r="T170" s="6"/>
      <c r="U170" s="7"/>
      <c r="V170" s="55"/>
      <c r="W170" s="125"/>
      <c r="X170" s="8"/>
      <c r="Y170" s="4"/>
      <c r="Z170" s="5"/>
      <c r="AA170" s="6"/>
      <c r="AB170" s="7"/>
      <c r="AC170" s="55"/>
      <c r="AD170" s="168"/>
      <c r="AE170" s="549" t="s">
        <v>66</v>
      </c>
      <c r="AF170" s="549"/>
      <c r="AG170" s="550"/>
      <c r="AH170" s="551"/>
      <c r="AI170" s="536" t="str">
        <f t="shared" si="50"/>
        <v/>
      </c>
      <c r="AJ170" s="538"/>
      <c r="AK170" s="538"/>
      <c r="AL170" s="538"/>
      <c r="AM170" s="538"/>
      <c r="AO170" s="34" t="str">
        <f t="shared" si="69"/>
        <v/>
      </c>
      <c r="AP170" s="35" t="str">
        <f t="shared" si="58"/>
        <v/>
      </c>
      <c r="AQ170" s="36" t="str">
        <f t="shared" si="59"/>
        <v/>
      </c>
      <c r="AR170" s="37" t="str">
        <f t="shared" si="60"/>
        <v/>
      </c>
      <c r="AS170" s="38" t="str">
        <f t="shared" si="61"/>
        <v>000</v>
      </c>
      <c r="AT170" s="39" t="str">
        <f t="shared" si="62"/>
        <v>000</v>
      </c>
      <c r="AU170" s="169">
        <f t="shared" si="63"/>
        <v>0</v>
      </c>
      <c r="AV170" s="35" t="str">
        <f t="shared" si="64"/>
        <v>000</v>
      </c>
      <c r="AW170" s="39" t="str">
        <f t="shared" si="65"/>
        <v>000</v>
      </c>
      <c r="AX170" s="169">
        <f t="shared" si="66"/>
        <v>0</v>
      </c>
      <c r="AY170" s="43">
        <f t="shared" si="67"/>
        <v>0</v>
      </c>
      <c r="AZ170" s="32">
        <f t="shared" si="68"/>
        <v>0</v>
      </c>
    </row>
    <row r="171" spans="3:52" ht="22.5" customHeight="1">
      <c r="C171" s="512"/>
      <c r="D171" s="514"/>
      <c r="E171" s="516"/>
      <c r="F171" s="27" t="s">
        <v>305</v>
      </c>
      <c r="G171" s="25"/>
      <c r="H171" s="28" t="s">
        <v>309</v>
      </c>
      <c r="I171" s="521"/>
      <c r="J171" s="514"/>
      <c r="K171" s="541"/>
      <c r="L171" s="543"/>
      <c r="M171" s="545"/>
      <c r="N171" s="127" t="s">
        <v>305</v>
      </c>
      <c r="O171" s="25"/>
      <c r="P171" s="28" t="s">
        <v>309</v>
      </c>
      <c r="Q171" s="3"/>
      <c r="R171" s="4"/>
      <c r="S171" s="5"/>
      <c r="T171" s="6"/>
      <c r="U171" s="7"/>
      <c r="V171" s="55"/>
      <c r="W171" s="125"/>
      <c r="X171" s="8"/>
      <c r="Y171" s="4"/>
      <c r="Z171" s="5"/>
      <c r="AA171" s="6"/>
      <c r="AB171" s="7"/>
      <c r="AC171" s="55"/>
      <c r="AD171" s="170"/>
      <c r="AE171" s="27" t="s">
        <v>305</v>
      </c>
      <c r="AF171" s="25"/>
      <c r="AG171" s="28" t="s">
        <v>309</v>
      </c>
      <c r="AH171" s="552"/>
      <c r="AI171" s="537"/>
      <c r="AJ171" s="539"/>
      <c r="AK171" s="539"/>
      <c r="AL171" s="539"/>
      <c r="AM171" s="539"/>
      <c r="AO171" s="34" t="str">
        <f t="shared" si="69"/>
        <v/>
      </c>
      <c r="AP171" s="35" t="str">
        <f t="shared" si="58"/>
        <v/>
      </c>
      <c r="AQ171" s="36" t="str">
        <f t="shared" si="59"/>
        <v/>
      </c>
      <c r="AR171" s="37" t="str">
        <f t="shared" si="60"/>
        <v/>
      </c>
      <c r="AS171" s="38" t="str">
        <f t="shared" si="61"/>
        <v>000</v>
      </c>
      <c r="AT171" s="39" t="str">
        <f t="shared" si="62"/>
        <v>000</v>
      </c>
      <c r="AU171" s="169">
        <f t="shared" si="63"/>
        <v>0</v>
      </c>
      <c r="AV171" s="35" t="str">
        <f t="shared" si="64"/>
        <v>000</v>
      </c>
      <c r="AW171" s="39" t="str">
        <f t="shared" si="65"/>
        <v>000</v>
      </c>
      <c r="AX171" s="169">
        <f t="shared" si="66"/>
        <v>0</v>
      </c>
      <c r="AY171" s="43">
        <f t="shared" si="67"/>
        <v>0</v>
      </c>
      <c r="AZ171" s="32">
        <f t="shared" si="68"/>
        <v>0</v>
      </c>
    </row>
    <row r="172" spans="3:52" ht="22.5" customHeight="1" thickBot="1">
      <c r="C172" s="511"/>
      <c r="D172" s="513"/>
      <c r="E172" s="515"/>
      <c r="F172" s="517" t="str">
        <f>IF(G173="","",INT(YEARFRAC(G173,'[1]1'!$AJ$7,1)))</f>
        <v/>
      </c>
      <c r="G172" s="518"/>
      <c r="H172" s="519"/>
      <c r="I172" s="520"/>
      <c r="J172" s="513"/>
      <c r="K172" s="540" t="s">
        <v>308</v>
      </c>
      <c r="L172" s="542"/>
      <c r="M172" s="544" t="s">
        <v>307</v>
      </c>
      <c r="N172" s="546"/>
      <c r="O172" s="547"/>
      <c r="P172" s="548"/>
      <c r="Q172" s="3"/>
      <c r="R172" s="4"/>
      <c r="S172" s="5"/>
      <c r="T172" s="6"/>
      <c r="U172" s="7"/>
      <c r="V172" s="55"/>
      <c r="W172" s="125"/>
      <c r="X172" s="8"/>
      <c r="Y172" s="4"/>
      <c r="Z172" s="5"/>
      <c r="AA172" s="6"/>
      <c r="AB172" s="7"/>
      <c r="AC172" s="55"/>
      <c r="AD172" s="168"/>
      <c r="AE172" s="549" t="s">
        <v>66</v>
      </c>
      <c r="AF172" s="549"/>
      <c r="AG172" s="550"/>
      <c r="AH172" s="551"/>
      <c r="AI172" s="536" t="str">
        <f t="shared" si="51"/>
        <v/>
      </c>
      <c r="AJ172" s="538"/>
      <c r="AK172" s="538"/>
      <c r="AL172" s="538"/>
      <c r="AM172" s="538"/>
      <c r="AO172" s="34" t="str">
        <f t="shared" si="69"/>
        <v/>
      </c>
      <c r="AP172" s="35" t="str">
        <f t="shared" si="58"/>
        <v/>
      </c>
      <c r="AQ172" s="36" t="str">
        <f t="shared" si="59"/>
        <v/>
      </c>
      <c r="AR172" s="37" t="str">
        <f t="shared" si="60"/>
        <v/>
      </c>
      <c r="AS172" s="38" t="str">
        <f t="shared" si="61"/>
        <v>000</v>
      </c>
      <c r="AT172" s="39" t="str">
        <f t="shared" si="62"/>
        <v>000</v>
      </c>
      <c r="AU172" s="169">
        <f t="shared" si="63"/>
        <v>0</v>
      </c>
      <c r="AV172" s="35" t="str">
        <f t="shared" si="64"/>
        <v>000</v>
      </c>
      <c r="AW172" s="39" t="str">
        <f t="shared" si="65"/>
        <v>000</v>
      </c>
      <c r="AX172" s="169">
        <f t="shared" si="66"/>
        <v>0</v>
      </c>
      <c r="AY172" s="43">
        <f t="shared" si="67"/>
        <v>0</v>
      </c>
      <c r="AZ172" s="32">
        <f t="shared" si="68"/>
        <v>0</v>
      </c>
    </row>
    <row r="173" spans="3:52" ht="22.5" customHeight="1">
      <c r="C173" s="512"/>
      <c r="D173" s="514"/>
      <c r="E173" s="516"/>
      <c r="F173" s="27" t="s">
        <v>305</v>
      </c>
      <c r="G173" s="25"/>
      <c r="H173" s="28" t="s">
        <v>309</v>
      </c>
      <c r="I173" s="521"/>
      <c r="J173" s="514"/>
      <c r="K173" s="541"/>
      <c r="L173" s="543"/>
      <c r="M173" s="545"/>
      <c r="N173" s="127" t="s">
        <v>305</v>
      </c>
      <c r="O173" s="25"/>
      <c r="P173" s="28" t="s">
        <v>309</v>
      </c>
      <c r="Q173" s="3"/>
      <c r="R173" s="4"/>
      <c r="S173" s="5"/>
      <c r="T173" s="6"/>
      <c r="U173" s="7"/>
      <c r="V173" s="55"/>
      <c r="W173" s="125"/>
      <c r="X173" s="8"/>
      <c r="Y173" s="4"/>
      <c r="Z173" s="5"/>
      <c r="AA173" s="6"/>
      <c r="AB173" s="7"/>
      <c r="AC173" s="55"/>
      <c r="AD173" s="170"/>
      <c r="AE173" s="27" t="s">
        <v>305</v>
      </c>
      <c r="AF173" s="25"/>
      <c r="AG173" s="28" t="s">
        <v>309</v>
      </c>
      <c r="AH173" s="552"/>
      <c r="AI173" s="537"/>
      <c r="AJ173" s="539"/>
      <c r="AK173" s="539"/>
      <c r="AL173" s="539"/>
      <c r="AM173" s="539"/>
      <c r="AO173" s="34" t="str">
        <f t="shared" si="69"/>
        <v/>
      </c>
      <c r="AP173" s="35" t="str">
        <f t="shared" si="58"/>
        <v/>
      </c>
      <c r="AQ173" s="36" t="str">
        <f t="shared" si="59"/>
        <v/>
      </c>
      <c r="AR173" s="37" t="str">
        <f t="shared" si="60"/>
        <v/>
      </c>
      <c r="AS173" s="38" t="str">
        <f t="shared" si="61"/>
        <v>000</v>
      </c>
      <c r="AT173" s="39" t="str">
        <f t="shared" si="62"/>
        <v>000</v>
      </c>
      <c r="AU173" s="169">
        <f t="shared" si="63"/>
        <v>0</v>
      </c>
      <c r="AV173" s="35" t="str">
        <f t="shared" si="64"/>
        <v>000</v>
      </c>
      <c r="AW173" s="39" t="str">
        <f t="shared" si="65"/>
        <v>000</v>
      </c>
      <c r="AX173" s="169">
        <f t="shared" si="66"/>
        <v>0</v>
      </c>
      <c r="AY173" s="43">
        <f t="shared" si="67"/>
        <v>0</v>
      </c>
      <c r="AZ173" s="32">
        <f t="shared" si="68"/>
        <v>0</v>
      </c>
    </row>
    <row r="174" spans="3:52" ht="22.5" customHeight="1" thickBot="1">
      <c r="C174" s="511"/>
      <c r="D174" s="513"/>
      <c r="E174" s="515"/>
      <c r="F174" s="517" t="str">
        <f>IF(G175="","",INT(YEARFRAC(G175,'[1]1'!$AJ$7,1)))</f>
        <v/>
      </c>
      <c r="G174" s="518"/>
      <c r="H174" s="519"/>
      <c r="I174" s="520"/>
      <c r="J174" s="513"/>
      <c r="K174" s="540" t="s">
        <v>308</v>
      </c>
      <c r="L174" s="542"/>
      <c r="M174" s="544" t="s">
        <v>307</v>
      </c>
      <c r="N174" s="546"/>
      <c r="O174" s="547"/>
      <c r="P174" s="548"/>
      <c r="Q174" s="3"/>
      <c r="R174" s="4"/>
      <c r="S174" s="5"/>
      <c r="T174" s="6"/>
      <c r="U174" s="7"/>
      <c r="V174" s="55"/>
      <c r="W174" s="125"/>
      <c r="X174" s="8"/>
      <c r="Y174" s="4"/>
      <c r="Z174" s="5"/>
      <c r="AA174" s="6"/>
      <c r="AB174" s="7"/>
      <c r="AC174" s="55"/>
      <c r="AD174" s="168"/>
      <c r="AE174" s="549" t="s">
        <v>66</v>
      </c>
      <c r="AF174" s="549"/>
      <c r="AG174" s="550"/>
      <c r="AH174" s="551"/>
      <c r="AI174" s="536" t="str">
        <f t="shared" si="52"/>
        <v/>
      </c>
      <c r="AJ174" s="538"/>
      <c r="AK174" s="538"/>
      <c r="AL174" s="538"/>
      <c r="AM174" s="538"/>
      <c r="AO174" s="34" t="str">
        <f t="shared" si="69"/>
        <v/>
      </c>
      <c r="AP174" s="35" t="str">
        <f t="shared" si="58"/>
        <v/>
      </c>
      <c r="AQ174" s="36" t="str">
        <f t="shared" si="59"/>
        <v/>
      </c>
      <c r="AR174" s="37" t="str">
        <f t="shared" si="60"/>
        <v/>
      </c>
      <c r="AS174" s="38" t="str">
        <f t="shared" si="61"/>
        <v>000</v>
      </c>
      <c r="AT174" s="39" t="str">
        <f t="shared" si="62"/>
        <v>000</v>
      </c>
      <c r="AU174" s="169">
        <f t="shared" si="63"/>
        <v>0</v>
      </c>
      <c r="AV174" s="35" t="str">
        <f t="shared" si="64"/>
        <v>000</v>
      </c>
      <c r="AW174" s="39" t="str">
        <f t="shared" si="65"/>
        <v>000</v>
      </c>
      <c r="AX174" s="169">
        <f t="shared" si="66"/>
        <v>0</v>
      </c>
      <c r="AY174" s="43">
        <f t="shared" si="67"/>
        <v>0</v>
      </c>
      <c r="AZ174" s="32">
        <f t="shared" si="68"/>
        <v>0</v>
      </c>
    </row>
    <row r="175" spans="3:52" ht="22.5" customHeight="1">
      <c r="C175" s="512"/>
      <c r="D175" s="514"/>
      <c r="E175" s="516"/>
      <c r="F175" s="27" t="s">
        <v>305</v>
      </c>
      <c r="G175" s="25"/>
      <c r="H175" s="28" t="s">
        <v>309</v>
      </c>
      <c r="I175" s="521"/>
      <c r="J175" s="514"/>
      <c r="K175" s="541"/>
      <c r="L175" s="543"/>
      <c r="M175" s="545"/>
      <c r="N175" s="127" t="s">
        <v>305</v>
      </c>
      <c r="O175" s="25"/>
      <c r="P175" s="28" t="s">
        <v>309</v>
      </c>
      <c r="Q175" s="3"/>
      <c r="R175" s="4"/>
      <c r="S175" s="5"/>
      <c r="T175" s="6"/>
      <c r="U175" s="7"/>
      <c r="V175" s="55"/>
      <c r="W175" s="125"/>
      <c r="X175" s="8"/>
      <c r="Y175" s="4"/>
      <c r="Z175" s="5"/>
      <c r="AA175" s="6"/>
      <c r="AB175" s="7"/>
      <c r="AC175" s="55"/>
      <c r="AD175" s="170"/>
      <c r="AE175" s="27" t="s">
        <v>305</v>
      </c>
      <c r="AF175" s="25"/>
      <c r="AG175" s="28" t="s">
        <v>309</v>
      </c>
      <c r="AH175" s="552"/>
      <c r="AI175" s="537"/>
      <c r="AJ175" s="539"/>
      <c r="AK175" s="539"/>
      <c r="AL175" s="539"/>
      <c r="AM175" s="539"/>
      <c r="AO175" s="34" t="str">
        <f t="shared" si="69"/>
        <v/>
      </c>
      <c r="AP175" s="35" t="str">
        <f t="shared" si="58"/>
        <v/>
      </c>
      <c r="AQ175" s="36" t="str">
        <f t="shared" si="59"/>
        <v/>
      </c>
      <c r="AR175" s="37" t="str">
        <f t="shared" si="60"/>
        <v/>
      </c>
      <c r="AS175" s="38" t="str">
        <f t="shared" si="61"/>
        <v>000</v>
      </c>
      <c r="AT175" s="39" t="str">
        <f t="shared" si="62"/>
        <v>000</v>
      </c>
      <c r="AU175" s="169">
        <f t="shared" si="63"/>
        <v>0</v>
      </c>
      <c r="AV175" s="35" t="str">
        <f t="shared" si="64"/>
        <v>000</v>
      </c>
      <c r="AW175" s="39" t="str">
        <f t="shared" si="65"/>
        <v>000</v>
      </c>
      <c r="AX175" s="169">
        <f t="shared" si="66"/>
        <v>0</v>
      </c>
      <c r="AY175" s="43">
        <f t="shared" si="67"/>
        <v>0</v>
      </c>
      <c r="AZ175" s="32">
        <f t="shared" si="68"/>
        <v>0</v>
      </c>
    </row>
    <row r="176" spans="3:52" ht="22.5" customHeight="1" thickBot="1">
      <c r="C176" s="511"/>
      <c r="D176" s="513"/>
      <c r="E176" s="515"/>
      <c r="F176" s="517" t="str">
        <f>IF(G177="","",INT(YEARFRAC(G177,'[1]1'!$AJ$7,1)))</f>
        <v/>
      </c>
      <c r="G176" s="518"/>
      <c r="H176" s="519"/>
      <c r="I176" s="520"/>
      <c r="J176" s="513"/>
      <c r="K176" s="540" t="s">
        <v>308</v>
      </c>
      <c r="L176" s="542"/>
      <c r="M176" s="544" t="s">
        <v>307</v>
      </c>
      <c r="N176" s="546"/>
      <c r="O176" s="547"/>
      <c r="P176" s="548"/>
      <c r="Q176" s="3"/>
      <c r="R176" s="4"/>
      <c r="S176" s="5"/>
      <c r="T176" s="6"/>
      <c r="U176" s="7"/>
      <c r="V176" s="55"/>
      <c r="W176" s="125"/>
      <c r="X176" s="8"/>
      <c r="Y176" s="4"/>
      <c r="Z176" s="5"/>
      <c r="AA176" s="6"/>
      <c r="AB176" s="7"/>
      <c r="AC176" s="55"/>
      <c r="AD176" s="168"/>
      <c r="AE176" s="549" t="s">
        <v>66</v>
      </c>
      <c r="AF176" s="549"/>
      <c r="AG176" s="550"/>
      <c r="AH176" s="551"/>
      <c r="AI176" s="536" t="str">
        <f t="shared" si="53"/>
        <v/>
      </c>
      <c r="AJ176" s="538"/>
      <c r="AK176" s="538"/>
      <c r="AL176" s="538"/>
      <c r="AM176" s="538"/>
      <c r="AO176" s="34" t="str">
        <f t="shared" si="69"/>
        <v/>
      </c>
      <c r="AP176" s="35" t="str">
        <f t="shared" si="58"/>
        <v/>
      </c>
      <c r="AQ176" s="36" t="str">
        <f t="shared" si="59"/>
        <v/>
      </c>
      <c r="AR176" s="37" t="str">
        <f t="shared" si="60"/>
        <v/>
      </c>
      <c r="AS176" s="38" t="str">
        <f t="shared" si="61"/>
        <v>000</v>
      </c>
      <c r="AT176" s="39" t="str">
        <f t="shared" si="62"/>
        <v>000</v>
      </c>
      <c r="AU176" s="169">
        <f t="shared" si="63"/>
        <v>0</v>
      </c>
      <c r="AV176" s="35" t="str">
        <f t="shared" si="64"/>
        <v>000</v>
      </c>
      <c r="AW176" s="39" t="str">
        <f t="shared" si="65"/>
        <v>000</v>
      </c>
      <c r="AX176" s="169">
        <f t="shared" si="66"/>
        <v>0</v>
      </c>
      <c r="AY176" s="43">
        <f t="shared" si="67"/>
        <v>0</v>
      </c>
      <c r="AZ176" s="32">
        <f t="shared" si="68"/>
        <v>0</v>
      </c>
    </row>
    <row r="177" spans="3:52" ht="22.5" customHeight="1">
      <c r="C177" s="512"/>
      <c r="D177" s="514"/>
      <c r="E177" s="516"/>
      <c r="F177" s="27" t="s">
        <v>305</v>
      </c>
      <c r="G177" s="25"/>
      <c r="H177" s="28" t="s">
        <v>309</v>
      </c>
      <c r="I177" s="521"/>
      <c r="J177" s="514"/>
      <c r="K177" s="541"/>
      <c r="L177" s="543"/>
      <c r="M177" s="545"/>
      <c r="N177" s="127" t="s">
        <v>305</v>
      </c>
      <c r="O177" s="25"/>
      <c r="P177" s="28" t="s">
        <v>309</v>
      </c>
      <c r="Q177" s="3"/>
      <c r="R177" s="4"/>
      <c r="S177" s="5"/>
      <c r="T177" s="6"/>
      <c r="U177" s="7"/>
      <c r="V177" s="55"/>
      <c r="W177" s="125"/>
      <c r="X177" s="8"/>
      <c r="Y177" s="4"/>
      <c r="Z177" s="5"/>
      <c r="AA177" s="6"/>
      <c r="AB177" s="7"/>
      <c r="AC177" s="55"/>
      <c r="AD177" s="170"/>
      <c r="AE177" s="27" t="s">
        <v>305</v>
      </c>
      <c r="AF177" s="25"/>
      <c r="AG177" s="28" t="s">
        <v>309</v>
      </c>
      <c r="AH177" s="552"/>
      <c r="AI177" s="537"/>
      <c r="AJ177" s="539"/>
      <c r="AK177" s="539"/>
      <c r="AL177" s="539"/>
      <c r="AM177" s="539"/>
      <c r="AO177" s="34" t="str">
        <f t="shared" si="69"/>
        <v/>
      </c>
      <c r="AP177" s="35" t="str">
        <f t="shared" si="58"/>
        <v/>
      </c>
      <c r="AQ177" s="36" t="str">
        <f t="shared" si="59"/>
        <v/>
      </c>
      <c r="AR177" s="37" t="str">
        <f t="shared" si="60"/>
        <v/>
      </c>
      <c r="AS177" s="38" t="str">
        <f t="shared" si="61"/>
        <v>000</v>
      </c>
      <c r="AT177" s="39" t="str">
        <f t="shared" si="62"/>
        <v>000</v>
      </c>
      <c r="AU177" s="169">
        <f t="shared" si="63"/>
        <v>0</v>
      </c>
      <c r="AV177" s="35" t="str">
        <f t="shared" si="64"/>
        <v>000</v>
      </c>
      <c r="AW177" s="39" t="str">
        <f t="shared" si="65"/>
        <v>000</v>
      </c>
      <c r="AX177" s="169">
        <f t="shared" si="66"/>
        <v>0</v>
      </c>
      <c r="AY177" s="43">
        <f t="shared" si="67"/>
        <v>0</v>
      </c>
      <c r="AZ177" s="32">
        <f t="shared" si="68"/>
        <v>0</v>
      </c>
    </row>
    <row r="178" spans="3:52" ht="22.5" customHeight="1" thickBot="1">
      <c r="C178" s="511"/>
      <c r="D178" s="513"/>
      <c r="E178" s="515"/>
      <c r="F178" s="517" t="str">
        <f>IF(G179="","",INT(YEARFRAC(G179,'[1]1'!$AJ$7,1)))</f>
        <v/>
      </c>
      <c r="G178" s="518"/>
      <c r="H178" s="519"/>
      <c r="I178" s="520"/>
      <c r="J178" s="513"/>
      <c r="K178" s="540" t="s">
        <v>308</v>
      </c>
      <c r="L178" s="542"/>
      <c r="M178" s="544" t="s">
        <v>307</v>
      </c>
      <c r="N178" s="546"/>
      <c r="O178" s="547"/>
      <c r="P178" s="548"/>
      <c r="Q178" s="3"/>
      <c r="R178" s="4"/>
      <c r="S178" s="5"/>
      <c r="T178" s="6"/>
      <c r="U178" s="7"/>
      <c r="V178" s="55"/>
      <c r="W178" s="125"/>
      <c r="X178" s="8"/>
      <c r="Y178" s="4"/>
      <c r="Z178" s="5"/>
      <c r="AA178" s="6"/>
      <c r="AB178" s="7"/>
      <c r="AC178" s="55"/>
      <c r="AD178" s="168"/>
      <c r="AE178" s="549" t="s">
        <v>66</v>
      </c>
      <c r="AF178" s="549"/>
      <c r="AG178" s="550"/>
      <c r="AH178" s="551"/>
      <c r="AI178" s="536" t="str">
        <f t="shared" si="54"/>
        <v/>
      </c>
      <c r="AJ178" s="538"/>
      <c r="AK178" s="538"/>
      <c r="AL178" s="538"/>
      <c r="AM178" s="538"/>
      <c r="AO178" s="34" t="str">
        <f t="shared" si="69"/>
        <v/>
      </c>
      <c r="AP178" s="35" t="str">
        <f t="shared" si="58"/>
        <v/>
      </c>
      <c r="AQ178" s="36" t="str">
        <f t="shared" si="59"/>
        <v/>
      </c>
      <c r="AR178" s="37" t="str">
        <f t="shared" si="60"/>
        <v/>
      </c>
      <c r="AS178" s="38" t="str">
        <f t="shared" si="61"/>
        <v>000</v>
      </c>
      <c r="AT178" s="39" t="str">
        <f t="shared" si="62"/>
        <v>000</v>
      </c>
      <c r="AU178" s="169">
        <f t="shared" si="63"/>
        <v>0</v>
      </c>
      <c r="AV178" s="35" t="str">
        <f t="shared" si="64"/>
        <v>000</v>
      </c>
      <c r="AW178" s="39" t="str">
        <f t="shared" si="65"/>
        <v>000</v>
      </c>
      <c r="AX178" s="169">
        <f t="shared" si="66"/>
        <v>0</v>
      </c>
      <c r="AY178" s="43">
        <f t="shared" si="67"/>
        <v>0</v>
      </c>
      <c r="AZ178" s="32">
        <f t="shared" si="68"/>
        <v>0</v>
      </c>
    </row>
    <row r="179" spans="3:52" ht="22.5" customHeight="1">
      <c r="C179" s="512"/>
      <c r="D179" s="514"/>
      <c r="E179" s="516"/>
      <c r="F179" s="27" t="s">
        <v>305</v>
      </c>
      <c r="G179" s="25"/>
      <c r="H179" s="28" t="s">
        <v>309</v>
      </c>
      <c r="I179" s="521"/>
      <c r="J179" s="514"/>
      <c r="K179" s="541"/>
      <c r="L179" s="543"/>
      <c r="M179" s="545"/>
      <c r="N179" s="127" t="s">
        <v>305</v>
      </c>
      <c r="O179" s="25"/>
      <c r="P179" s="28" t="s">
        <v>309</v>
      </c>
      <c r="Q179" s="3"/>
      <c r="R179" s="4"/>
      <c r="S179" s="5"/>
      <c r="T179" s="6"/>
      <c r="U179" s="7"/>
      <c r="V179" s="55"/>
      <c r="W179" s="125"/>
      <c r="X179" s="8"/>
      <c r="Y179" s="4"/>
      <c r="Z179" s="5"/>
      <c r="AA179" s="6"/>
      <c r="AB179" s="7"/>
      <c r="AC179" s="55"/>
      <c r="AD179" s="170"/>
      <c r="AE179" s="27" t="s">
        <v>305</v>
      </c>
      <c r="AF179" s="25"/>
      <c r="AG179" s="28" t="s">
        <v>309</v>
      </c>
      <c r="AH179" s="552"/>
      <c r="AI179" s="537"/>
      <c r="AJ179" s="539"/>
      <c r="AK179" s="539"/>
      <c r="AL179" s="539"/>
      <c r="AM179" s="539"/>
      <c r="AO179" s="34" t="str">
        <f t="shared" si="69"/>
        <v/>
      </c>
      <c r="AP179" s="35" t="str">
        <f t="shared" si="58"/>
        <v/>
      </c>
      <c r="AQ179" s="36" t="str">
        <f t="shared" si="59"/>
        <v/>
      </c>
      <c r="AR179" s="37" t="str">
        <f t="shared" si="60"/>
        <v/>
      </c>
      <c r="AS179" s="38" t="str">
        <f t="shared" si="61"/>
        <v>000</v>
      </c>
      <c r="AT179" s="39" t="str">
        <f t="shared" si="62"/>
        <v>000</v>
      </c>
      <c r="AU179" s="169">
        <f t="shared" si="63"/>
        <v>0</v>
      </c>
      <c r="AV179" s="35" t="str">
        <f t="shared" si="64"/>
        <v>000</v>
      </c>
      <c r="AW179" s="39" t="str">
        <f t="shared" si="65"/>
        <v>000</v>
      </c>
      <c r="AX179" s="169">
        <f t="shared" si="66"/>
        <v>0</v>
      </c>
      <c r="AY179" s="43">
        <f t="shared" si="67"/>
        <v>0</v>
      </c>
      <c r="AZ179" s="32">
        <f t="shared" si="68"/>
        <v>0</v>
      </c>
    </row>
    <row r="180" spans="3:52" ht="22.5" customHeight="1" thickBot="1">
      <c r="C180" s="511"/>
      <c r="D180" s="513"/>
      <c r="E180" s="515"/>
      <c r="F180" s="517" t="str">
        <f>IF(G181="","",INT(YEARFRAC(G181,'[1]1'!$AJ$7,1)))</f>
        <v/>
      </c>
      <c r="G180" s="518"/>
      <c r="H180" s="519"/>
      <c r="I180" s="520"/>
      <c r="J180" s="513"/>
      <c r="K180" s="540" t="s">
        <v>308</v>
      </c>
      <c r="L180" s="542"/>
      <c r="M180" s="544" t="s">
        <v>307</v>
      </c>
      <c r="N180" s="546"/>
      <c r="O180" s="547"/>
      <c r="P180" s="548"/>
      <c r="Q180" s="3"/>
      <c r="R180" s="4"/>
      <c r="S180" s="5"/>
      <c r="T180" s="6"/>
      <c r="U180" s="7"/>
      <c r="V180" s="55"/>
      <c r="W180" s="125"/>
      <c r="X180" s="8"/>
      <c r="Y180" s="4"/>
      <c r="Z180" s="5"/>
      <c r="AA180" s="6"/>
      <c r="AB180" s="7"/>
      <c r="AC180" s="55"/>
      <c r="AD180" s="168"/>
      <c r="AE180" s="549" t="s">
        <v>66</v>
      </c>
      <c r="AF180" s="549"/>
      <c r="AG180" s="550"/>
      <c r="AH180" s="551"/>
      <c r="AI180" s="536" t="str">
        <f t="shared" si="55"/>
        <v/>
      </c>
      <c r="AJ180" s="538"/>
      <c r="AK180" s="538"/>
      <c r="AL180" s="538"/>
      <c r="AM180" s="538"/>
      <c r="AO180" s="34" t="str">
        <f t="shared" si="69"/>
        <v/>
      </c>
      <c r="AP180" s="35" t="str">
        <f t="shared" si="58"/>
        <v/>
      </c>
      <c r="AQ180" s="36" t="str">
        <f t="shared" si="59"/>
        <v/>
      </c>
      <c r="AR180" s="37" t="str">
        <f t="shared" si="60"/>
        <v/>
      </c>
      <c r="AS180" s="38" t="str">
        <f t="shared" si="61"/>
        <v>000</v>
      </c>
      <c r="AT180" s="39" t="str">
        <f t="shared" si="62"/>
        <v>000</v>
      </c>
      <c r="AU180" s="169">
        <f t="shared" si="63"/>
        <v>0</v>
      </c>
      <c r="AV180" s="35" t="str">
        <f t="shared" si="64"/>
        <v>000</v>
      </c>
      <c r="AW180" s="39" t="str">
        <f t="shared" si="65"/>
        <v>000</v>
      </c>
      <c r="AX180" s="169">
        <f t="shared" si="66"/>
        <v>0</v>
      </c>
      <c r="AY180" s="43">
        <f t="shared" si="67"/>
        <v>0</v>
      </c>
      <c r="AZ180" s="32">
        <f t="shared" si="68"/>
        <v>0</v>
      </c>
    </row>
    <row r="181" spans="3:52" ht="22.5" customHeight="1">
      <c r="C181" s="512"/>
      <c r="D181" s="514"/>
      <c r="E181" s="516"/>
      <c r="F181" s="27" t="s">
        <v>305</v>
      </c>
      <c r="G181" s="25"/>
      <c r="H181" s="28" t="s">
        <v>309</v>
      </c>
      <c r="I181" s="521"/>
      <c r="J181" s="514"/>
      <c r="K181" s="541"/>
      <c r="L181" s="543"/>
      <c r="M181" s="545"/>
      <c r="N181" s="127" t="s">
        <v>305</v>
      </c>
      <c r="O181" s="25"/>
      <c r="P181" s="28" t="s">
        <v>309</v>
      </c>
      <c r="Q181" s="3"/>
      <c r="R181" s="4"/>
      <c r="S181" s="5"/>
      <c r="T181" s="6"/>
      <c r="U181" s="7"/>
      <c r="V181" s="55"/>
      <c r="W181" s="125"/>
      <c r="X181" s="8"/>
      <c r="Y181" s="4"/>
      <c r="Z181" s="5"/>
      <c r="AA181" s="6"/>
      <c r="AB181" s="7"/>
      <c r="AC181" s="55"/>
      <c r="AD181" s="170"/>
      <c r="AE181" s="27" t="s">
        <v>305</v>
      </c>
      <c r="AF181" s="25"/>
      <c r="AG181" s="28" t="s">
        <v>309</v>
      </c>
      <c r="AH181" s="552"/>
      <c r="AI181" s="537"/>
      <c r="AJ181" s="539"/>
      <c r="AK181" s="539"/>
      <c r="AL181" s="539"/>
      <c r="AM181" s="539"/>
      <c r="AO181" s="34" t="str">
        <f t="shared" si="69"/>
        <v/>
      </c>
      <c r="AP181" s="35" t="str">
        <f t="shared" si="58"/>
        <v/>
      </c>
      <c r="AQ181" s="36" t="str">
        <f t="shared" si="59"/>
        <v/>
      </c>
      <c r="AR181" s="37" t="str">
        <f t="shared" si="60"/>
        <v/>
      </c>
      <c r="AS181" s="38" t="str">
        <f t="shared" si="61"/>
        <v>000</v>
      </c>
      <c r="AT181" s="39" t="str">
        <f t="shared" si="62"/>
        <v>000</v>
      </c>
      <c r="AU181" s="169">
        <f t="shared" si="63"/>
        <v>0</v>
      </c>
      <c r="AV181" s="35" t="str">
        <f t="shared" si="64"/>
        <v>000</v>
      </c>
      <c r="AW181" s="39" t="str">
        <f t="shared" si="65"/>
        <v>000</v>
      </c>
      <c r="AX181" s="169">
        <f t="shared" si="66"/>
        <v>0</v>
      </c>
      <c r="AY181" s="43">
        <f t="shared" si="67"/>
        <v>0</v>
      </c>
      <c r="AZ181" s="32">
        <f t="shared" si="68"/>
        <v>0</v>
      </c>
    </row>
    <row r="182" spans="3:52" ht="22.5" customHeight="1" thickBot="1">
      <c r="C182" s="511"/>
      <c r="D182" s="513"/>
      <c r="E182" s="515"/>
      <c r="F182" s="517" t="str">
        <f>IF(G183="","",INT(YEARFRAC(G183,'[1]1'!$AJ$7,1)))</f>
        <v/>
      </c>
      <c r="G182" s="518"/>
      <c r="H182" s="519"/>
      <c r="I182" s="520"/>
      <c r="J182" s="513"/>
      <c r="K182" s="540" t="s">
        <v>308</v>
      </c>
      <c r="L182" s="542"/>
      <c r="M182" s="544" t="s">
        <v>307</v>
      </c>
      <c r="N182" s="546"/>
      <c r="O182" s="547"/>
      <c r="P182" s="548"/>
      <c r="Q182" s="3"/>
      <c r="R182" s="4"/>
      <c r="S182" s="5"/>
      <c r="T182" s="6"/>
      <c r="U182" s="7"/>
      <c r="V182" s="55"/>
      <c r="W182" s="125"/>
      <c r="X182" s="8"/>
      <c r="Y182" s="4"/>
      <c r="Z182" s="5"/>
      <c r="AA182" s="6"/>
      <c r="AB182" s="7"/>
      <c r="AC182" s="55"/>
      <c r="AD182" s="168"/>
      <c r="AE182" s="549" t="s">
        <v>66</v>
      </c>
      <c r="AF182" s="549"/>
      <c r="AG182" s="550"/>
      <c r="AH182" s="551"/>
      <c r="AI182" s="536" t="str">
        <f t="shared" si="56"/>
        <v/>
      </c>
      <c r="AJ182" s="538"/>
      <c r="AK182" s="538"/>
      <c r="AL182" s="538"/>
      <c r="AM182" s="538"/>
      <c r="AO182" s="34" t="str">
        <f t="shared" si="69"/>
        <v/>
      </c>
      <c r="AP182" s="35" t="str">
        <f t="shared" si="58"/>
        <v/>
      </c>
      <c r="AQ182" s="36" t="str">
        <f t="shared" si="59"/>
        <v/>
      </c>
      <c r="AR182" s="37" t="str">
        <f t="shared" si="60"/>
        <v/>
      </c>
      <c r="AS182" s="38" t="str">
        <f t="shared" si="61"/>
        <v>000</v>
      </c>
      <c r="AT182" s="39" t="str">
        <f t="shared" si="62"/>
        <v>000</v>
      </c>
      <c r="AU182" s="169">
        <f t="shared" si="63"/>
        <v>0</v>
      </c>
      <c r="AV182" s="35" t="str">
        <f t="shared" si="64"/>
        <v>000</v>
      </c>
      <c r="AW182" s="39" t="str">
        <f t="shared" si="65"/>
        <v>000</v>
      </c>
      <c r="AX182" s="169">
        <f t="shared" si="66"/>
        <v>0</v>
      </c>
      <c r="AY182" s="43">
        <f t="shared" si="67"/>
        <v>0</v>
      </c>
      <c r="AZ182" s="32">
        <f t="shared" si="68"/>
        <v>0</v>
      </c>
    </row>
    <row r="183" spans="3:52" ht="22.5" customHeight="1">
      <c r="C183" s="512"/>
      <c r="D183" s="514"/>
      <c r="E183" s="516"/>
      <c r="F183" s="27" t="s">
        <v>305</v>
      </c>
      <c r="G183" s="25"/>
      <c r="H183" s="28" t="s">
        <v>309</v>
      </c>
      <c r="I183" s="521"/>
      <c r="J183" s="514"/>
      <c r="K183" s="541"/>
      <c r="L183" s="543"/>
      <c r="M183" s="545"/>
      <c r="N183" s="127" t="s">
        <v>305</v>
      </c>
      <c r="O183" s="25"/>
      <c r="P183" s="28" t="s">
        <v>309</v>
      </c>
      <c r="Q183" s="3"/>
      <c r="R183" s="4"/>
      <c r="S183" s="5"/>
      <c r="T183" s="6"/>
      <c r="U183" s="7"/>
      <c r="V183" s="55"/>
      <c r="W183" s="125"/>
      <c r="X183" s="8"/>
      <c r="Y183" s="4"/>
      <c r="Z183" s="5"/>
      <c r="AA183" s="6"/>
      <c r="AB183" s="7"/>
      <c r="AC183" s="55"/>
      <c r="AD183" s="170"/>
      <c r="AE183" s="27" t="s">
        <v>305</v>
      </c>
      <c r="AF183" s="25"/>
      <c r="AG183" s="28" t="s">
        <v>309</v>
      </c>
      <c r="AH183" s="552"/>
      <c r="AI183" s="537"/>
      <c r="AJ183" s="539"/>
      <c r="AK183" s="539"/>
      <c r="AL183" s="539"/>
      <c r="AM183" s="539"/>
      <c r="AO183" s="34" t="str">
        <f t="shared" si="69"/>
        <v/>
      </c>
      <c r="AP183" s="35" t="str">
        <f t="shared" si="58"/>
        <v/>
      </c>
      <c r="AQ183" s="36" t="str">
        <f t="shared" si="59"/>
        <v/>
      </c>
      <c r="AR183" s="37" t="str">
        <f t="shared" si="60"/>
        <v/>
      </c>
      <c r="AS183" s="38" t="str">
        <f t="shared" si="61"/>
        <v>000</v>
      </c>
      <c r="AT183" s="39" t="str">
        <f t="shared" si="62"/>
        <v>000</v>
      </c>
      <c r="AU183" s="169">
        <f t="shared" si="63"/>
        <v>0</v>
      </c>
      <c r="AV183" s="35" t="str">
        <f t="shared" si="64"/>
        <v>000</v>
      </c>
      <c r="AW183" s="39" t="str">
        <f t="shared" si="65"/>
        <v>000</v>
      </c>
      <c r="AX183" s="169">
        <f t="shared" si="66"/>
        <v>0</v>
      </c>
      <c r="AY183" s="43">
        <f t="shared" si="67"/>
        <v>0</v>
      </c>
      <c r="AZ183" s="32">
        <f t="shared" si="68"/>
        <v>0</v>
      </c>
    </row>
    <row r="184" spans="3:52" ht="22.5" customHeight="1" thickBot="1">
      <c r="C184" s="511"/>
      <c r="D184" s="513"/>
      <c r="E184" s="515"/>
      <c r="F184" s="517" t="str">
        <f>IF(G185="","",INT(YEARFRAC(G185,'[1]1'!$AJ$7,1)))</f>
        <v/>
      </c>
      <c r="G184" s="518"/>
      <c r="H184" s="519"/>
      <c r="I184" s="520"/>
      <c r="J184" s="513"/>
      <c r="K184" s="540" t="s">
        <v>308</v>
      </c>
      <c r="L184" s="542"/>
      <c r="M184" s="544" t="s">
        <v>307</v>
      </c>
      <c r="N184" s="546"/>
      <c r="O184" s="547"/>
      <c r="P184" s="548"/>
      <c r="Q184" s="3"/>
      <c r="R184" s="4"/>
      <c r="S184" s="5"/>
      <c r="T184" s="6"/>
      <c r="U184" s="7"/>
      <c r="V184" s="55"/>
      <c r="W184" s="125"/>
      <c r="X184" s="8"/>
      <c r="Y184" s="4"/>
      <c r="Z184" s="5"/>
      <c r="AA184" s="6"/>
      <c r="AB184" s="7"/>
      <c r="AC184" s="55"/>
      <c r="AD184" s="168"/>
      <c r="AE184" s="549" t="s">
        <v>66</v>
      </c>
      <c r="AF184" s="549"/>
      <c r="AG184" s="550"/>
      <c r="AH184" s="551"/>
      <c r="AI184" s="536" t="str">
        <f t="shared" ref="AI184" si="72">IF(F184&lt;35,"◯","")</f>
        <v/>
      </c>
      <c r="AJ184" s="538"/>
      <c r="AK184" s="538"/>
      <c r="AL184" s="538"/>
      <c r="AM184" s="538"/>
      <c r="AO184" s="34" t="str">
        <f t="shared" si="69"/>
        <v/>
      </c>
      <c r="AP184" s="35" t="str">
        <f t="shared" si="58"/>
        <v/>
      </c>
      <c r="AQ184" s="36" t="str">
        <f t="shared" si="59"/>
        <v/>
      </c>
      <c r="AR184" s="37" t="str">
        <f t="shared" si="60"/>
        <v/>
      </c>
      <c r="AS184" s="38" t="str">
        <f t="shared" si="61"/>
        <v>000</v>
      </c>
      <c r="AT184" s="39" t="str">
        <f t="shared" si="62"/>
        <v>000</v>
      </c>
      <c r="AU184" s="169">
        <f t="shared" si="63"/>
        <v>0</v>
      </c>
      <c r="AV184" s="35" t="str">
        <f t="shared" si="64"/>
        <v>000</v>
      </c>
      <c r="AW184" s="39" t="str">
        <f t="shared" si="65"/>
        <v>000</v>
      </c>
      <c r="AX184" s="169">
        <f t="shared" si="66"/>
        <v>0</v>
      </c>
      <c r="AY184" s="43">
        <f t="shared" si="67"/>
        <v>0</v>
      </c>
      <c r="AZ184" s="32">
        <f t="shared" si="68"/>
        <v>0</v>
      </c>
    </row>
    <row r="185" spans="3:52" ht="22.5" customHeight="1">
      <c r="C185" s="512"/>
      <c r="D185" s="514"/>
      <c r="E185" s="516"/>
      <c r="F185" s="27" t="s">
        <v>305</v>
      </c>
      <c r="G185" s="25"/>
      <c r="H185" s="28" t="s">
        <v>309</v>
      </c>
      <c r="I185" s="521"/>
      <c r="J185" s="514"/>
      <c r="K185" s="541"/>
      <c r="L185" s="543"/>
      <c r="M185" s="545"/>
      <c r="N185" s="127" t="s">
        <v>305</v>
      </c>
      <c r="O185" s="25"/>
      <c r="P185" s="28" t="s">
        <v>309</v>
      </c>
      <c r="Q185" s="3"/>
      <c r="R185" s="4"/>
      <c r="S185" s="5"/>
      <c r="T185" s="6"/>
      <c r="U185" s="7"/>
      <c r="V185" s="55"/>
      <c r="W185" s="125"/>
      <c r="X185" s="8"/>
      <c r="Y185" s="4"/>
      <c r="Z185" s="5"/>
      <c r="AA185" s="6"/>
      <c r="AB185" s="7"/>
      <c r="AC185" s="55"/>
      <c r="AD185" s="170"/>
      <c r="AE185" s="27" t="s">
        <v>305</v>
      </c>
      <c r="AF185" s="25"/>
      <c r="AG185" s="28" t="s">
        <v>309</v>
      </c>
      <c r="AH185" s="552"/>
      <c r="AI185" s="537"/>
      <c r="AJ185" s="539"/>
      <c r="AK185" s="539"/>
      <c r="AL185" s="539"/>
      <c r="AM185" s="539"/>
      <c r="AO185" s="34" t="str">
        <f t="shared" si="69"/>
        <v/>
      </c>
      <c r="AP185" s="35" t="str">
        <f t="shared" si="58"/>
        <v/>
      </c>
      <c r="AQ185" s="36" t="str">
        <f t="shared" si="59"/>
        <v/>
      </c>
      <c r="AR185" s="37" t="str">
        <f t="shared" si="60"/>
        <v/>
      </c>
      <c r="AS185" s="38" t="str">
        <f t="shared" si="61"/>
        <v>000</v>
      </c>
      <c r="AT185" s="39" t="str">
        <f t="shared" si="62"/>
        <v>000</v>
      </c>
      <c r="AU185" s="169">
        <f t="shared" si="63"/>
        <v>0</v>
      </c>
      <c r="AV185" s="35" t="str">
        <f t="shared" si="64"/>
        <v>000</v>
      </c>
      <c r="AW185" s="39" t="str">
        <f t="shared" si="65"/>
        <v>000</v>
      </c>
      <c r="AX185" s="169">
        <f t="shared" si="66"/>
        <v>0</v>
      </c>
      <c r="AY185" s="43">
        <f t="shared" si="67"/>
        <v>0</v>
      </c>
      <c r="AZ185" s="32">
        <f t="shared" si="68"/>
        <v>0</v>
      </c>
    </row>
    <row r="186" spans="3:52" ht="22.5" customHeight="1" thickBot="1">
      <c r="C186" s="511"/>
      <c r="D186" s="513"/>
      <c r="E186" s="515"/>
      <c r="F186" s="517" t="str">
        <f>IF(G187="","",INT(YEARFRAC(G187,'[1]1'!$AJ$7,1)))</f>
        <v/>
      </c>
      <c r="G186" s="518"/>
      <c r="H186" s="519"/>
      <c r="I186" s="520"/>
      <c r="J186" s="513"/>
      <c r="K186" s="540" t="s">
        <v>308</v>
      </c>
      <c r="L186" s="542"/>
      <c r="M186" s="544" t="s">
        <v>307</v>
      </c>
      <c r="N186" s="546"/>
      <c r="O186" s="547"/>
      <c r="P186" s="548"/>
      <c r="Q186" s="3"/>
      <c r="R186" s="4"/>
      <c r="S186" s="5"/>
      <c r="T186" s="6"/>
      <c r="U186" s="7"/>
      <c r="V186" s="55"/>
      <c r="W186" s="125"/>
      <c r="X186" s="8"/>
      <c r="Y186" s="4"/>
      <c r="Z186" s="5"/>
      <c r="AA186" s="6"/>
      <c r="AB186" s="7"/>
      <c r="AC186" s="55"/>
      <c r="AD186" s="168"/>
      <c r="AE186" s="549" t="s">
        <v>66</v>
      </c>
      <c r="AF186" s="549"/>
      <c r="AG186" s="550"/>
      <c r="AH186" s="551"/>
      <c r="AI186" s="536" t="str">
        <f t="shared" ref="AI186:AI246" si="73">IF(F186&lt;35,"◯","")</f>
        <v/>
      </c>
      <c r="AJ186" s="538"/>
      <c r="AK186" s="538"/>
      <c r="AL186" s="538"/>
      <c r="AM186" s="538"/>
      <c r="AO186" s="34" t="str">
        <f t="shared" si="69"/>
        <v/>
      </c>
      <c r="AP186" s="35" t="str">
        <f t="shared" si="58"/>
        <v/>
      </c>
      <c r="AQ186" s="36" t="str">
        <f t="shared" si="59"/>
        <v/>
      </c>
      <c r="AR186" s="37" t="str">
        <f t="shared" si="60"/>
        <v/>
      </c>
      <c r="AS186" s="38" t="str">
        <f t="shared" si="61"/>
        <v>000</v>
      </c>
      <c r="AT186" s="39" t="str">
        <f t="shared" si="62"/>
        <v>000</v>
      </c>
      <c r="AU186" s="169">
        <f t="shared" si="63"/>
        <v>0</v>
      </c>
      <c r="AV186" s="35" t="str">
        <f t="shared" si="64"/>
        <v>000</v>
      </c>
      <c r="AW186" s="39" t="str">
        <f t="shared" si="65"/>
        <v>000</v>
      </c>
      <c r="AX186" s="169">
        <f t="shared" si="66"/>
        <v>0</v>
      </c>
      <c r="AY186" s="43">
        <f t="shared" si="67"/>
        <v>0</v>
      </c>
      <c r="AZ186" s="32">
        <f t="shared" si="68"/>
        <v>0</v>
      </c>
    </row>
    <row r="187" spans="3:52" ht="22.5" customHeight="1">
      <c r="C187" s="512"/>
      <c r="D187" s="514"/>
      <c r="E187" s="516"/>
      <c r="F187" s="27" t="s">
        <v>305</v>
      </c>
      <c r="G187" s="25"/>
      <c r="H187" s="28" t="s">
        <v>309</v>
      </c>
      <c r="I187" s="521"/>
      <c r="J187" s="514"/>
      <c r="K187" s="541"/>
      <c r="L187" s="543"/>
      <c r="M187" s="545"/>
      <c r="N187" s="127" t="s">
        <v>305</v>
      </c>
      <c r="O187" s="25"/>
      <c r="P187" s="28" t="s">
        <v>309</v>
      </c>
      <c r="Q187" s="3"/>
      <c r="R187" s="4"/>
      <c r="S187" s="5"/>
      <c r="T187" s="6"/>
      <c r="U187" s="7"/>
      <c r="V187" s="55"/>
      <c r="W187" s="125"/>
      <c r="X187" s="8"/>
      <c r="Y187" s="4"/>
      <c r="Z187" s="5"/>
      <c r="AA187" s="6"/>
      <c r="AB187" s="7"/>
      <c r="AC187" s="55"/>
      <c r="AD187" s="170"/>
      <c r="AE187" s="27" t="s">
        <v>305</v>
      </c>
      <c r="AF187" s="25"/>
      <c r="AG187" s="28" t="s">
        <v>309</v>
      </c>
      <c r="AH187" s="552"/>
      <c r="AI187" s="537"/>
      <c r="AJ187" s="539"/>
      <c r="AK187" s="539"/>
      <c r="AL187" s="539"/>
      <c r="AM187" s="539"/>
      <c r="AO187" s="34" t="str">
        <f t="shared" si="69"/>
        <v/>
      </c>
      <c r="AP187" s="35" t="str">
        <f t="shared" si="58"/>
        <v/>
      </c>
      <c r="AQ187" s="36" t="str">
        <f t="shared" si="59"/>
        <v/>
      </c>
      <c r="AR187" s="37" t="str">
        <f t="shared" si="60"/>
        <v/>
      </c>
      <c r="AS187" s="38" t="str">
        <f t="shared" si="61"/>
        <v>000</v>
      </c>
      <c r="AT187" s="39" t="str">
        <f t="shared" si="62"/>
        <v>000</v>
      </c>
      <c r="AU187" s="169">
        <f t="shared" si="63"/>
        <v>0</v>
      </c>
      <c r="AV187" s="35" t="str">
        <f t="shared" si="64"/>
        <v>000</v>
      </c>
      <c r="AW187" s="39" t="str">
        <f t="shared" si="65"/>
        <v>000</v>
      </c>
      <c r="AX187" s="169">
        <f t="shared" si="66"/>
        <v>0</v>
      </c>
      <c r="AY187" s="43">
        <f t="shared" si="67"/>
        <v>0</v>
      </c>
      <c r="AZ187" s="32">
        <f t="shared" si="68"/>
        <v>0</v>
      </c>
    </row>
    <row r="188" spans="3:52" ht="22.5" customHeight="1" thickBot="1">
      <c r="C188" s="511"/>
      <c r="D188" s="513"/>
      <c r="E188" s="515"/>
      <c r="F188" s="517" t="str">
        <f>IF(G189="","",INT(YEARFRAC(G189,'[1]1'!$AJ$7,1)))</f>
        <v/>
      </c>
      <c r="G188" s="518"/>
      <c r="H188" s="519"/>
      <c r="I188" s="520"/>
      <c r="J188" s="513"/>
      <c r="K188" s="540" t="s">
        <v>308</v>
      </c>
      <c r="L188" s="542"/>
      <c r="M188" s="544" t="s">
        <v>307</v>
      </c>
      <c r="N188" s="546"/>
      <c r="O188" s="547"/>
      <c r="P188" s="548"/>
      <c r="Q188" s="3"/>
      <c r="R188" s="4"/>
      <c r="S188" s="5"/>
      <c r="T188" s="6"/>
      <c r="U188" s="7"/>
      <c r="V188" s="55"/>
      <c r="W188" s="125"/>
      <c r="X188" s="8"/>
      <c r="Y188" s="4"/>
      <c r="Z188" s="5"/>
      <c r="AA188" s="6"/>
      <c r="AB188" s="7"/>
      <c r="AC188" s="55"/>
      <c r="AD188" s="168"/>
      <c r="AE188" s="549" t="s">
        <v>66</v>
      </c>
      <c r="AF188" s="549"/>
      <c r="AG188" s="550"/>
      <c r="AH188" s="551"/>
      <c r="AI188" s="536" t="str">
        <f t="shared" ref="AI188:AI248" si="74">IF(F188&lt;35,"◯","")</f>
        <v/>
      </c>
      <c r="AJ188" s="538"/>
      <c r="AK188" s="538"/>
      <c r="AL188" s="538"/>
      <c r="AM188" s="538"/>
      <c r="AO188" s="34" t="str">
        <f t="shared" si="69"/>
        <v/>
      </c>
      <c r="AP188" s="35" t="str">
        <f t="shared" si="58"/>
        <v/>
      </c>
      <c r="AQ188" s="36" t="str">
        <f t="shared" si="59"/>
        <v/>
      </c>
      <c r="AR188" s="37" t="str">
        <f t="shared" si="60"/>
        <v/>
      </c>
      <c r="AS188" s="38" t="str">
        <f t="shared" si="61"/>
        <v>000</v>
      </c>
      <c r="AT188" s="39" t="str">
        <f t="shared" si="62"/>
        <v>000</v>
      </c>
      <c r="AU188" s="169">
        <f t="shared" si="63"/>
        <v>0</v>
      </c>
      <c r="AV188" s="35" t="str">
        <f t="shared" si="64"/>
        <v>000</v>
      </c>
      <c r="AW188" s="39" t="str">
        <f t="shared" si="65"/>
        <v>000</v>
      </c>
      <c r="AX188" s="169">
        <f t="shared" si="66"/>
        <v>0</v>
      </c>
      <c r="AY188" s="43">
        <f t="shared" si="67"/>
        <v>0</v>
      </c>
      <c r="AZ188" s="32">
        <f t="shared" si="68"/>
        <v>0</v>
      </c>
    </row>
    <row r="189" spans="3:52" ht="22.5" customHeight="1">
      <c r="C189" s="512"/>
      <c r="D189" s="514"/>
      <c r="E189" s="516"/>
      <c r="F189" s="27" t="s">
        <v>305</v>
      </c>
      <c r="G189" s="25"/>
      <c r="H189" s="28" t="s">
        <v>309</v>
      </c>
      <c r="I189" s="521"/>
      <c r="J189" s="514"/>
      <c r="K189" s="541"/>
      <c r="L189" s="543"/>
      <c r="M189" s="545"/>
      <c r="N189" s="127" t="s">
        <v>305</v>
      </c>
      <c r="O189" s="25"/>
      <c r="P189" s="28" t="s">
        <v>309</v>
      </c>
      <c r="Q189" s="3"/>
      <c r="R189" s="4"/>
      <c r="S189" s="5"/>
      <c r="T189" s="6"/>
      <c r="U189" s="7"/>
      <c r="V189" s="55"/>
      <c r="W189" s="125"/>
      <c r="X189" s="8"/>
      <c r="Y189" s="4"/>
      <c r="Z189" s="5"/>
      <c r="AA189" s="6"/>
      <c r="AB189" s="7"/>
      <c r="AC189" s="55"/>
      <c r="AD189" s="170"/>
      <c r="AE189" s="27" t="s">
        <v>305</v>
      </c>
      <c r="AF189" s="25"/>
      <c r="AG189" s="28" t="s">
        <v>309</v>
      </c>
      <c r="AH189" s="552"/>
      <c r="AI189" s="537"/>
      <c r="AJ189" s="539"/>
      <c r="AK189" s="539"/>
      <c r="AL189" s="539"/>
      <c r="AM189" s="539"/>
      <c r="AO189" s="34" t="str">
        <f t="shared" si="69"/>
        <v/>
      </c>
      <c r="AP189" s="35" t="str">
        <f t="shared" si="58"/>
        <v/>
      </c>
      <c r="AQ189" s="36" t="str">
        <f t="shared" si="59"/>
        <v/>
      </c>
      <c r="AR189" s="37" t="str">
        <f t="shared" si="60"/>
        <v/>
      </c>
      <c r="AS189" s="38" t="str">
        <f t="shared" si="61"/>
        <v>000</v>
      </c>
      <c r="AT189" s="39" t="str">
        <f t="shared" si="62"/>
        <v>000</v>
      </c>
      <c r="AU189" s="169">
        <f t="shared" si="63"/>
        <v>0</v>
      </c>
      <c r="AV189" s="35" t="str">
        <f t="shared" si="64"/>
        <v>000</v>
      </c>
      <c r="AW189" s="39" t="str">
        <f t="shared" si="65"/>
        <v>000</v>
      </c>
      <c r="AX189" s="169">
        <f t="shared" si="66"/>
        <v>0</v>
      </c>
      <c r="AY189" s="43">
        <f t="shared" si="67"/>
        <v>0</v>
      </c>
      <c r="AZ189" s="32">
        <f t="shared" si="68"/>
        <v>0</v>
      </c>
    </row>
    <row r="190" spans="3:52" ht="22.5" customHeight="1" thickBot="1">
      <c r="C190" s="511"/>
      <c r="D190" s="513"/>
      <c r="E190" s="515"/>
      <c r="F190" s="517" t="str">
        <f>IF(G191="","",INT(YEARFRAC(G191,'[1]1'!$AJ$7,1)))</f>
        <v/>
      </c>
      <c r="G190" s="518"/>
      <c r="H190" s="519"/>
      <c r="I190" s="520"/>
      <c r="J190" s="513"/>
      <c r="K190" s="540" t="s">
        <v>308</v>
      </c>
      <c r="L190" s="542"/>
      <c r="M190" s="544" t="s">
        <v>307</v>
      </c>
      <c r="N190" s="546"/>
      <c r="O190" s="547"/>
      <c r="P190" s="548"/>
      <c r="Q190" s="3"/>
      <c r="R190" s="4"/>
      <c r="S190" s="5"/>
      <c r="T190" s="6"/>
      <c r="U190" s="7"/>
      <c r="V190" s="55"/>
      <c r="W190" s="125"/>
      <c r="X190" s="8"/>
      <c r="Y190" s="4"/>
      <c r="Z190" s="5"/>
      <c r="AA190" s="6"/>
      <c r="AB190" s="7"/>
      <c r="AC190" s="55"/>
      <c r="AD190" s="168"/>
      <c r="AE190" s="549" t="s">
        <v>66</v>
      </c>
      <c r="AF190" s="549"/>
      <c r="AG190" s="550"/>
      <c r="AH190" s="551"/>
      <c r="AI190" s="536" t="str">
        <f t="shared" ref="AI190:AI250" si="75">IF(F190&lt;35,"◯","")</f>
        <v/>
      </c>
      <c r="AJ190" s="538"/>
      <c r="AK190" s="538"/>
      <c r="AL190" s="538"/>
      <c r="AM190" s="538"/>
      <c r="AO190" s="34" t="str">
        <f t="shared" si="69"/>
        <v/>
      </c>
      <c r="AP190" s="35" t="str">
        <f t="shared" si="58"/>
        <v/>
      </c>
      <c r="AQ190" s="36" t="str">
        <f t="shared" si="59"/>
        <v/>
      </c>
      <c r="AR190" s="37" t="str">
        <f t="shared" si="60"/>
        <v/>
      </c>
      <c r="AS190" s="38" t="str">
        <f t="shared" si="61"/>
        <v>000</v>
      </c>
      <c r="AT190" s="39" t="str">
        <f t="shared" si="62"/>
        <v>000</v>
      </c>
      <c r="AU190" s="169">
        <f t="shared" si="63"/>
        <v>0</v>
      </c>
      <c r="AV190" s="35" t="str">
        <f t="shared" si="64"/>
        <v>000</v>
      </c>
      <c r="AW190" s="39" t="str">
        <f t="shared" si="65"/>
        <v>000</v>
      </c>
      <c r="AX190" s="169">
        <f t="shared" si="66"/>
        <v>0</v>
      </c>
      <c r="AY190" s="43">
        <f t="shared" si="67"/>
        <v>0</v>
      </c>
      <c r="AZ190" s="32">
        <f t="shared" si="68"/>
        <v>0</v>
      </c>
    </row>
    <row r="191" spans="3:52" ht="22.5" customHeight="1">
      <c r="C191" s="512"/>
      <c r="D191" s="514"/>
      <c r="E191" s="516"/>
      <c r="F191" s="27" t="s">
        <v>305</v>
      </c>
      <c r="G191" s="25"/>
      <c r="H191" s="28" t="s">
        <v>309</v>
      </c>
      <c r="I191" s="521"/>
      <c r="J191" s="514"/>
      <c r="K191" s="541"/>
      <c r="L191" s="543"/>
      <c r="M191" s="545"/>
      <c r="N191" s="127" t="s">
        <v>305</v>
      </c>
      <c r="O191" s="25"/>
      <c r="P191" s="28" t="s">
        <v>309</v>
      </c>
      <c r="Q191" s="3"/>
      <c r="R191" s="4"/>
      <c r="S191" s="5"/>
      <c r="T191" s="6"/>
      <c r="U191" s="7"/>
      <c r="V191" s="55"/>
      <c r="W191" s="125"/>
      <c r="X191" s="8"/>
      <c r="Y191" s="4"/>
      <c r="Z191" s="5"/>
      <c r="AA191" s="6"/>
      <c r="AB191" s="7"/>
      <c r="AC191" s="55"/>
      <c r="AD191" s="170"/>
      <c r="AE191" s="27" t="s">
        <v>305</v>
      </c>
      <c r="AF191" s="25"/>
      <c r="AG191" s="28" t="s">
        <v>309</v>
      </c>
      <c r="AH191" s="552"/>
      <c r="AI191" s="537"/>
      <c r="AJ191" s="539"/>
      <c r="AK191" s="539"/>
      <c r="AL191" s="539"/>
      <c r="AM191" s="539"/>
      <c r="AO191" s="34" t="str">
        <f t="shared" si="69"/>
        <v/>
      </c>
      <c r="AP191" s="35" t="str">
        <f t="shared" si="58"/>
        <v/>
      </c>
      <c r="AQ191" s="36" t="str">
        <f t="shared" si="59"/>
        <v/>
      </c>
      <c r="AR191" s="37" t="str">
        <f t="shared" si="60"/>
        <v/>
      </c>
      <c r="AS191" s="38" t="str">
        <f t="shared" si="61"/>
        <v>000</v>
      </c>
      <c r="AT191" s="39" t="str">
        <f t="shared" si="62"/>
        <v>000</v>
      </c>
      <c r="AU191" s="169">
        <f t="shared" si="63"/>
        <v>0</v>
      </c>
      <c r="AV191" s="35" t="str">
        <f t="shared" si="64"/>
        <v>000</v>
      </c>
      <c r="AW191" s="39" t="str">
        <f t="shared" si="65"/>
        <v>000</v>
      </c>
      <c r="AX191" s="169">
        <f t="shared" si="66"/>
        <v>0</v>
      </c>
      <c r="AY191" s="43">
        <f t="shared" si="67"/>
        <v>0</v>
      </c>
      <c r="AZ191" s="32">
        <f t="shared" si="68"/>
        <v>0</v>
      </c>
    </row>
    <row r="192" spans="3:52" ht="22.5" customHeight="1" thickBot="1">
      <c r="C192" s="511"/>
      <c r="D192" s="513"/>
      <c r="E192" s="515"/>
      <c r="F192" s="517" t="str">
        <f>IF(G193="","",INT(YEARFRAC(G193,'[1]1'!$AJ$7,1)))</f>
        <v/>
      </c>
      <c r="G192" s="518"/>
      <c r="H192" s="519"/>
      <c r="I192" s="520"/>
      <c r="J192" s="513"/>
      <c r="K192" s="540" t="s">
        <v>308</v>
      </c>
      <c r="L192" s="542"/>
      <c r="M192" s="544" t="s">
        <v>307</v>
      </c>
      <c r="N192" s="546"/>
      <c r="O192" s="547"/>
      <c r="P192" s="548"/>
      <c r="Q192" s="3"/>
      <c r="R192" s="4"/>
      <c r="S192" s="5"/>
      <c r="T192" s="6"/>
      <c r="U192" s="7"/>
      <c r="V192" s="55"/>
      <c r="W192" s="125"/>
      <c r="X192" s="8"/>
      <c r="Y192" s="4"/>
      <c r="Z192" s="5"/>
      <c r="AA192" s="6"/>
      <c r="AB192" s="7"/>
      <c r="AC192" s="55"/>
      <c r="AD192" s="168"/>
      <c r="AE192" s="549" t="s">
        <v>66</v>
      </c>
      <c r="AF192" s="549"/>
      <c r="AG192" s="550"/>
      <c r="AH192" s="551"/>
      <c r="AI192" s="536" t="str">
        <f t="shared" ref="AI192:AI252" si="76">IF(F192&lt;35,"◯","")</f>
        <v/>
      </c>
      <c r="AJ192" s="538"/>
      <c r="AK192" s="538"/>
      <c r="AL192" s="538"/>
      <c r="AM192" s="538"/>
      <c r="AO192" s="34" t="str">
        <f t="shared" si="69"/>
        <v/>
      </c>
      <c r="AP192" s="35" t="str">
        <f t="shared" si="58"/>
        <v/>
      </c>
      <c r="AQ192" s="36" t="str">
        <f t="shared" si="59"/>
        <v/>
      </c>
      <c r="AR192" s="37" t="str">
        <f t="shared" si="60"/>
        <v/>
      </c>
      <c r="AS192" s="38" t="str">
        <f t="shared" si="61"/>
        <v>000</v>
      </c>
      <c r="AT192" s="39" t="str">
        <f t="shared" si="62"/>
        <v>000</v>
      </c>
      <c r="AU192" s="169">
        <f t="shared" si="63"/>
        <v>0</v>
      </c>
      <c r="AV192" s="35" t="str">
        <f t="shared" si="64"/>
        <v>000</v>
      </c>
      <c r="AW192" s="39" t="str">
        <f t="shared" si="65"/>
        <v>000</v>
      </c>
      <c r="AX192" s="169">
        <f t="shared" si="66"/>
        <v>0</v>
      </c>
      <c r="AY192" s="43">
        <f t="shared" si="67"/>
        <v>0</v>
      </c>
      <c r="AZ192" s="32">
        <f t="shared" si="68"/>
        <v>0</v>
      </c>
    </row>
    <row r="193" spans="3:52" ht="22.5" customHeight="1">
      <c r="C193" s="512"/>
      <c r="D193" s="514"/>
      <c r="E193" s="516"/>
      <c r="F193" s="27" t="s">
        <v>305</v>
      </c>
      <c r="G193" s="25"/>
      <c r="H193" s="28" t="s">
        <v>309</v>
      </c>
      <c r="I193" s="521"/>
      <c r="J193" s="514"/>
      <c r="K193" s="541"/>
      <c r="L193" s="543"/>
      <c r="M193" s="545"/>
      <c r="N193" s="127" t="s">
        <v>305</v>
      </c>
      <c r="O193" s="25"/>
      <c r="P193" s="28" t="s">
        <v>309</v>
      </c>
      <c r="Q193" s="3"/>
      <c r="R193" s="4"/>
      <c r="S193" s="5"/>
      <c r="T193" s="6"/>
      <c r="U193" s="7"/>
      <c r="V193" s="55"/>
      <c r="W193" s="125"/>
      <c r="X193" s="8"/>
      <c r="Y193" s="4"/>
      <c r="Z193" s="5"/>
      <c r="AA193" s="6"/>
      <c r="AB193" s="7"/>
      <c r="AC193" s="55"/>
      <c r="AD193" s="170"/>
      <c r="AE193" s="27" t="s">
        <v>305</v>
      </c>
      <c r="AF193" s="25"/>
      <c r="AG193" s="28" t="s">
        <v>309</v>
      </c>
      <c r="AH193" s="552"/>
      <c r="AI193" s="537"/>
      <c r="AJ193" s="539"/>
      <c r="AK193" s="539"/>
      <c r="AL193" s="539"/>
      <c r="AM193" s="539"/>
      <c r="AO193" s="34" t="str">
        <f t="shared" si="69"/>
        <v/>
      </c>
      <c r="AP193" s="35" t="str">
        <f t="shared" si="58"/>
        <v/>
      </c>
      <c r="AQ193" s="36" t="str">
        <f t="shared" si="59"/>
        <v/>
      </c>
      <c r="AR193" s="37" t="str">
        <f t="shared" si="60"/>
        <v/>
      </c>
      <c r="AS193" s="38" t="str">
        <f t="shared" si="61"/>
        <v>000</v>
      </c>
      <c r="AT193" s="39" t="str">
        <f t="shared" si="62"/>
        <v>000</v>
      </c>
      <c r="AU193" s="169">
        <f t="shared" si="63"/>
        <v>0</v>
      </c>
      <c r="AV193" s="35" t="str">
        <f t="shared" si="64"/>
        <v>000</v>
      </c>
      <c r="AW193" s="39" t="str">
        <f t="shared" si="65"/>
        <v>000</v>
      </c>
      <c r="AX193" s="169">
        <f t="shared" si="66"/>
        <v>0</v>
      </c>
      <c r="AY193" s="43">
        <f t="shared" si="67"/>
        <v>0</v>
      </c>
      <c r="AZ193" s="32">
        <f t="shared" si="68"/>
        <v>0</v>
      </c>
    </row>
    <row r="194" spans="3:52" ht="22.5" customHeight="1" thickBot="1">
      <c r="C194" s="511"/>
      <c r="D194" s="513"/>
      <c r="E194" s="515"/>
      <c r="F194" s="517" t="str">
        <f>IF(G195="","",INT(YEARFRAC(G195,'[1]1'!$AJ$7,1)))</f>
        <v/>
      </c>
      <c r="G194" s="518"/>
      <c r="H194" s="519"/>
      <c r="I194" s="520"/>
      <c r="J194" s="513"/>
      <c r="K194" s="540" t="s">
        <v>308</v>
      </c>
      <c r="L194" s="542"/>
      <c r="M194" s="544" t="s">
        <v>307</v>
      </c>
      <c r="N194" s="546"/>
      <c r="O194" s="547"/>
      <c r="P194" s="548"/>
      <c r="Q194" s="3"/>
      <c r="R194" s="4"/>
      <c r="S194" s="5"/>
      <c r="T194" s="6"/>
      <c r="U194" s="7"/>
      <c r="V194" s="55"/>
      <c r="W194" s="125"/>
      <c r="X194" s="8"/>
      <c r="Y194" s="4"/>
      <c r="Z194" s="5"/>
      <c r="AA194" s="6"/>
      <c r="AB194" s="7"/>
      <c r="AC194" s="55"/>
      <c r="AD194" s="168"/>
      <c r="AE194" s="549" t="s">
        <v>66</v>
      </c>
      <c r="AF194" s="549"/>
      <c r="AG194" s="550"/>
      <c r="AH194" s="551"/>
      <c r="AI194" s="536" t="str">
        <f t="shared" ref="AI194:AI254" si="77">IF(F194&lt;35,"◯","")</f>
        <v/>
      </c>
      <c r="AJ194" s="538"/>
      <c r="AK194" s="538"/>
      <c r="AL194" s="538"/>
      <c r="AM194" s="538"/>
      <c r="AO194" s="34" t="str">
        <f t="shared" si="69"/>
        <v/>
      </c>
      <c r="AP194" s="35" t="str">
        <f t="shared" si="58"/>
        <v/>
      </c>
      <c r="AQ194" s="36" t="str">
        <f t="shared" si="59"/>
        <v/>
      </c>
      <c r="AR194" s="37" t="str">
        <f t="shared" si="60"/>
        <v/>
      </c>
      <c r="AS194" s="38" t="str">
        <f t="shared" si="61"/>
        <v>000</v>
      </c>
      <c r="AT194" s="39" t="str">
        <f t="shared" si="62"/>
        <v>000</v>
      </c>
      <c r="AU194" s="169">
        <f t="shared" si="63"/>
        <v>0</v>
      </c>
      <c r="AV194" s="35" t="str">
        <f t="shared" si="64"/>
        <v>000</v>
      </c>
      <c r="AW194" s="39" t="str">
        <f t="shared" si="65"/>
        <v>000</v>
      </c>
      <c r="AX194" s="169">
        <f t="shared" si="66"/>
        <v>0</v>
      </c>
      <c r="AY194" s="43">
        <f t="shared" si="67"/>
        <v>0</v>
      </c>
      <c r="AZ194" s="32">
        <f t="shared" si="68"/>
        <v>0</v>
      </c>
    </row>
    <row r="195" spans="3:52" ht="22.5" customHeight="1">
      <c r="C195" s="512"/>
      <c r="D195" s="514"/>
      <c r="E195" s="516"/>
      <c r="F195" s="27" t="s">
        <v>305</v>
      </c>
      <c r="G195" s="25"/>
      <c r="H195" s="28" t="s">
        <v>309</v>
      </c>
      <c r="I195" s="521"/>
      <c r="J195" s="514"/>
      <c r="K195" s="541"/>
      <c r="L195" s="543"/>
      <c r="M195" s="545"/>
      <c r="N195" s="127" t="s">
        <v>305</v>
      </c>
      <c r="O195" s="25"/>
      <c r="P195" s="28" t="s">
        <v>309</v>
      </c>
      <c r="Q195" s="3"/>
      <c r="R195" s="4"/>
      <c r="S195" s="5"/>
      <c r="T195" s="6"/>
      <c r="U195" s="7"/>
      <c r="V195" s="55"/>
      <c r="W195" s="125"/>
      <c r="X195" s="8"/>
      <c r="Y195" s="4"/>
      <c r="Z195" s="5"/>
      <c r="AA195" s="6"/>
      <c r="AB195" s="7"/>
      <c r="AC195" s="55"/>
      <c r="AD195" s="170"/>
      <c r="AE195" s="27" t="s">
        <v>305</v>
      </c>
      <c r="AF195" s="25"/>
      <c r="AG195" s="28" t="s">
        <v>309</v>
      </c>
      <c r="AH195" s="552"/>
      <c r="AI195" s="537"/>
      <c r="AJ195" s="539"/>
      <c r="AK195" s="539"/>
      <c r="AL195" s="539"/>
      <c r="AM195" s="539"/>
      <c r="AO195" s="34" t="str">
        <f t="shared" si="69"/>
        <v/>
      </c>
      <c r="AP195" s="35" t="str">
        <f t="shared" si="58"/>
        <v/>
      </c>
      <c r="AQ195" s="36" t="str">
        <f t="shared" si="59"/>
        <v/>
      </c>
      <c r="AR195" s="37" t="str">
        <f t="shared" si="60"/>
        <v/>
      </c>
      <c r="AS195" s="38" t="str">
        <f t="shared" si="61"/>
        <v>000</v>
      </c>
      <c r="AT195" s="39" t="str">
        <f t="shared" si="62"/>
        <v>000</v>
      </c>
      <c r="AU195" s="169">
        <f t="shared" si="63"/>
        <v>0</v>
      </c>
      <c r="AV195" s="35" t="str">
        <f t="shared" si="64"/>
        <v>000</v>
      </c>
      <c r="AW195" s="39" t="str">
        <f t="shared" si="65"/>
        <v>000</v>
      </c>
      <c r="AX195" s="169">
        <f t="shared" si="66"/>
        <v>0</v>
      </c>
      <c r="AY195" s="43">
        <f t="shared" si="67"/>
        <v>0</v>
      </c>
      <c r="AZ195" s="32">
        <f t="shared" si="68"/>
        <v>0</v>
      </c>
    </row>
    <row r="196" spans="3:52" ht="22.5" customHeight="1" thickBot="1">
      <c r="C196" s="511"/>
      <c r="D196" s="513"/>
      <c r="E196" s="515"/>
      <c r="F196" s="517" t="str">
        <f>IF(G197="","",INT(YEARFRAC(G197,'[1]1'!$AJ$7,1)))</f>
        <v/>
      </c>
      <c r="G196" s="518"/>
      <c r="H196" s="519"/>
      <c r="I196" s="520"/>
      <c r="J196" s="513"/>
      <c r="K196" s="540" t="s">
        <v>308</v>
      </c>
      <c r="L196" s="542"/>
      <c r="M196" s="544" t="s">
        <v>307</v>
      </c>
      <c r="N196" s="546"/>
      <c r="O196" s="547"/>
      <c r="P196" s="548"/>
      <c r="Q196" s="3"/>
      <c r="R196" s="4"/>
      <c r="S196" s="5"/>
      <c r="T196" s="6"/>
      <c r="U196" s="7"/>
      <c r="V196" s="55"/>
      <c r="W196" s="125"/>
      <c r="X196" s="8"/>
      <c r="Y196" s="4"/>
      <c r="Z196" s="5"/>
      <c r="AA196" s="6"/>
      <c r="AB196" s="7"/>
      <c r="AC196" s="55"/>
      <c r="AD196" s="168"/>
      <c r="AE196" s="549" t="s">
        <v>66</v>
      </c>
      <c r="AF196" s="549"/>
      <c r="AG196" s="550"/>
      <c r="AH196" s="551"/>
      <c r="AI196" s="536" t="str">
        <f t="shared" ref="AI196:AI256" si="78">IF(F196&lt;35,"◯","")</f>
        <v/>
      </c>
      <c r="AJ196" s="538"/>
      <c r="AK196" s="538"/>
      <c r="AL196" s="538"/>
      <c r="AM196" s="538"/>
      <c r="AO196" s="34" t="str">
        <f t="shared" si="69"/>
        <v/>
      </c>
      <c r="AP196" s="35" t="str">
        <f t="shared" si="58"/>
        <v/>
      </c>
      <c r="AQ196" s="36" t="str">
        <f t="shared" si="59"/>
        <v/>
      </c>
      <c r="AR196" s="37" t="str">
        <f t="shared" si="60"/>
        <v/>
      </c>
      <c r="AS196" s="38" t="str">
        <f t="shared" si="61"/>
        <v>000</v>
      </c>
      <c r="AT196" s="39" t="str">
        <f t="shared" si="62"/>
        <v>000</v>
      </c>
      <c r="AU196" s="169">
        <f t="shared" si="63"/>
        <v>0</v>
      </c>
      <c r="AV196" s="35" t="str">
        <f t="shared" si="64"/>
        <v>000</v>
      </c>
      <c r="AW196" s="39" t="str">
        <f t="shared" si="65"/>
        <v>000</v>
      </c>
      <c r="AX196" s="169">
        <f t="shared" si="66"/>
        <v>0</v>
      </c>
      <c r="AY196" s="43">
        <f t="shared" si="67"/>
        <v>0</v>
      </c>
      <c r="AZ196" s="32">
        <f t="shared" si="68"/>
        <v>0</v>
      </c>
    </row>
    <row r="197" spans="3:52" ht="22.5" customHeight="1">
      <c r="C197" s="512"/>
      <c r="D197" s="514"/>
      <c r="E197" s="516"/>
      <c r="F197" s="27" t="s">
        <v>305</v>
      </c>
      <c r="G197" s="25"/>
      <c r="H197" s="28" t="s">
        <v>309</v>
      </c>
      <c r="I197" s="521"/>
      <c r="J197" s="514"/>
      <c r="K197" s="541"/>
      <c r="L197" s="543"/>
      <c r="M197" s="545"/>
      <c r="N197" s="127" t="s">
        <v>305</v>
      </c>
      <c r="O197" s="25"/>
      <c r="P197" s="28" t="s">
        <v>309</v>
      </c>
      <c r="Q197" s="3"/>
      <c r="R197" s="4"/>
      <c r="S197" s="5"/>
      <c r="T197" s="6"/>
      <c r="U197" s="7"/>
      <c r="V197" s="55"/>
      <c r="W197" s="125"/>
      <c r="X197" s="8"/>
      <c r="Y197" s="4"/>
      <c r="Z197" s="5"/>
      <c r="AA197" s="6"/>
      <c r="AB197" s="7"/>
      <c r="AC197" s="55"/>
      <c r="AD197" s="170"/>
      <c r="AE197" s="27" t="s">
        <v>305</v>
      </c>
      <c r="AF197" s="25"/>
      <c r="AG197" s="28" t="s">
        <v>309</v>
      </c>
      <c r="AH197" s="552"/>
      <c r="AI197" s="537"/>
      <c r="AJ197" s="539"/>
      <c r="AK197" s="539"/>
      <c r="AL197" s="539"/>
      <c r="AM197" s="539"/>
      <c r="AO197" s="34" t="str">
        <f t="shared" si="69"/>
        <v/>
      </c>
      <c r="AP197" s="35" t="str">
        <f t="shared" si="58"/>
        <v/>
      </c>
      <c r="AQ197" s="36" t="str">
        <f t="shared" si="59"/>
        <v/>
      </c>
      <c r="AR197" s="37" t="str">
        <f t="shared" si="60"/>
        <v/>
      </c>
      <c r="AS197" s="38" t="str">
        <f t="shared" si="61"/>
        <v>000</v>
      </c>
      <c r="AT197" s="39" t="str">
        <f t="shared" si="62"/>
        <v>000</v>
      </c>
      <c r="AU197" s="169">
        <f t="shared" si="63"/>
        <v>0</v>
      </c>
      <c r="AV197" s="35" t="str">
        <f t="shared" si="64"/>
        <v>000</v>
      </c>
      <c r="AW197" s="39" t="str">
        <f t="shared" si="65"/>
        <v>000</v>
      </c>
      <c r="AX197" s="169">
        <f t="shared" si="66"/>
        <v>0</v>
      </c>
      <c r="AY197" s="43">
        <f t="shared" si="67"/>
        <v>0</v>
      </c>
      <c r="AZ197" s="32">
        <f t="shared" si="68"/>
        <v>0</v>
      </c>
    </row>
    <row r="198" spans="3:52" ht="22.5" customHeight="1" thickBot="1">
      <c r="C198" s="511"/>
      <c r="D198" s="513"/>
      <c r="E198" s="515"/>
      <c r="F198" s="517" t="str">
        <f>IF(G199="","",INT(YEARFRAC(G199,'[1]1'!$AJ$7,1)))</f>
        <v/>
      </c>
      <c r="G198" s="518"/>
      <c r="H198" s="519"/>
      <c r="I198" s="520"/>
      <c r="J198" s="513"/>
      <c r="K198" s="540" t="s">
        <v>308</v>
      </c>
      <c r="L198" s="542"/>
      <c r="M198" s="544" t="s">
        <v>307</v>
      </c>
      <c r="N198" s="546"/>
      <c r="O198" s="547"/>
      <c r="P198" s="548"/>
      <c r="Q198" s="3"/>
      <c r="R198" s="4"/>
      <c r="S198" s="5"/>
      <c r="T198" s="6"/>
      <c r="U198" s="7"/>
      <c r="V198" s="55"/>
      <c r="W198" s="125"/>
      <c r="X198" s="8"/>
      <c r="Y198" s="4"/>
      <c r="Z198" s="5"/>
      <c r="AA198" s="6"/>
      <c r="AB198" s="7"/>
      <c r="AC198" s="55"/>
      <c r="AD198" s="168"/>
      <c r="AE198" s="549" t="s">
        <v>66</v>
      </c>
      <c r="AF198" s="549"/>
      <c r="AG198" s="550"/>
      <c r="AH198" s="551"/>
      <c r="AI198" s="536" t="str">
        <f t="shared" ref="AI198:AI258" si="79">IF(F198&lt;35,"◯","")</f>
        <v/>
      </c>
      <c r="AJ198" s="538"/>
      <c r="AK198" s="538"/>
      <c r="AL198" s="538"/>
      <c r="AM198" s="538"/>
      <c r="AO198" s="34" t="str">
        <f t="shared" si="69"/>
        <v/>
      </c>
      <c r="AP198" s="35" t="str">
        <f t="shared" ref="AP198:AP261" si="80">IF(E198&lt;&gt;"",E198,IF(SUM(Q198:AC199)&lt;&gt;0,AP197,""))</f>
        <v/>
      </c>
      <c r="AQ198" s="36" t="str">
        <f t="shared" ref="AQ198:AQ261" si="81">IF(G199="","",G199)</f>
        <v/>
      </c>
      <c r="AR198" s="37" t="str">
        <f t="shared" ref="AR198:AR261" si="82">IF(AH198="","",AH198)</f>
        <v/>
      </c>
      <c r="AS198" s="38" t="str">
        <f t="shared" ref="AS198:AS261" si="83">TEXT(Q198*10 + R198&amp;"0","000")</f>
        <v>000</v>
      </c>
      <c r="AT198" s="39" t="str">
        <f t="shared" ref="AT198:AT261" si="84">TEXT(S198*100+T198*10+U198,"000")</f>
        <v>000</v>
      </c>
      <c r="AU198" s="169">
        <f t="shared" ref="AU198:AU261" si="85">V198</f>
        <v>0</v>
      </c>
      <c r="AV198" s="35" t="str">
        <f t="shared" ref="AV198:AV261" si="86">TEXT(X198*10 + Y198&amp;"0","000")</f>
        <v>000</v>
      </c>
      <c r="AW198" s="39" t="str">
        <f t="shared" ref="AW198:AW261" si="87">TEXT(Z198*100+AA198*10+AB198,"000")</f>
        <v>000</v>
      </c>
      <c r="AX198" s="169">
        <f t="shared" ref="AX198:AX261" si="88">AC198</f>
        <v>0</v>
      </c>
      <c r="AY198" s="43">
        <f t="shared" ref="AY198:AY261" si="89">IF(OR(AO198&amp;AP198="",AO198&amp;AP198=AO197&amp;AP197),0,1)</f>
        <v>0</v>
      </c>
      <c r="AZ198" s="32">
        <f t="shared" ref="AZ198:AZ261" si="90">IF(AO198&amp;AP198=AO199&amp;AP199,0,1)</f>
        <v>0</v>
      </c>
    </row>
    <row r="199" spans="3:52" ht="22.5" customHeight="1">
      <c r="C199" s="512"/>
      <c r="D199" s="514"/>
      <c r="E199" s="516"/>
      <c r="F199" s="27" t="s">
        <v>305</v>
      </c>
      <c r="G199" s="25"/>
      <c r="H199" s="28" t="s">
        <v>309</v>
      </c>
      <c r="I199" s="521"/>
      <c r="J199" s="514"/>
      <c r="K199" s="541"/>
      <c r="L199" s="543"/>
      <c r="M199" s="545"/>
      <c r="N199" s="127" t="s">
        <v>305</v>
      </c>
      <c r="O199" s="25"/>
      <c r="P199" s="28" t="s">
        <v>309</v>
      </c>
      <c r="Q199" s="3"/>
      <c r="R199" s="4"/>
      <c r="S199" s="5"/>
      <c r="T199" s="6"/>
      <c r="U199" s="7"/>
      <c r="V199" s="55"/>
      <c r="W199" s="125"/>
      <c r="X199" s="8"/>
      <c r="Y199" s="4"/>
      <c r="Z199" s="5"/>
      <c r="AA199" s="6"/>
      <c r="AB199" s="7"/>
      <c r="AC199" s="55"/>
      <c r="AD199" s="170"/>
      <c r="AE199" s="27" t="s">
        <v>305</v>
      </c>
      <c r="AF199" s="25"/>
      <c r="AG199" s="28" t="s">
        <v>309</v>
      </c>
      <c r="AH199" s="552"/>
      <c r="AI199" s="537"/>
      <c r="AJ199" s="539"/>
      <c r="AK199" s="539"/>
      <c r="AL199" s="539"/>
      <c r="AM199" s="539"/>
      <c r="AO199" s="34" t="str">
        <f t="shared" si="69"/>
        <v/>
      </c>
      <c r="AP199" s="35" t="str">
        <f t="shared" si="80"/>
        <v/>
      </c>
      <c r="AQ199" s="36" t="str">
        <f t="shared" si="81"/>
        <v/>
      </c>
      <c r="AR199" s="37" t="str">
        <f t="shared" si="82"/>
        <v/>
      </c>
      <c r="AS199" s="38" t="str">
        <f t="shared" si="83"/>
        <v>000</v>
      </c>
      <c r="AT199" s="39" t="str">
        <f t="shared" si="84"/>
        <v>000</v>
      </c>
      <c r="AU199" s="169">
        <f t="shared" si="85"/>
        <v>0</v>
      </c>
      <c r="AV199" s="35" t="str">
        <f t="shared" si="86"/>
        <v>000</v>
      </c>
      <c r="AW199" s="39" t="str">
        <f t="shared" si="87"/>
        <v>000</v>
      </c>
      <c r="AX199" s="169">
        <f t="shared" si="88"/>
        <v>0</v>
      </c>
      <c r="AY199" s="43">
        <f t="shared" si="89"/>
        <v>0</v>
      </c>
      <c r="AZ199" s="32">
        <f t="shared" si="90"/>
        <v>0</v>
      </c>
    </row>
    <row r="200" spans="3:52" ht="22.5" customHeight="1" thickBot="1">
      <c r="C200" s="511"/>
      <c r="D200" s="513"/>
      <c r="E200" s="515"/>
      <c r="F200" s="517" t="str">
        <f>IF(G201="","",INT(YEARFRAC(G201,'[1]1'!$AJ$7,1)))</f>
        <v/>
      </c>
      <c r="G200" s="518"/>
      <c r="H200" s="519"/>
      <c r="I200" s="520"/>
      <c r="J200" s="513"/>
      <c r="K200" s="540" t="s">
        <v>308</v>
      </c>
      <c r="L200" s="542"/>
      <c r="M200" s="544" t="s">
        <v>307</v>
      </c>
      <c r="N200" s="546"/>
      <c r="O200" s="547"/>
      <c r="P200" s="548"/>
      <c r="Q200" s="3"/>
      <c r="R200" s="4"/>
      <c r="S200" s="5"/>
      <c r="T200" s="6"/>
      <c r="U200" s="7"/>
      <c r="V200" s="55"/>
      <c r="W200" s="125"/>
      <c r="X200" s="8"/>
      <c r="Y200" s="4"/>
      <c r="Z200" s="5"/>
      <c r="AA200" s="6"/>
      <c r="AB200" s="7"/>
      <c r="AC200" s="55"/>
      <c r="AD200" s="168"/>
      <c r="AE200" s="549" t="s">
        <v>66</v>
      </c>
      <c r="AF200" s="549"/>
      <c r="AG200" s="550"/>
      <c r="AH200" s="551"/>
      <c r="AI200" s="536" t="str">
        <f t="shared" ref="AI200:AI260" si="91">IF(F200&lt;35,"◯","")</f>
        <v/>
      </c>
      <c r="AJ200" s="538"/>
      <c r="AK200" s="538"/>
      <c r="AL200" s="538"/>
      <c r="AM200" s="538"/>
      <c r="AO200" s="34" t="str">
        <f t="shared" si="69"/>
        <v/>
      </c>
      <c r="AP200" s="35" t="str">
        <f t="shared" si="80"/>
        <v/>
      </c>
      <c r="AQ200" s="36" t="str">
        <f t="shared" si="81"/>
        <v/>
      </c>
      <c r="AR200" s="37" t="str">
        <f t="shared" si="82"/>
        <v/>
      </c>
      <c r="AS200" s="38" t="str">
        <f t="shared" si="83"/>
        <v>000</v>
      </c>
      <c r="AT200" s="39" t="str">
        <f t="shared" si="84"/>
        <v>000</v>
      </c>
      <c r="AU200" s="169">
        <f t="shared" si="85"/>
        <v>0</v>
      </c>
      <c r="AV200" s="35" t="str">
        <f t="shared" si="86"/>
        <v>000</v>
      </c>
      <c r="AW200" s="39" t="str">
        <f t="shared" si="87"/>
        <v>000</v>
      </c>
      <c r="AX200" s="169">
        <f t="shared" si="88"/>
        <v>0</v>
      </c>
      <c r="AY200" s="43">
        <f t="shared" si="89"/>
        <v>0</v>
      </c>
      <c r="AZ200" s="32">
        <f t="shared" si="90"/>
        <v>0</v>
      </c>
    </row>
    <row r="201" spans="3:52" ht="22.5" customHeight="1">
      <c r="C201" s="512"/>
      <c r="D201" s="514"/>
      <c r="E201" s="516"/>
      <c r="F201" s="27" t="s">
        <v>305</v>
      </c>
      <c r="G201" s="25"/>
      <c r="H201" s="28" t="s">
        <v>309</v>
      </c>
      <c r="I201" s="521"/>
      <c r="J201" s="514"/>
      <c r="K201" s="541"/>
      <c r="L201" s="543"/>
      <c r="M201" s="545"/>
      <c r="N201" s="127" t="s">
        <v>305</v>
      </c>
      <c r="O201" s="25"/>
      <c r="P201" s="28" t="s">
        <v>309</v>
      </c>
      <c r="Q201" s="3"/>
      <c r="R201" s="4"/>
      <c r="S201" s="5"/>
      <c r="T201" s="6"/>
      <c r="U201" s="7"/>
      <c r="V201" s="55"/>
      <c r="W201" s="125"/>
      <c r="X201" s="8"/>
      <c r="Y201" s="4"/>
      <c r="Z201" s="5"/>
      <c r="AA201" s="6"/>
      <c r="AB201" s="7"/>
      <c r="AC201" s="55"/>
      <c r="AD201" s="170"/>
      <c r="AE201" s="27" t="s">
        <v>305</v>
      </c>
      <c r="AF201" s="25"/>
      <c r="AG201" s="28" t="s">
        <v>309</v>
      </c>
      <c r="AH201" s="552"/>
      <c r="AI201" s="537"/>
      <c r="AJ201" s="539"/>
      <c r="AK201" s="539"/>
      <c r="AL201" s="539"/>
      <c r="AM201" s="539"/>
      <c r="AO201" s="34" t="str">
        <f t="shared" si="69"/>
        <v/>
      </c>
      <c r="AP201" s="35" t="str">
        <f t="shared" si="80"/>
        <v/>
      </c>
      <c r="AQ201" s="36" t="str">
        <f t="shared" si="81"/>
        <v/>
      </c>
      <c r="AR201" s="37" t="str">
        <f t="shared" si="82"/>
        <v/>
      </c>
      <c r="AS201" s="38" t="str">
        <f t="shared" si="83"/>
        <v>000</v>
      </c>
      <c r="AT201" s="39" t="str">
        <f t="shared" si="84"/>
        <v>000</v>
      </c>
      <c r="AU201" s="169">
        <f t="shared" si="85"/>
        <v>0</v>
      </c>
      <c r="AV201" s="35" t="str">
        <f t="shared" si="86"/>
        <v>000</v>
      </c>
      <c r="AW201" s="39" t="str">
        <f t="shared" si="87"/>
        <v>000</v>
      </c>
      <c r="AX201" s="169">
        <f t="shared" si="88"/>
        <v>0</v>
      </c>
      <c r="AY201" s="43">
        <f t="shared" si="89"/>
        <v>0</v>
      </c>
      <c r="AZ201" s="32">
        <f t="shared" si="90"/>
        <v>0</v>
      </c>
    </row>
    <row r="202" spans="3:52" ht="22.5" customHeight="1" thickBot="1">
      <c r="C202" s="511"/>
      <c r="D202" s="513"/>
      <c r="E202" s="515"/>
      <c r="F202" s="517" t="str">
        <f>IF(G203="","",INT(YEARFRAC(G203,'[1]1'!$AJ$7,1)))</f>
        <v/>
      </c>
      <c r="G202" s="518"/>
      <c r="H202" s="519"/>
      <c r="I202" s="520"/>
      <c r="J202" s="513"/>
      <c r="K202" s="540" t="s">
        <v>308</v>
      </c>
      <c r="L202" s="542"/>
      <c r="M202" s="544" t="s">
        <v>307</v>
      </c>
      <c r="N202" s="546"/>
      <c r="O202" s="547"/>
      <c r="P202" s="548"/>
      <c r="Q202" s="3"/>
      <c r="R202" s="4"/>
      <c r="S202" s="5"/>
      <c r="T202" s="6"/>
      <c r="U202" s="7"/>
      <c r="V202" s="55"/>
      <c r="W202" s="125"/>
      <c r="X202" s="8"/>
      <c r="Y202" s="4"/>
      <c r="Z202" s="5"/>
      <c r="AA202" s="6"/>
      <c r="AB202" s="7"/>
      <c r="AC202" s="55"/>
      <c r="AD202" s="168"/>
      <c r="AE202" s="549" t="s">
        <v>66</v>
      </c>
      <c r="AF202" s="549"/>
      <c r="AG202" s="550"/>
      <c r="AH202" s="551"/>
      <c r="AI202" s="536" t="str">
        <f t="shared" ref="AI202:AI262" si="92">IF(F202&lt;35,"◯","")</f>
        <v/>
      </c>
      <c r="AJ202" s="538"/>
      <c r="AK202" s="538"/>
      <c r="AL202" s="538"/>
      <c r="AM202" s="538"/>
      <c r="AO202" s="34" t="str">
        <f t="shared" si="69"/>
        <v/>
      </c>
      <c r="AP202" s="35" t="str">
        <f t="shared" si="80"/>
        <v/>
      </c>
      <c r="AQ202" s="36" t="str">
        <f t="shared" si="81"/>
        <v/>
      </c>
      <c r="AR202" s="37" t="str">
        <f t="shared" si="82"/>
        <v/>
      </c>
      <c r="AS202" s="38" t="str">
        <f t="shared" si="83"/>
        <v>000</v>
      </c>
      <c r="AT202" s="39" t="str">
        <f t="shared" si="84"/>
        <v>000</v>
      </c>
      <c r="AU202" s="169">
        <f t="shared" si="85"/>
        <v>0</v>
      </c>
      <c r="AV202" s="35" t="str">
        <f t="shared" si="86"/>
        <v>000</v>
      </c>
      <c r="AW202" s="39" t="str">
        <f t="shared" si="87"/>
        <v>000</v>
      </c>
      <c r="AX202" s="169">
        <f t="shared" si="88"/>
        <v>0</v>
      </c>
      <c r="AY202" s="43">
        <f t="shared" si="89"/>
        <v>0</v>
      </c>
      <c r="AZ202" s="32">
        <f t="shared" si="90"/>
        <v>0</v>
      </c>
    </row>
    <row r="203" spans="3:52" ht="22.5" customHeight="1">
      <c r="C203" s="512"/>
      <c r="D203" s="514"/>
      <c r="E203" s="516"/>
      <c r="F203" s="27" t="s">
        <v>305</v>
      </c>
      <c r="G203" s="25"/>
      <c r="H203" s="28" t="s">
        <v>309</v>
      </c>
      <c r="I203" s="521"/>
      <c r="J203" s="514"/>
      <c r="K203" s="541"/>
      <c r="L203" s="543"/>
      <c r="M203" s="545"/>
      <c r="N203" s="127" t="s">
        <v>305</v>
      </c>
      <c r="O203" s="25"/>
      <c r="P203" s="28" t="s">
        <v>309</v>
      </c>
      <c r="Q203" s="3"/>
      <c r="R203" s="4"/>
      <c r="S203" s="5"/>
      <c r="T203" s="6"/>
      <c r="U203" s="7"/>
      <c r="V203" s="55"/>
      <c r="W203" s="125"/>
      <c r="X203" s="8"/>
      <c r="Y203" s="4"/>
      <c r="Z203" s="5"/>
      <c r="AA203" s="6"/>
      <c r="AB203" s="7"/>
      <c r="AC203" s="55"/>
      <c r="AD203" s="170"/>
      <c r="AE203" s="27" t="s">
        <v>305</v>
      </c>
      <c r="AF203" s="25"/>
      <c r="AG203" s="28" t="s">
        <v>309</v>
      </c>
      <c r="AH203" s="552"/>
      <c r="AI203" s="537"/>
      <c r="AJ203" s="539"/>
      <c r="AK203" s="539"/>
      <c r="AL203" s="539"/>
      <c r="AM203" s="539"/>
      <c r="AO203" s="34" t="str">
        <f t="shared" si="69"/>
        <v/>
      </c>
      <c r="AP203" s="35" t="str">
        <f t="shared" si="80"/>
        <v/>
      </c>
      <c r="AQ203" s="36" t="str">
        <f t="shared" si="81"/>
        <v/>
      </c>
      <c r="AR203" s="37" t="str">
        <f t="shared" si="82"/>
        <v/>
      </c>
      <c r="AS203" s="38" t="str">
        <f t="shared" si="83"/>
        <v>000</v>
      </c>
      <c r="AT203" s="39" t="str">
        <f t="shared" si="84"/>
        <v>000</v>
      </c>
      <c r="AU203" s="169">
        <f t="shared" si="85"/>
        <v>0</v>
      </c>
      <c r="AV203" s="35" t="str">
        <f t="shared" si="86"/>
        <v>000</v>
      </c>
      <c r="AW203" s="39" t="str">
        <f t="shared" si="87"/>
        <v>000</v>
      </c>
      <c r="AX203" s="169">
        <f t="shared" si="88"/>
        <v>0</v>
      </c>
      <c r="AY203" s="43">
        <f t="shared" si="89"/>
        <v>0</v>
      </c>
      <c r="AZ203" s="32">
        <f t="shared" si="90"/>
        <v>0</v>
      </c>
    </row>
    <row r="204" spans="3:52" ht="22.5" customHeight="1" thickBot="1">
      <c r="C204" s="511"/>
      <c r="D204" s="513"/>
      <c r="E204" s="515"/>
      <c r="F204" s="517" t="str">
        <f>IF(G205="","",INT(YEARFRAC(G205,'[1]1'!$AJ$7,1)))</f>
        <v/>
      </c>
      <c r="G204" s="518"/>
      <c r="H204" s="519"/>
      <c r="I204" s="520"/>
      <c r="J204" s="513"/>
      <c r="K204" s="540" t="s">
        <v>308</v>
      </c>
      <c r="L204" s="542"/>
      <c r="M204" s="544" t="s">
        <v>307</v>
      </c>
      <c r="N204" s="546"/>
      <c r="O204" s="547"/>
      <c r="P204" s="548"/>
      <c r="Q204" s="3"/>
      <c r="R204" s="4"/>
      <c r="S204" s="5"/>
      <c r="T204" s="6"/>
      <c r="U204" s="7"/>
      <c r="V204" s="55"/>
      <c r="W204" s="125"/>
      <c r="X204" s="8"/>
      <c r="Y204" s="4"/>
      <c r="Z204" s="5"/>
      <c r="AA204" s="6"/>
      <c r="AB204" s="7"/>
      <c r="AC204" s="55"/>
      <c r="AD204" s="168"/>
      <c r="AE204" s="549" t="s">
        <v>66</v>
      </c>
      <c r="AF204" s="549"/>
      <c r="AG204" s="550"/>
      <c r="AH204" s="551"/>
      <c r="AI204" s="536" t="str">
        <f t="shared" ref="AI204" si="93">IF(F204&lt;35,"◯","")</f>
        <v/>
      </c>
      <c r="AJ204" s="538"/>
      <c r="AK204" s="538"/>
      <c r="AL204" s="538"/>
      <c r="AM204" s="538"/>
      <c r="AO204" s="34" t="str">
        <f t="shared" si="69"/>
        <v/>
      </c>
      <c r="AP204" s="35" t="str">
        <f t="shared" si="80"/>
        <v/>
      </c>
      <c r="AQ204" s="36" t="str">
        <f t="shared" si="81"/>
        <v/>
      </c>
      <c r="AR204" s="37" t="str">
        <f t="shared" si="82"/>
        <v/>
      </c>
      <c r="AS204" s="38" t="str">
        <f t="shared" si="83"/>
        <v>000</v>
      </c>
      <c r="AT204" s="39" t="str">
        <f t="shared" si="84"/>
        <v>000</v>
      </c>
      <c r="AU204" s="169">
        <f t="shared" si="85"/>
        <v>0</v>
      </c>
      <c r="AV204" s="35" t="str">
        <f t="shared" si="86"/>
        <v>000</v>
      </c>
      <c r="AW204" s="39" t="str">
        <f t="shared" si="87"/>
        <v>000</v>
      </c>
      <c r="AX204" s="169">
        <f t="shared" si="88"/>
        <v>0</v>
      </c>
      <c r="AY204" s="43">
        <f t="shared" si="89"/>
        <v>0</v>
      </c>
      <c r="AZ204" s="32">
        <f t="shared" si="90"/>
        <v>0</v>
      </c>
    </row>
    <row r="205" spans="3:52" ht="22.5" customHeight="1">
      <c r="C205" s="512"/>
      <c r="D205" s="514"/>
      <c r="E205" s="516"/>
      <c r="F205" s="27" t="s">
        <v>305</v>
      </c>
      <c r="G205" s="25"/>
      <c r="H205" s="28" t="s">
        <v>309</v>
      </c>
      <c r="I205" s="521"/>
      <c r="J205" s="514"/>
      <c r="K205" s="541"/>
      <c r="L205" s="543"/>
      <c r="M205" s="545"/>
      <c r="N205" s="127" t="s">
        <v>305</v>
      </c>
      <c r="O205" s="25"/>
      <c r="P205" s="28" t="s">
        <v>309</v>
      </c>
      <c r="Q205" s="3"/>
      <c r="R205" s="4"/>
      <c r="S205" s="5"/>
      <c r="T205" s="6"/>
      <c r="U205" s="7"/>
      <c r="V205" s="55"/>
      <c r="W205" s="125"/>
      <c r="X205" s="8"/>
      <c r="Y205" s="4"/>
      <c r="Z205" s="5"/>
      <c r="AA205" s="6"/>
      <c r="AB205" s="7"/>
      <c r="AC205" s="55"/>
      <c r="AD205" s="170"/>
      <c r="AE205" s="27" t="s">
        <v>305</v>
      </c>
      <c r="AF205" s="25"/>
      <c r="AG205" s="28" t="s">
        <v>309</v>
      </c>
      <c r="AH205" s="552"/>
      <c r="AI205" s="537"/>
      <c r="AJ205" s="539"/>
      <c r="AK205" s="539"/>
      <c r="AL205" s="539"/>
      <c r="AM205" s="539"/>
      <c r="AO205" s="34" t="str">
        <f t="shared" si="69"/>
        <v/>
      </c>
      <c r="AP205" s="35" t="str">
        <f t="shared" si="80"/>
        <v/>
      </c>
      <c r="AQ205" s="36" t="str">
        <f t="shared" si="81"/>
        <v/>
      </c>
      <c r="AR205" s="37" t="str">
        <f t="shared" si="82"/>
        <v/>
      </c>
      <c r="AS205" s="38" t="str">
        <f t="shared" si="83"/>
        <v>000</v>
      </c>
      <c r="AT205" s="39" t="str">
        <f t="shared" si="84"/>
        <v>000</v>
      </c>
      <c r="AU205" s="169">
        <f t="shared" si="85"/>
        <v>0</v>
      </c>
      <c r="AV205" s="35" t="str">
        <f t="shared" si="86"/>
        <v>000</v>
      </c>
      <c r="AW205" s="39" t="str">
        <f t="shared" si="87"/>
        <v>000</v>
      </c>
      <c r="AX205" s="169">
        <f t="shared" si="88"/>
        <v>0</v>
      </c>
      <c r="AY205" s="43">
        <f t="shared" si="89"/>
        <v>0</v>
      </c>
      <c r="AZ205" s="32">
        <f t="shared" si="90"/>
        <v>0</v>
      </c>
    </row>
    <row r="206" spans="3:52" ht="22.5" customHeight="1" thickBot="1">
      <c r="C206" s="511"/>
      <c r="D206" s="513"/>
      <c r="E206" s="515"/>
      <c r="F206" s="517" t="str">
        <f>IF(G207="","",INT(YEARFRAC(G207,'[1]1'!$AJ$7,1)))</f>
        <v/>
      </c>
      <c r="G206" s="518"/>
      <c r="H206" s="519"/>
      <c r="I206" s="520"/>
      <c r="J206" s="513"/>
      <c r="K206" s="540" t="s">
        <v>308</v>
      </c>
      <c r="L206" s="542"/>
      <c r="M206" s="544" t="s">
        <v>307</v>
      </c>
      <c r="N206" s="546"/>
      <c r="O206" s="547"/>
      <c r="P206" s="548"/>
      <c r="Q206" s="3"/>
      <c r="R206" s="4"/>
      <c r="S206" s="5"/>
      <c r="T206" s="6"/>
      <c r="U206" s="7"/>
      <c r="V206" s="55"/>
      <c r="W206" s="125"/>
      <c r="X206" s="8"/>
      <c r="Y206" s="4"/>
      <c r="Z206" s="5"/>
      <c r="AA206" s="6"/>
      <c r="AB206" s="7"/>
      <c r="AC206" s="55"/>
      <c r="AD206" s="168"/>
      <c r="AE206" s="549" t="s">
        <v>66</v>
      </c>
      <c r="AF206" s="549"/>
      <c r="AG206" s="550"/>
      <c r="AH206" s="551"/>
      <c r="AI206" s="536" t="str">
        <f t="shared" si="73"/>
        <v/>
      </c>
      <c r="AJ206" s="538"/>
      <c r="AK206" s="538"/>
      <c r="AL206" s="538"/>
      <c r="AM206" s="538"/>
      <c r="AO206" s="34" t="str">
        <f t="shared" si="69"/>
        <v/>
      </c>
      <c r="AP206" s="35" t="str">
        <f t="shared" si="80"/>
        <v/>
      </c>
      <c r="AQ206" s="36" t="str">
        <f t="shared" si="81"/>
        <v/>
      </c>
      <c r="AR206" s="37" t="str">
        <f t="shared" si="82"/>
        <v/>
      </c>
      <c r="AS206" s="38" t="str">
        <f t="shared" si="83"/>
        <v>000</v>
      </c>
      <c r="AT206" s="39" t="str">
        <f t="shared" si="84"/>
        <v>000</v>
      </c>
      <c r="AU206" s="169">
        <f t="shared" si="85"/>
        <v>0</v>
      </c>
      <c r="AV206" s="35" t="str">
        <f t="shared" si="86"/>
        <v>000</v>
      </c>
      <c r="AW206" s="39" t="str">
        <f t="shared" si="87"/>
        <v>000</v>
      </c>
      <c r="AX206" s="169">
        <f t="shared" si="88"/>
        <v>0</v>
      </c>
      <c r="AY206" s="43">
        <f t="shared" si="89"/>
        <v>0</v>
      </c>
      <c r="AZ206" s="32">
        <f t="shared" si="90"/>
        <v>0</v>
      </c>
    </row>
    <row r="207" spans="3:52" ht="22.5" customHeight="1">
      <c r="C207" s="512"/>
      <c r="D207" s="514"/>
      <c r="E207" s="516"/>
      <c r="F207" s="27" t="s">
        <v>305</v>
      </c>
      <c r="G207" s="25"/>
      <c r="H207" s="28" t="s">
        <v>309</v>
      </c>
      <c r="I207" s="521"/>
      <c r="J207" s="514"/>
      <c r="K207" s="541"/>
      <c r="L207" s="543"/>
      <c r="M207" s="545"/>
      <c r="N207" s="127" t="s">
        <v>305</v>
      </c>
      <c r="O207" s="25"/>
      <c r="P207" s="28" t="s">
        <v>309</v>
      </c>
      <c r="Q207" s="3"/>
      <c r="R207" s="4"/>
      <c r="S207" s="5"/>
      <c r="T207" s="6"/>
      <c r="U207" s="7"/>
      <c r="V207" s="55"/>
      <c r="W207" s="125"/>
      <c r="X207" s="8"/>
      <c r="Y207" s="4"/>
      <c r="Z207" s="5"/>
      <c r="AA207" s="6"/>
      <c r="AB207" s="7"/>
      <c r="AC207" s="55"/>
      <c r="AD207" s="170"/>
      <c r="AE207" s="27" t="s">
        <v>305</v>
      </c>
      <c r="AF207" s="25"/>
      <c r="AG207" s="28" t="s">
        <v>309</v>
      </c>
      <c r="AH207" s="552"/>
      <c r="AI207" s="537"/>
      <c r="AJ207" s="539"/>
      <c r="AK207" s="539"/>
      <c r="AL207" s="539"/>
      <c r="AM207" s="539"/>
      <c r="AO207" s="34" t="str">
        <f t="shared" ref="AO207:AO270" si="94">IF(D207&lt;&gt;"",D207,IF(SUM(Q207:AC208)&lt;&gt;0,AO206,""))</f>
        <v/>
      </c>
      <c r="AP207" s="35" t="str">
        <f t="shared" si="80"/>
        <v/>
      </c>
      <c r="AQ207" s="36" t="str">
        <f t="shared" si="81"/>
        <v/>
      </c>
      <c r="AR207" s="37" t="str">
        <f t="shared" si="82"/>
        <v/>
      </c>
      <c r="AS207" s="38" t="str">
        <f t="shared" si="83"/>
        <v>000</v>
      </c>
      <c r="AT207" s="39" t="str">
        <f t="shared" si="84"/>
        <v>000</v>
      </c>
      <c r="AU207" s="169">
        <f t="shared" si="85"/>
        <v>0</v>
      </c>
      <c r="AV207" s="35" t="str">
        <f t="shared" si="86"/>
        <v>000</v>
      </c>
      <c r="AW207" s="39" t="str">
        <f t="shared" si="87"/>
        <v>000</v>
      </c>
      <c r="AX207" s="169">
        <f t="shared" si="88"/>
        <v>0</v>
      </c>
      <c r="AY207" s="43">
        <f t="shared" si="89"/>
        <v>0</v>
      </c>
      <c r="AZ207" s="32">
        <f t="shared" si="90"/>
        <v>0</v>
      </c>
    </row>
    <row r="208" spans="3:52" ht="22.5" customHeight="1" thickBot="1">
      <c r="C208" s="511"/>
      <c r="D208" s="513"/>
      <c r="E208" s="515"/>
      <c r="F208" s="517" t="str">
        <f>IF(G209="","",INT(YEARFRAC(G209,'[1]1'!$AJ$7,1)))</f>
        <v/>
      </c>
      <c r="G208" s="518"/>
      <c r="H208" s="519"/>
      <c r="I208" s="520"/>
      <c r="J208" s="513"/>
      <c r="K208" s="540" t="s">
        <v>308</v>
      </c>
      <c r="L208" s="542"/>
      <c r="M208" s="544" t="s">
        <v>307</v>
      </c>
      <c r="N208" s="546"/>
      <c r="O208" s="547"/>
      <c r="P208" s="548"/>
      <c r="Q208" s="3"/>
      <c r="R208" s="4"/>
      <c r="S208" s="5"/>
      <c r="T208" s="6"/>
      <c r="U208" s="7"/>
      <c r="V208" s="55"/>
      <c r="W208" s="125"/>
      <c r="X208" s="8"/>
      <c r="Y208" s="4"/>
      <c r="Z208" s="5"/>
      <c r="AA208" s="6"/>
      <c r="AB208" s="7"/>
      <c r="AC208" s="55"/>
      <c r="AD208" s="168"/>
      <c r="AE208" s="549" t="s">
        <v>66</v>
      </c>
      <c r="AF208" s="549"/>
      <c r="AG208" s="550"/>
      <c r="AH208" s="551"/>
      <c r="AI208" s="536" t="str">
        <f t="shared" si="74"/>
        <v/>
      </c>
      <c r="AJ208" s="538"/>
      <c r="AK208" s="538"/>
      <c r="AL208" s="538"/>
      <c r="AM208" s="538"/>
      <c r="AO208" s="34" t="str">
        <f t="shared" si="94"/>
        <v/>
      </c>
      <c r="AP208" s="35" t="str">
        <f t="shared" si="80"/>
        <v/>
      </c>
      <c r="AQ208" s="36" t="str">
        <f t="shared" si="81"/>
        <v/>
      </c>
      <c r="AR208" s="37" t="str">
        <f t="shared" si="82"/>
        <v/>
      </c>
      <c r="AS208" s="38" t="str">
        <f t="shared" si="83"/>
        <v>000</v>
      </c>
      <c r="AT208" s="39" t="str">
        <f t="shared" si="84"/>
        <v>000</v>
      </c>
      <c r="AU208" s="169">
        <f t="shared" si="85"/>
        <v>0</v>
      </c>
      <c r="AV208" s="35" t="str">
        <f t="shared" si="86"/>
        <v>000</v>
      </c>
      <c r="AW208" s="39" t="str">
        <f t="shared" si="87"/>
        <v>000</v>
      </c>
      <c r="AX208" s="169">
        <f t="shared" si="88"/>
        <v>0</v>
      </c>
      <c r="AY208" s="43">
        <f t="shared" si="89"/>
        <v>0</v>
      </c>
      <c r="AZ208" s="32">
        <f t="shared" si="90"/>
        <v>0</v>
      </c>
    </row>
    <row r="209" spans="3:52" ht="22.5" customHeight="1">
      <c r="C209" s="512"/>
      <c r="D209" s="514"/>
      <c r="E209" s="516"/>
      <c r="F209" s="27" t="s">
        <v>305</v>
      </c>
      <c r="G209" s="25"/>
      <c r="H209" s="28" t="s">
        <v>309</v>
      </c>
      <c r="I209" s="521"/>
      <c r="J209" s="514"/>
      <c r="K209" s="541"/>
      <c r="L209" s="543"/>
      <c r="M209" s="545"/>
      <c r="N209" s="127" t="s">
        <v>305</v>
      </c>
      <c r="O209" s="25"/>
      <c r="P209" s="28" t="s">
        <v>309</v>
      </c>
      <c r="Q209" s="3"/>
      <c r="R209" s="4"/>
      <c r="S209" s="5"/>
      <c r="T209" s="6"/>
      <c r="U209" s="7"/>
      <c r="V209" s="55"/>
      <c r="W209" s="125"/>
      <c r="X209" s="8"/>
      <c r="Y209" s="4"/>
      <c r="Z209" s="5"/>
      <c r="AA209" s="6"/>
      <c r="AB209" s="7"/>
      <c r="AC209" s="55"/>
      <c r="AD209" s="170"/>
      <c r="AE209" s="27" t="s">
        <v>305</v>
      </c>
      <c r="AF209" s="25"/>
      <c r="AG209" s="28" t="s">
        <v>309</v>
      </c>
      <c r="AH209" s="552"/>
      <c r="AI209" s="537"/>
      <c r="AJ209" s="539"/>
      <c r="AK209" s="539"/>
      <c r="AL209" s="539"/>
      <c r="AM209" s="539"/>
      <c r="AO209" s="34" t="str">
        <f t="shared" si="94"/>
        <v/>
      </c>
      <c r="AP209" s="35" t="str">
        <f t="shared" si="80"/>
        <v/>
      </c>
      <c r="AQ209" s="36" t="str">
        <f t="shared" si="81"/>
        <v/>
      </c>
      <c r="AR209" s="37" t="str">
        <f t="shared" si="82"/>
        <v/>
      </c>
      <c r="AS209" s="38" t="str">
        <f t="shared" si="83"/>
        <v>000</v>
      </c>
      <c r="AT209" s="39" t="str">
        <f t="shared" si="84"/>
        <v>000</v>
      </c>
      <c r="AU209" s="169">
        <f t="shared" si="85"/>
        <v>0</v>
      </c>
      <c r="AV209" s="35" t="str">
        <f t="shared" si="86"/>
        <v>000</v>
      </c>
      <c r="AW209" s="39" t="str">
        <f t="shared" si="87"/>
        <v>000</v>
      </c>
      <c r="AX209" s="169">
        <f t="shared" si="88"/>
        <v>0</v>
      </c>
      <c r="AY209" s="43">
        <f t="shared" si="89"/>
        <v>0</v>
      </c>
      <c r="AZ209" s="32">
        <f t="shared" si="90"/>
        <v>0</v>
      </c>
    </row>
    <row r="210" spans="3:52" ht="22.5" customHeight="1" thickBot="1">
      <c r="C210" s="511"/>
      <c r="D210" s="513"/>
      <c r="E210" s="515"/>
      <c r="F210" s="517" t="str">
        <f>IF(G211="","",INT(YEARFRAC(G211,'[1]1'!$AJ$7,1)))</f>
        <v/>
      </c>
      <c r="G210" s="518"/>
      <c r="H210" s="519"/>
      <c r="I210" s="520"/>
      <c r="J210" s="513"/>
      <c r="K210" s="540" t="s">
        <v>308</v>
      </c>
      <c r="L210" s="542"/>
      <c r="M210" s="544" t="s">
        <v>307</v>
      </c>
      <c r="N210" s="546"/>
      <c r="O210" s="547"/>
      <c r="P210" s="548"/>
      <c r="Q210" s="3"/>
      <c r="R210" s="4"/>
      <c r="S210" s="5"/>
      <c r="T210" s="6"/>
      <c r="U210" s="7"/>
      <c r="V210" s="55"/>
      <c r="W210" s="125"/>
      <c r="X210" s="8"/>
      <c r="Y210" s="4"/>
      <c r="Z210" s="5"/>
      <c r="AA210" s="6"/>
      <c r="AB210" s="7"/>
      <c r="AC210" s="55"/>
      <c r="AD210" s="168"/>
      <c r="AE210" s="549" t="s">
        <v>66</v>
      </c>
      <c r="AF210" s="549"/>
      <c r="AG210" s="550"/>
      <c r="AH210" s="551"/>
      <c r="AI210" s="536" t="str">
        <f t="shared" si="75"/>
        <v/>
      </c>
      <c r="AJ210" s="538"/>
      <c r="AK210" s="538"/>
      <c r="AL210" s="538"/>
      <c r="AM210" s="538"/>
      <c r="AO210" s="34" t="str">
        <f t="shared" si="94"/>
        <v/>
      </c>
      <c r="AP210" s="35" t="str">
        <f t="shared" si="80"/>
        <v/>
      </c>
      <c r="AQ210" s="36" t="str">
        <f t="shared" si="81"/>
        <v/>
      </c>
      <c r="AR210" s="37" t="str">
        <f t="shared" si="82"/>
        <v/>
      </c>
      <c r="AS210" s="38" t="str">
        <f t="shared" si="83"/>
        <v>000</v>
      </c>
      <c r="AT210" s="39" t="str">
        <f t="shared" si="84"/>
        <v>000</v>
      </c>
      <c r="AU210" s="169">
        <f t="shared" si="85"/>
        <v>0</v>
      </c>
      <c r="AV210" s="35" t="str">
        <f t="shared" si="86"/>
        <v>000</v>
      </c>
      <c r="AW210" s="39" t="str">
        <f t="shared" si="87"/>
        <v>000</v>
      </c>
      <c r="AX210" s="169">
        <f t="shared" si="88"/>
        <v>0</v>
      </c>
      <c r="AY210" s="43">
        <f t="shared" si="89"/>
        <v>0</v>
      </c>
      <c r="AZ210" s="32">
        <f t="shared" si="90"/>
        <v>0</v>
      </c>
    </row>
    <row r="211" spans="3:52" ht="22.5" customHeight="1">
      <c r="C211" s="512"/>
      <c r="D211" s="514"/>
      <c r="E211" s="516"/>
      <c r="F211" s="27" t="s">
        <v>305</v>
      </c>
      <c r="G211" s="25"/>
      <c r="H211" s="28" t="s">
        <v>309</v>
      </c>
      <c r="I211" s="521"/>
      <c r="J211" s="514"/>
      <c r="K211" s="541"/>
      <c r="L211" s="543"/>
      <c r="M211" s="545"/>
      <c r="N211" s="127" t="s">
        <v>305</v>
      </c>
      <c r="O211" s="25"/>
      <c r="P211" s="28" t="s">
        <v>309</v>
      </c>
      <c r="Q211" s="3"/>
      <c r="R211" s="4"/>
      <c r="S211" s="5"/>
      <c r="T211" s="6"/>
      <c r="U211" s="7"/>
      <c r="V211" s="55"/>
      <c r="W211" s="125"/>
      <c r="X211" s="8"/>
      <c r="Y211" s="4"/>
      <c r="Z211" s="5"/>
      <c r="AA211" s="6"/>
      <c r="AB211" s="7"/>
      <c r="AC211" s="55"/>
      <c r="AD211" s="170"/>
      <c r="AE211" s="27" t="s">
        <v>305</v>
      </c>
      <c r="AF211" s="25"/>
      <c r="AG211" s="28" t="s">
        <v>309</v>
      </c>
      <c r="AH211" s="552"/>
      <c r="AI211" s="537"/>
      <c r="AJ211" s="539"/>
      <c r="AK211" s="539"/>
      <c r="AL211" s="539"/>
      <c r="AM211" s="539"/>
      <c r="AO211" s="34" t="str">
        <f t="shared" si="94"/>
        <v/>
      </c>
      <c r="AP211" s="35" t="str">
        <f t="shared" si="80"/>
        <v/>
      </c>
      <c r="AQ211" s="36" t="str">
        <f t="shared" si="81"/>
        <v/>
      </c>
      <c r="AR211" s="37" t="str">
        <f t="shared" si="82"/>
        <v/>
      </c>
      <c r="AS211" s="38" t="str">
        <f t="shared" si="83"/>
        <v>000</v>
      </c>
      <c r="AT211" s="39" t="str">
        <f t="shared" si="84"/>
        <v>000</v>
      </c>
      <c r="AU211" s="169">
        <f t="shared" si="85"/>
        <v>0</v>
      </c>
      <c r="AV211" s="35" t="str">
        <f t="shared" si="86"/>
        <v>000</v>
      </c>
      <c r="AW211" s="39" t="str">
        <f t="shared" si="87"/>
        <v>000</v>
      </c>
      <c r="AX211" s="169">
        <f t="shared" si="88"/>
        <v>0</v>
      </c>
      <c r="AY211" s="43">
        <f t="shared" si="89"/>
        <v>0</v>
      </c>
      <c r="AZ211" s="32">
        <f t="shared" si="90"/>
        <v>0</v>
      </c>
    </row>
    <row r="212" spans="3:52" ht="22.5" customHeight="1" thickBot="1">
      <c r="C212" s="511"/>
      <c r="D212" s="513"/>
      <c r="E212" s="515"/>
      <c r="F212" s="517" t="str">
        <f>IF(G213="","",INT(YEARFRAC(G213,'[1]1'!$AJ$7,1)))</f>
        <v/>
      </c>
      <c r="G212" s="518"/>
      <c r="H212" s="519"/>
      <c r="I212" s="520"/>
      <c r="J212" s="513"/>
      <c r="K212" s="540" t="s">
        <v>308</v>
      </c>
      <c r="L212" s="542"/>
      <c r="M212" s="544" t="s">
        <v>307</v>
      </c>
      <c r="N212" s="546"/>
      <c r="O212" s="547"/>
      <c r="P212" s="548"/>
      <c r="Q212" s="3"/>
      <c r="R212" s="4"/>
      <c r="S212" s="5"/>
      <c r="T212" s="6"/>
      <c r="U212" s="7"/>
      <c r="V212" s="55"/>
      <c r="W212" s="125"/>
      <c r="X212" s="8"/>
      <c r="Y212" s="4"/>
      <c r="Z212" s="5"/>
      <c r="AA212" s="6"/>
      <c r="AB212" s="7"/>
      <c r="AC212" s="55"/>
      <c r="AD212" s="168"/>
      <c r="AE212" s="549" t="s">
        <v>66</v>
      </c>
      <c r="AF212" s="549"/>
      <c r="AG212" s="550"/>
      <c r="AH212" s="551"/>
      <c r="AI212" s="536" t="str">
        <f t="shared" si="76"/>
        <v/>
      </c>
      <c r="AJ212" s="538"/>
      <c r="AK212" s="538"/>
      <c r="AL212" s="538"/>
      <c r="AM212" s="538"/>
      <c r="AO212" s="34" t="str">
        <f t="shared" si="94"/>
        <v/>
      </c>
      <c r="AP212" s="35" t="str">
        <f t="shared" si="80"/>
        <v/>
      </c>
      <c r="AQ212" s="36" t="str">
        <f t="shared" si="81"/>
        <v/>
      </c>
      <c r="AR212" s="37" t="str">
        <f t="shared" si="82"/>
        <v/>
      </c>
      <c r="AS212" s="38" t="str">
        <f t="shared" si="83"/>
        <v>000</v>
      </c>
      <c r="AT212" s="39" t="str">
        <f t="shared" si="84"/>
        <v>000</v>
      </c>
      <c r="AU212" s="169">
        <f t="shared" si="85"/>
        <v>0</v>
      </c>
      <c r="AV212" s="35" t="str">
        <f t="shared" si="86"/>
        <v>000</v>
      </c>
      <c r="AW212" s="39" t="str">
        <f t="shared" si="87"/>
        <v>000</v>
      </c>
      <c r="AX212" s="169">
        <f t="shared" si="88"/>
        <v>0</v>
      </c>
      <c r="AY212" s="43">
        <f t="shared" si="89"/>
        <v>0</v>
      </c>
      <c r="AZ212" s="32">
        <f t="shared" si="90"/>
        <v>0</v>
      </c>
    </row>
    <row r="213" spans="3:52" ht="22.5" customHeight="1">
      <c r="C213" s="512"/>
      <c r="D213" s="514"/>
      <c r="E213" s="516"/>
      <c r="F213" s="27" t="s">
        <v>305</v>
      </c>
      <c r="G213" s="25"/>
      <c r="H213" s="28" t="s">
        <v>309</v>
      </c>
      <c r="I213" s="521"/>
      <c r="J213" s="514"/>
      <c r="K213" s="541"/>
      <c r="L213" s="543"/>
      <c r="M213" s="545"/>
      <c r="N213" s="127" t="s">
        <v>305</v>
      </c>
      <c r="O213" s="25"/>
      <c r="P213" s="28" t="s">
        <v>309</v>
      </c>
      <c r="Q213" s="3"/>
      <c r="R213" s="4"/>
      <c r="S213" s="5"/>
      <c r="T213" s="6"/>
      <c r="U213" s="7"/>
      <c r="V213" s="55"/>
      <c r="W213" s="125"/>
      <c r="X213" s="8"/>
      <c r="Y213" s="4"/>
      <c r="Z213" s="5"/>
      <c r="AA213" s="6"/>
      <c r="AB213" s="7"/>
      <c r="AC213" s="55"/>
      <c r="AD213" s="170"/>
      <c r="AE213" s="27" t="s">
        <v>305</v>
      </c>
      <c r="AF213" s="25"/>
      <c r="AG213" s="28" t="s">
        <v>309</v>
      </c>
      <c r="AH213" s="552"/>
      <c r="AI213" s="537"/>
      <c r="AJ213" s="539"/>
      <c r="AK213" s="539"/>
      <c r="AL213" s="539"/>
      <c r="AM213" s="539"/>
      <c r="AO213" s="34" t="str">
        <f t="shared" si="94"/>
        <v/>
      </c>
      <c r="AP213" s="35" t="str">
        <f t="shared" si="80"/>
        <v/>
      </c>
      <c r="AQ213" s="36" t="str">
        <f t="shared" si="81"/>
        <v/>
      </c>
      <c r="AR213" s="37" t="str">
        <f t="shared" si="82"/>
        <v/>
      </c>
      <c r="AS213" s="38" t="str">
        <f t="shared" si="83"/>
        <v>000</v>
      </c>
      <c r="AT213" s="39" t="str">
        <f t="shared" si="84"/>
        <v>000</v>
      </c>
      <c r="AU213" s="169">
        <f t="shared" si="85"/>
        <v>0</v>
      </c>
      <c r="AV213" s="35" t="str">
        <f t="shared" si="86"/>
        <v>000</v>
      </c>
      <c r="AW213" s="39" t="str">
        <f t="shared" si="87"/>
        <v>000</v>
      </c>
      <c r="AX213" s="169">
        <f t="shared" si="88"/>
        <v>0</v>
      </c>
      <c r="AY213" s="43">
        <f t="shared" si="89"/>
        <v>0</v>
      </c>
      <c r="AZ213" s="32">
        <f t="shared" si="90"/>
        <v>0</v>
      </c>
    </row>
    <row r="214" spans="3:52" ht="22.5" customHeight="1" thickBot="1">
      <c r="C214" s="511"/>
      <c r="D214" s="513"/>
      <c r="E214" s="515"/>
      <c r="F214" s="517" t="str">
        <f>IF(G215="","",INT(YEARFRAC(G215,'[1]1'!$AJ$7,1)))</f>
        <v/>
      </c>
      <c r="G214" s="518"/>
      <c r="H214" s="519"/>
      <c r="I214" s="520"/>
      <c r="J214" s="513"/>
      <c r="K214" s="540" t="s">
        <v>308</v>
      </c>
      <c r="L214" s="542"/>
      <c r="M214" s="544" t="s">
        <v>307</v>
      </c>
      <c r="N214" s="546"/>
      <c r="O214" s="547"/>
      <c r="P214" s="548"/>
      <c r="Q214" s="3"/>
      <c r="R214" s="4"/>
      <c r="S214" s="5"/>
      <c r="T214" s="6"/>
      <c r="U214" s="7"/>
      <c r="V214" s="55"/>
      <c r="W214" s="125"/>
      <c r="X214" s="8"/>
      <c r="Y214" s="4"/>
      <c r="Z214" s="5"/>
      <c r="AA214" s="6"/>
      <c r="AB214" s="7"/>
      <c r="AC214" s="55"/>
      <c r="AD214" s="168"/>
      <c r="AE214" s="549" t="s">
        <v>66</v>
      </c>
      <c r="AF214" s="549"/>
      <c r="AG214" s="550"/>
      <c r="AH214" s="551"/>
      <c r="AI214" s="536" t="str">
        <f t="shared" si="77"/>
        <v/>
      </c>
      <c r="AJ214" s="538"/>
      <c r="AK214" s="538"/>
      <c r="AL214" s="538"/>
      <c r="AM214" s="538"/>
      <c r="AO214" s="34" t="str">
        <f t="shared" si="94"/>
        <v/>
      </c>
      <c r="AP214" s="35" t="str">
        <f t="shared" si="80"/>
        <v/>
      </c>
      <c r="AQ214" s="36" t="str">
        <f t="shared" si="81"/>
        <v/>
      </c>
      <c r="AR214" s="37" t="str">
        <f t="shared" si="82"/>
        <v/>
      </c>
      <c r="AS214" s="38" t="str">
        <f t="shared" si="83"/>
        <v>000</v>
      </c>
      <c r="AT214" s="39" t="str">
        <f t="shared" si="84"/>
        <v>000</v>
      </c>
      <c r="AU214" s="169">
        <f t="shared" si="85"/>
        <v>0</v>
      </c>
      <c r="AV214" s="35" t="str">
        <f t="shared" si="86"/>
        <v>000</v>
      </c>
      <c r="AW214" s="39" t="str">
        <f t="shared" si="87"/>
        <v>000</v>
      </c>
      <c r="AX214" s="169">
        <f t="shared" si="88"/>
        <v>0</v>
      </c>
      <c r="AY214" s="43">
        <f t="shared" si="89"/>
        <v>0</v>
      </c>
      <c r="AZ214" s="32">
        <f t="shared" si="90"/>
        <v>0</v>
      </c>
    </row>
    <row r="215" spans="3:52" ht="22.5" customHeight="1">
      <c r="C215" s="512"/>
      <c r="D215" s="514"/>
      <c r="E215" s="516"/>
      <c r="F215" s="27" t="s">
        <v>305</v>
      </c>
      <c r="G215" s="25"/>
      <c r="H215" s="28" t="s">
        <v>309</v>
      </c>
      <c r="I215" s="521"/>
      <c r="J215" s="514"/>
      <c r="K215" s="541"/>
      <c r="L215" s="543"/>
      <c r="M215" s="545"/>
      <c r="N215" s="127" t="s">
        <v>305</v>
      </c>
      <c r="O215" s="25"/>
      <c r="P215" s="28" t="s">
        <v>309</v>
      </c>
      <c r="Q215" s="3"/>
      <c r="R215" s="4"/>
      <c r="S215" s="5"/>
      <c r="T215" s="6"/>
      <c r="U215" s="7"/>
      <c r="V215" s="55"/>
      <c r="W215" s="125"/>
      <c r="X215" s="8"/>
      <c r="Y215" s="4"/>
      <c r="Z215" s="5"/>
      <c r="AA215" s="6"/>
      <c r="AB215" s="7"/>
      <c r="AC215" s="55"/>
      <c r="AD215" s="170"/>
      <c r="AE215" s="27" t="s">
        <v>305</v>
      </c>
      <c r="AF215" s="25"/>
      <c r="AG215" s="28" t="s">
        <v>309</v>
      </c>
      <c r="AH215" s="552"/>
      <c r="AI215" s="537"/>
      <c r="AJ215" s="539"/>
      <c r="AK215" s="539"/>
      <c r="AL215" s="539"/>
      <c r="AM215" s="539"/>
      <c r="AO215" s="34" t="str">
        <f t="shared" si="94"/>
        <v/>
      </c>
      <c r="AP215" s="35" t="str">
        <f t="shared" si="80"/>
        <v/>
      </c>
      <c r="AQ215" s="36" t="str">
        <f t="shared" si="81"/>
        <v/>
      </c>
      <c r="AR215" s="37" t="str">
        <f t="shared" si="82"/>
        <v/>
      </c>
      <c r="AS215" s="38" t="str">
        <f t="shared" si="83"/>
        <v>000</v>
      </c>
      <c r="AT215" s="39" t="str">
        <f t="shared" si="84"/>
        <v>000</v>
      </c>
      <c r="AU215" s="169">
        <f t="shared" si="85"/>
        <v>0</v>
      </c>
      <c r="AV215" s="35" t="str">
        <f t="shared" si="86"/>
        <v>000</v>
      </c>
      <c r="AW215" s="39" t="str">
        <f t="shared" si="87"/>
        <v>000</v>
      </c>
      <c r="AX215" s="169">
        <f t="shared" si="88"/>
        <v>0</v>
      </c>
      <c r="AY215" s="43">
        <f t="shared" si="89"/>
        <v>0</v>
      </c>
      <c r="AZ215" s="32">
        <f t="shared" si="90"/>
        <v>0</v>
      </c>
    </row>
    <row r="216" spans="3:52" ht="22.5" customHeight="1" thickBot="1">
      <c r="C216" s="511"/>
      <c r="D216" s="513"/>
      <c r="E216" s="515"/>
      <c r="F216" s="517" t="str">
        <f>IF(G217="","",INT(YEARFRAC(G217,'[1]1'!$AJ$7,1)))</f>
        <v/>
      </c>
      <c r="G216" s="518"/>
      <c r="H216" s="519"/>
      <c r="I216" s="520"/>
      <c r="J216" s="513"/>
      <c r="K216" s="540" t="s">
        <v>308</v>
      </c>
      <c r="L216" s="542"/>
      <c r="M216" s="544" t="s">
        <v>307</v>
      </c>
      <c r="N216" s="546"/>
      <c r="O216" s="547"/>
      <c r="P216" s="548"/>
      <c r="Q216" s="3"/>
      <c r="R216" s="4"/>
      <c r="S216" s="5"/>
      <c r="T216" s="6"/>
      <c r="U216" s="7"/>
      <c r="V216" s="55"/>
      <c r="W216" s="125"/>
      <c r="X216" s="8"/>
      <c r="Y216" s="4"/>
      <c r="Z216" s="5"/>
      <c r="AA216" s="6"/>
      <c r="AB216" s="7"/>
      <c r="AC216" s="55"/>
      <c r="AD216" s="168"/>
      <c r="AE216" s="549" t="s">
        <v>66</v>
      </c>
      <c r="AF216" s="549"/>
      <c r="AG216" s="550"/>
      <c r="AH216" s="551"/>
      <c r="AI216" s="536" t="str">
        <f t="shared" si="78"/>
        <v/>
      </c>
      <c r="AJ216" s="538"/>
      <c r="AK216" s="538"/>
      <c r="AL216" s="538"/>
      <c r="AM216" s="538"/>
      <c r="AO216" s="34" t="str">
        <f t="shared" si="94"/>
        <v/>
      </c>
      <c r="AP216" s="35" t="str">
        <f t="shared" si="80"/>
        <v/>
      </c>
      <c r="AQ216" s="36" t="str">
        <f t="shared" si="81"/>
        <v/>
      </c>
      <c r="AR216" s="37" t="str">
        <f t="shared" si="82"/>
        <v/>
      </c>
      <c r="AS216" s="38" t="str">
        <f t="shared" si="83"/>
        <v>000</v>
      </c>
      <c r="AT216" s="39" t="str">
        <f t="shared" si="84"/>
        <v>000</v>
      </c>
      <c r="AU216" s="169">
        <f t="shared" si="85"/>
        <v>0</v>
      </c>
      <c r="AV216" s="35" t="str">
        <f t="shared" si="86"/>
        <v>000</v>
      </c>
      <c r="AW216" s="39" t="str">
        <f t="shared" si="87"/>
        <v>000</v>
      </c>
      <c r="AX216" s="169">
        <f t="shared" si="88"/>
        <v>0</v>
      </c>
      <c r="AY216" s="43">
        <f t="shared" si="89"/>
        <v>0</v>
      </c>
      <c r="AZ216" s="32">
        <f t="shared" si="90"/>
        <v>0</v>
      </c>
    </row>
    <row r="217" spans="3:52" ht="22.5" customHeight="1">
      <c r="C217" s="512"/>
      <c r="D217" s="514"/>
      <c r="E217" s="516"/>
      <c r="F217" s="27" t="s">
        <v>305</v>
      </c>
      <c r="G217" s="25"/>
      <c r="H217" s="28" t="s">
        <v>309</v>
      </c>
      <c r="I217" s="521"/>
      <c r="J217" s="514"/>
      <c r="K217" s="541"/>
      <c r="L217" s="543"/>
      <c r="M217" s="545"/>
      <c r="N217" s="127" t="s">
        <v>305</v>
      </c>
      <c r="O217" s="25"/>
      <c r="P217" s="28" t="s">
        <v>309</v>
      </c>
      <c r="Q217" s="3"/>
      <c r="R217" s="4"/>
      <c r="S217" s="5"/>
      <c r="T217" s="6"/>
      <c r="U217" s="7"/>
      <c r="V217" s="55"/>
      <c r="W217" s="125"/>
      <c r="X217" s="8"/>
      <c r="Y217" s="4"/>
      <c r="Z217" s="5"/>
      <c r="AA217" s="6"/>
      <c r="AB217" s="7"/>
      <c r="AC217" s="55"/>
      <c r="AD217" s="170"/>
      <c r="AE217" s="27" t="s">
        <v>305</v>
      </c>
      <c r="AF217" s="25"/>
      <c r="AG217" s="28" t="s">
        <v>309</v>
      </c>
      <c r="AH217" s="552"/>
      <c r="AI217" s="537"/>
      <c r="AJ217" s="539"/>
      <c r="AK217" s="539"/>
      <c r="AL217" s="539"/>
      <c r="AM217" s="539"/>
      <c r="AO217" s="34" t="str">
        <f t="shared" si="94"/>
        <v/>
      </c>
      <c r="AP217" s="35" t="str">
        <f t="shared" si="80"/>
        <v/>
      </c>
      <c r="AQ217" s="36" t="str">
        <f t="shared" si="81"/>
        <v/>
      </c>
      <c r="AR217" s="37" t="str">
        <f t="shared" si="82"/>
        <v/>
      </c>
      <c r="AS217" s="38" t="str">
        <f t="shared" si="83"/>
        <v>000</v>
      </c>
      <c r="AT217" s="39" t="str">
        <f t="shared" si="84"/>
        <v>000</v>
      </c>
      <c r="AU217" s="169">
        <f t="shared" si="85"/>
        <v>0</v>
      </c>
      <c r="AV217" s="35" t="str">
        <f t="shared" si="86"/>
        <v>000</v>
      </c>
      <c r="AW217" s="39" t="str">
        <f t="shared" si="87"/>
        <v>000</v>
      </c>
      <c r="AX217" s="169">
        <f t="shared" si="88"/>
        <v>0</v>
      </c>
      <c r="AY217" s="43">
        <f t="shared" si="89"/>
        <v>0</v>
      </c>
      <c r="AZ217" s="32">
        <f t="shared" si="90"/>
        <v>0</v>
      </c>
    </row>
    <row r="218" spans="3:52" ht="22.5" customHeight="1" thickBot="1">
      <c r="C218" s="511"/>
      <c r="D218" s="513"/>
      <c r="E218" s="515"/>
      <c r="F218" s="517" t="str">
        <f>IF(G219="","",INT(YEARFRAC(G219,'[1]1'!$AJ$7,1)))</f>
        <v/>
      </c>
      <c r="G218" s="518"/>
      <c r="H218" s="519"/>
      <c r="I218" s="520"/>
      <c r="J218" s="513"/>
      <c r="K218" s="540" t="s">
        <v>308</v>
      </c>
      <c r="L218" s="542"/>
      <c r="M218" s="544" t="s">
        <v>307</v>
      </c>
      <c r="N218" s="546"/>
      <c r="O218" s="547"/>
      <c r="P218" s="548"/>
      <c r="Q218" s="3"/>
      <c r="R218" s="4"/>
      <c r="S218" s="5"/>
      <c r="T218" s="6"/>
      <c r="U218" s="7"/>
      <c r="V218" s="55"/>
      <c r="W218" s="125"/>
      <c r="X218" s="8"/>
      <c r="Y218" s="4"/>
      <c r="Z218" s="5"/>
      <c r="AA218" s="6"/>
      <c r="AB218" s="7"/>
      <c r="AC218" s="55"/>
      <c r="AD218" s="168"/>
      <c r="AE218" s="549" t="s">
        <v>66</v>
      </c>
      <c r="AF218" s="549"/>
      <c r="AG218" s="550"/>
      <c r="AH218" s="551"/>
      <c r="AI218" s="536" t="str">
        <f t="shared" si="79"/>
        <v/>
      </c>
      <c r="AJ218" s="538"/>
      <c r="AK218" s="538"/>
      <c r="AL218" s="538"/>
      <c r="AM218" s="538"/>
      <c r="AO218" s="34" t="str">
        <f t="shared" si="94"/>
        <v/>
      </c>
      <c r="AP218" s="35" t="str">
        <f t="shared" si="80"/>
        <v/>
      </c>
      <c r="AQ218" s="36" t="str">
        <f t="shared" si="81"/>
        <v/>
      </c>
      <c r="AR218" s="37" t="str">
        <f t="shared" si="82"/>
        <v/>
      </c>
      <c r="AS218" s="38" t="str">
        <f t="shared" si="83"/>
        <v>000</v>
      </c>
      <c r="AT218" s="39" t="str">
        <f t="shared" si="84"/>
        <v>000</v>
      </c>
      <c r="AU218" s="169">
        <f t="shared" si="85"/>
        <v>0</v>
      </c>
      <c r="AV218" s="35" t="str">
        <f t="shared" si="86"/>
        <v>000</v>
      </c>
      <c r="AW218" s="39" t="str">
        <f t="shared" si="87"/>
        <v>000</v>
      </c>
      <c r="AX218" s="169">
        <f t="shared" si="88"/>
        <v>0</v>
      </c>
      <c r="AY218" s="43">
        <f t="shared" si="89"/>
        <v>0</v>
      </c>
      <c r="AZ218" s="32">
        <f t="shared" si="90"/>
        <v>0</v>
      </c>
    </row>
    <row r="219" spans="3:52" ht="22.5" customHeight="1">
      <c r="C219" s="512"/>
      <c r="D219" s="514"/>
      <c r="E219" s="516"/>
      <c r="F219" s="27" t="s">
        <v>305</v>
      </c>
      <c r="G219" s="25"/>
      <c r="H219" s="28" t="s">
        <v>309</v>
      </c>
      <c r="I219" s="521"/>
      <c r="J219" s="514"/>
      <c r="K219" s="541"/>
      <c r="L219" s="543"/>
      <c r="M219" s="545"/>
      <c r="N219" s="127" t="s">
        <v>305</v>
      </c>
      <c r="O219" s="25"/>
      <c r="P219" s="28" t="s">
        <v>309</v>
      </c>
      <c r="Q219" s="3"/>
      <c r="R219" s="4"/>
      <c r="S219" s="5"/>
      <c r="T219" s="6"/>
      <c r="U219" s="7"/>
      <c r="V219" s="55"/>
      <c r="W219" s="125"/>
      <c r="X219" s="8"/>
      <c r="Y219" s="4"/>
      <c r="Z219" s="5"/>
      <c r="AA219" s="6"/>
      <c r="AB219" s="7"/>
      <c r="AC219" s="55"/>
      <c r="AD219" s="170"/>
      <c r="AE219" s="27" t="s">
        <v>305</v>
      </c>
      <c r="AF219" s="25"/>
      <c r="AG219" s="28" t="s">
        <v>309</v>
      </c>
      <c r="AH219" s="552"/>
      <c r="AI219" s="537"/>
      <c r="AJ219" s="539"/>
      <c r="AK219" s="539"/>
      <c r="AL219" s="539"/>
      <c r="AM219" s="539"/>
      <c r="AO219" s="34" t="str">
        <f t="shared" si="94"/>
        <v/>
      </c>
      <c r="AP219" s="35" t="str">
        <f t="shared" si="80"/>
        <v/>
      </c>
      <c r="AQ219" s="36" t="str">
        <f t="shared" si="81"/>
        <v/>
      </c>
      <c r="AR219" s="37" t="str">
        <f t="shared" si="82"/>
        <v/>
      </c>
      <c r="AS219" s="38" t="str">
        <f t="shared" si="83"/>
        <v>000</v>
      </c>
      <c r="AT219" s="39" t="str">
        <f t="shared" si="84"/>
        <v>000</v>
      </c>
      <c r="AU219" s="169">
        <f t="shared" si="85"/>
        <v>0</v>
      </c>
      <c r="AV219" s="35" t="str">
        <f t="shared" si="86"/>
        <v>000</v>
      </c>
      <c r="AW219" s="39" t="str">
        <f t="shared" si="87"/>
        <v>000</v>
      </c>
      <c r="AX219" s="169">
        <f t="shared" si="88"/>
        <v>0</v>
      </c>
      <c r="AY219" s="43">
        <f t="shared" si="89"/>
        <v>0</v>
      </c>
      <c r="AZ219" s="32">
        <f t="shared" si="90"/>
        <v>0</v>
      </c>
    </row>
    <row r="220" spans="3:52" ht="22.5" customHeight="1" thickBot="1">
      <c r="C220" s="511"/>
      <c r="D220" s="513"/>
      <c r="E220" s="515"/>
      <c r="F220" s="517" t="str">
        <f>IF(G221="","",INT(YEARFRAC(G221,'[1]1'!$AJ$7,1)))</f>
        <v/>
      </c>
      <c r="G220" s="518"/>
      <c r="H220" s="519"/>
      <c r="I220" s="520"/>
      <c r="J220" s="513"/>
      <c r="K220" s="540" t="s">
        <v>308</v>
      </c>
      <c r="L220" s="542"/>
      <c r="M220" s="544" t="s">
        <v>307</v>
      </c>
      <c r="N220" s="546"/>
      <c r="O220" s="547"/>
      <c r="P220" s="548"/>
      <c r="Q220" s="3"/>
      <c r="R220" s="4"/>
      <c r="S220" s="5"/>
      <c r="T220" s="6"/>
      <c r="U220" s="7"/>
      <c r="V220" s="55"/>
      <c r="W220" s="125"/>
      <c r="X220" s="8"/>
      <c r="Y220" s="4"/>
      <c r="Z220" s="5"/>
      <c r="AA220" s="6"/>
      <c r="AB220" s="7"/>
      <c r="AC220" s="55"/>
      <c r="AD220" s="168"/>
      <c r="AE220" s="549" t="s">
        <v>66</v>
      </c>
      <c r="AF220" s="549"/>
      <c r="AG220" s="550"/>
      <c r="AH220" s="551"/>
      <c r="AI220" s="536" t="str">
        <f t="shared" si="91"/>
        <v/>
      </c>
      <c r="AJ220" s="538"/>
      <c r="AK220" s="538"/>
      <c r="AL220" s="538"/>
      <c r="AM220" s="538"/>
      <c r="AO220" s="34" t="str">
        <f t="shared" si="94"/>
        <v/>
      </c>
      <c r="AP220" s="35" t="str">
        <f t="shared" si="80"/>
        <v/>
      </c>
      <c r="AQ220" s="36" t="str">
        <f t="shared" si="81"/>
        <v/>
      </c>
      <c r="AR220" s="37" t="str">
        <f t="shared" si="82"/>
        <v/>
      </c>
      <c r="AS220" s="38" t="str">
        <f t="shared" si="83"/>
        <v>000</v>
      </c>
      <c r="AT220" s="39" t="str">
        <f t="shared" si="84"/>
        <v>000</v>
      </c>
      <c r="AU220" s="169">
        <f t="shared" si="85"/>
        <v>0</v>
      </c>
      <c r="AV220" s="35" t="str">
        <f t="shared" si="86"/>
        <v>000</v>
      </c>
      <c r="AW220" s="39" t="str">
        <f t="shared" si="87"/>
        <v>000</v>
      </c>
      <c r="AX220" s="169">
        <f t="shared" si="88"/>
        <v>0</v>
      </c>
      <c r="AY220" s="43">
        <f t="shared" si="89"/>
        <v>0</v>
      </c>
      <c r="AZ220" s="32">
        <f t="shared" si="90"/>
        <v>0</v>
      </c>
    </row>
    <row r="221" spans="3:52" ht="22.5" customHeight="1">
      <c r="C221" s="512"/>
      <c r="D221" s="514"/>
      <c r="E221" s="516"/>
      <c r="F221" s="27" t="s">
        <v>305</v>
      </c>
      <c r="G221" s="25"/>
      <c r="H221" s="28" t="s">
        <v>309</v>
      </c>
      <c r="I221" s="521"/>
      <c r="J221" s="514"/>
      <c r="K221" s="541"/>
      <c r="L221" s="543"/>
      <c r="M221" s="545"/>
      <c r="N221" s="127" t="s">
        <v>305</v>
      </c>
      <c r="O221" s="25"/>
      <c r="P221" s="28" t="s">
        <v>309</v>
      </c>
      <c r="Q221" s="3"/>
      <c r="R221" s="4"/>
      <c r="S221" s="5"/>
      <c r="T221" s="6"/>
      <c r="U221" s="7"/>
      <c r="V221" s="55"/>
      <c r="W221" s="125"/>
      <c r="X221" s="8"/>
      <c r="Y221" s="4"/>
      <c r="Z221" s="5"/>
      <c r="AA221" s="6"/>
      <c r="AB221" s="7"/>
      <c r="AC221" s="55"/>
      <c r="AD221" s="170"/>
      <c r="AE221" s="27" t="s">
        <v>305</v>
      </c>
      <c r="AF221" s="25"/>
      <c r="AG221" s="28" t="s">
        <v>309</v>
      </c>
      <c r="AH221" s="552"/>
      <c r="AI221" s="537"/>
      <c r="AJ221" s="539"/>
      <c r="AK221" s="539"/>
      <c r="AL221" s="539"/>
      <c r="AM221" s="539"/>
      <c r="AO221" s="34" t="str">
        <f t="shared" si="94"/>
        <v/>
      </c>
      <c r="AP221" s="35" t="str">
        <f t="shared" si="80"/>
        <v/>
      </c>
      <c r="AQ221" s="36" t="str">
        <f t="shared" si="81"/>
        <v/>
      </c>
      <c r="AR221" s="37" t="str">
        <f t="shared" si="82"/>
        <v/>
      </c>
      <c r="AS221" s="38" t="str">
        <f t="shared" si="83"/>
        <v>000</v>
      </c>
      <c r="AT221" s="39" t="str">
        <f t="shared" si="84"/>
        <v>000</v>
      </c>
      <c r="AU221" s="169">
        <f t="shared" si="85"/>
        <v>0</v>
      </c>
      <c r="AV221" s="35" t="str">
        <f t="shared" si="86"/>
        <v>000</v>
      </c>
      <c r="AW221" s="39" t="str">
        <f t="shared" si="87"/>
        <v>000</v>
      </c>
      <c r="AX221" s="169">
        <f t="shared" si="88"/>
        <v>0</v>
      </c>
      <c r="AY221" s="43">
        <f t="shared" si="89"/>
        <v>0</v>
      </c>
      <c r="AZ221" s="32">
        <f t="shared" si="90"/>
        <v>0</v>
      </c>
    </row>
    <row r="222" spans="3:52" ht="22.5" customHeight="1" thickBot="1">
      <c r="C222" s="511"/>
      <c r="D222" s="513"/>
      <c r="E222" s="515"/>
      <c r="F222" s="517" t="str">
        <f>IF(G223="","",INT(YEARFRAC(G223,'[1]1'!$AJ$7,1)))</f>
        <v/>
      </c>
      <c r="G222" s="518"/>
      <c r="H222" s="519"/>
      <c r="I222" s="520"/>
      <c r="J222" s="513"/>
      <c r="K222" s="540" t="s">
        <v>308</v>
      </c>
      <c r="L222" s="542"/>
      <c r="M222" s="544" t="s">
        <v>307</v>
      </c>
      <c r="N222" s="546"/>
      <c r="O222" s="547"/>
      <c r="P222" s="548"/>
      <c r="Q222" s="3"/>
      <c r="R222" s="4"/>
      <c r="S222" s="5"/>
      <c r="T222" s="6"/>
      <c r="U222" s="7"/>
      <c r="V222" s="55"/>
      <c r="W222" s="125"/>
      <c r="X222" s="8"/>
      <c r="Y222" s="4"/>
      <c r="Z222" s="5"/>
      <c r="AA222" s="6"/>
      <c r="AB222" s="7"/>
      <c r="AC222" s="55"/>
      <c r="AD222" s="168"/>
      <c r="AE222" s="549" t="s">
        <v>66</v>
      </c>
      <c r="AF222" s="549"/>
      <c r="AG222" s="550"/>
      <c r="AH222" s="551"/>
      <c r="AI222" s="536" t="str">
        <f t="shared" si="92"/>
        <v/>
      </c>
      <c r="AJ222" s="538"/>
      <c r="AK222" s="538"/>
      <c r="AL222" s="538"/>
      <c r="AM222" s="538"/>
      <c r="AO222" s="34" t="str">
        <f t="shared" si="94"/>
        <v/>
      </c>
      <c r="AP222" s="35" t="str">
        <f t="shared" si="80"/>
        <v/>
      </c>
      <c r="AQ222" s="36" t="str">
        <f t="shared" si="81"/>
        <v/>
      </c>
      <c r="AR222" s="37" t="str">
        <f t="shared" si="82"/>
        <v/>
      </c>
      <c r="AS222" s="38" t="str">
        <f t="shared" si="83"/>
        <v>000</v>
      </c>
      <c r="AT222" s="39" t="str">
        <f t="shared" si="84"/>
        <v>000</v>
      </c>
      <c r="AU222" s="169">
        <f t="shared" si="85"/>
        <v>0</v>
      </c>
      <c r="AV222" s="35" t="str">
        <f t="shared" si="86"/>
        <v>000</v>
      </c>
      <c r="AW222" s="39" t="str">
        <f t="shared" si="87"/>
        <v>000</v>
      </c>
      <c r="AX222" s="169">
        <f t="shared" si="88"/>
        <v>0</v>
      </c>
      <c r="AY222" s="43">
        <f t="shared" si="89"/>
        <v>0</v>
      </c>
      <c r="AZ222" s="32">
        <f t="shared" si="90"/>
        <v>0</v>
      </c>
    </row>
    <row r="223" spans="3:52" ht="22.5" customHeight="1">
      <c r="C223" s="512"/>
      <c r="D223" s="514"/>
      <c r="E223" s="516"/>
      <c r="F223" s="27" t="s">
        <v>305</v>
      </c>
      <c r="G223" s="25"/>
      <c r="H223" s="28" t="s">
        <v>309</v>
      </c>
      <c r="I223" s="521"/>
      <c r="J223" s="514"/>
      <c r="K223" s="541"/>
      <c r="L223" s="543"/>
      <c r="M223" s="545"/>
      <c r="N223" s="127" t="s">
        <v>305</v>
      </c>
      <c r="O223" s="25"/>
      <c r="P223" s="28" t="s">
        <v>309</v>
      </c>
      <c r="Q223" s="3"/>
      <c r="R223" s="4"/>
      <c r="S223" s="5"/>
      <c r="T223" s="6"/>
      <c r="U223" s="7"/>
      <c r="V223" s="55"/>
      <c r="W223" s="125"/>
      <c r="X223" s="8"/>
      <c r="Y223" s="4"/>
      <c r="Z223" s="5"/>
      <c r="AA223" s="6"/>
      <c r="AB223" s="7"/>
      <c r="AC223" s="55"/>
      <c r="AD223" s="170"/>
      <c r="AE223" s="27" t="s">
        <v>305</v>
      </c>
      <c r="AF223" s="25"/>
      <c r="AG223" s="28" t="s">
        <v>309</v>
      </c>
      <c r="AH223" s="552"/>
      <c r="AI223" s="537"/>
      <c r="AJ223" s="539"/>
      <c r="AK223" s="539"/>
      <c r="AL223" s="539"/>
      <c r="AM223" s="539"/>
      <c r="AO223" s="34" t="str">
        <f t="shared" si="94"/>
        <v/>
      </c>
      <c r="AP223" s="35" t="str">
        <f t="shared" si="80"/>
        <v/>
      </c>
      <c r="AQ223" s="36" t="str">
        <f t="shared" si="81"/>
        <v/>
      </c>
      <c r="AR223" s="37" t="str">
        <f t="shared" si="82"/>
        <v/>
      </c>
      <c r="AS223" s="38" t="str">
        <f t="shared" si="83"/>
        <v>000</v>
      </c>
      <c r="AT223" s="39" t="str">
        <f t="shared" si="84"/>
        <v>000</v>
      </c>
      <c r="AU223" s="169">
        <f t="shared" si="85"/>
        <v>0</v>
      </c>
      <c r="AV223" s="35" t="str">
        <f t="shared" si="86"/>
        <v>000</v>
      </c>
      <c r="AW223" s="39" t="str">
        <f t="shared" si="87"/>
        <v>000</v>
      </c>
      <c r="AX223" s="169">
        <f t="shared" si="88"/>
        <v>0</v>
      </c>
      <c r="AY223" s="43">
        <f t="shared" si="89"/>
        <v>0</v>
      </c>
      <c r="AZ223" s="32">
        <f t="shared" si="90"/>
        <v>0</v>
      </c>
    </row>
    <row r="224" spans="3:52" ht="22.5" customHeight="1" thickBot="1">
      <c r="C224" s="511"/>
      <c r="D224" s="513"/>
      <c r="E224" s="515"/>
      <c r="F224" s="517" t="str">
        <f>IF(G225="","",INT(YEARFRAC(G225,'[1]1'!$AJ$7,1)))</f>
        <v/>
      </c>
      <c r="G224" s="518"/>
      <c r="H224" s="519"/>
      <c r="I224" s="520"/>
      <c r="J224" s="513"/>
      <c r="K224" s="540" t="s">
        <v>308</v>
      </c>
      <c r="L224" s="542"/>
      <c r="M224" s="544" t="s">
        <v>307</v>
      </c>
      <c r="N224" s="546"/>
      <c r="O224" s="547"/>
      <c r="P224" s="548"/>
      <c r="Q224" s="3"/>
      <c r="R224" s="4"/>
      <c r="S224" s="5"/>
      <c r="T224" s="6"/>
      <c r="U224" s="7"/>
      <c r="V224" s="55"/>
      <c r="W224" s="125"/>
      <c r="X224" s="8"/>
      <c r="Y224" s="4"/>
      <c r="Z224" s="5"/>
      <c r="AA224" s="6"/>
      <c r="AB224" s="7"/>
      <c r="AC224" s="55"/>
      <c r="AD224" s="168"/>
      <c r="AE224" s="549" t="s">
        <v>66</v>
      </c>
      <c r="AF224" s="549"/>
      <c r="AG224" s="550"/>
      <c r="AH224" s="551"/>
      <c r="AI224" s="536" t="str">
        <f t="shared" ref="AI224" si="95">IF(F224&lt;35,"◯","")</f>
        <v/>
      </c>
      <c r="AJ224" s="538"/>
      <c r="AK224" s="538"/>
      <c r="AL224" s="538"/>
      <c r="AM224" s="538"/>
      <c r="AO224" s="34" t="str">
        <f t="shared" si="94"/>
        <v/>
      </c>
      <c r="AP224" s="35" t="str">
        <f t="shared" si="80"/>
        <v/>
      </c>
      <c r="AQ224" s="36" t="str">
        <f t="shared" si="81"/>
        <v/>
      </c>
      <c r="AR224" s="37" t="str">
        <f t="shared" si="82"/>
        <v/>
      </c>
      <c r="AS224" s="38" t="str">
        <f t="shared" si="83"/>
        <v>000</v>
      </c>
      <c r="AT224" s="39" t="str">
        <f t="shared" si="84"/>
        <v>000</v>
      </c>
      <c r="AU224" s="169">
        <f t="shared" si="85"/>
        <v>0</v>
      </c>
      <c r="AV224" s="35" t="str">
        <f t="shared" si="86"/>
        <v>000</v>
      </c>
      <c r="AW224" s="39" t="str">
        <f t="shared" si="87"/>
        <v>000</v>
      </c>
      <c r="AX224" s="169">
        <f t="shared" si="88"/>
        <v>0</v>
      </c>
      <c r="AY224" s="43">
        <f t="shared" si="89"/>
        <v>0</v>
      </c>
      <c r="AZ224" s="32">
        <f t="shared" si="90"/>
        <v>0</v>
      </c>
    </row>
    <row r="225" spans="3:52" ht="22.5" customHeight="1">
      <c r="C225" s="512"/>
      <c r="D225" s="514"/>
      <c r="E225" s="516"/>
      <c r="F225" s="27" t="s">
        <v>305</v>
      </c>
      <c r="G225" s="25"/>
      <c r="H225" s="28" t="s">
        <v>309</v>
      </c>
      <c r="I225" s="521"/>
      <c r="J225" s="514"/>
      <c r="K225" s="541"/>
      <c r="L225" s="543"/>
      <c r="M225" s="545"/>
      <c r="N225" s="127" t="s">
        <v>305</v>
      </c>
      <c r="O225" s="25"/>
      <c r="P225" s="28" t="s">
        <v>309</v>
      </c>
      <c r="Q225" s="3"/>
      <c r="R225" s="4"/>
      <c r="S225" s="5"/>
      <c r="T225" s="6"/>
      <c r="U225" s="7"/>
      <c r="V225" s="55"/>
      <c r="W225" s="125"/>
      <c r="X225" s="8"/>
      <c r="Y225" s="4"/>
      <c r="Z225" s="5"/>
      <c r="AA225" s="6"/>
      <c r="AB225" s="7"/>
      <c r="AC225" s="55"/>
      <c r="AD225" s="170"/>
      <c r="AE225" s="27" t="s">
        <v>305</v>
      </c>
      <c r="AF225" s="25"/>
      <c r="AG225" s="28" t="s">
        <v>309</v>
      </c>
      <c r="AH225" s="552"/>
      <c r="AI225" s="537"/>
      <c r="AJ225" s="539"/>
      <c r="AK225" s="539"/>
      <c r="AL225" s="539"/>
      <c r="AM225" s="539"/>
      <c r="AO225" s="34" t="str">
        <f t="shared" si="94"/>
        <v/>
      </c>
      <c r="AP225" s="35" t="str">
        <f t="shared" si="80"/>
        <v/>
      </c>
      <c r="AQ225" s="36" t="str">
        <f t="shared" si="81"/>
        <v/>
      </c>
      <c r="AR225" s="37" t="str">
        <f t="shared" si="82"/>
        <v/>
      </c>
      <c r="AS225" s="38" t="str">
        <f t="shared" si="83"/>
        <v>000</v>
      </c>
      <c r="AT225" s="39" t="str">
        <f t="shared" si="84"/>
        <v>000</v>
      </c>
      <c r="AU225" s="169">
        <f t="shared" si="85"/>
        <v>0</v>
      </c>
      <c r="AV225" s="35" t="str">
        <f t="shared" si="86"/>
        <v>000</v>
      </c>
      <c r="AW225" s="39" t="str">
        <f t="shared" si="87"/>
        <v>000</v>
      </c>
      <c r="AX225" s="169">
        <f t="shared" si="88"/>
        <v>0</v>
      </c>
      <c r="AY225" s="43">
        <f t="shared" si="89"/>
        <v>0</v>
      </c>
      <c r="AZ225" s="32">
        <f t="shared" si="90"/>
        <v>0</v>
      </c>
    </row>
    <row r="226" spans="3:52" ht="22.5" customHeight="1" thickBot="1">
      <c r="C226" s="511"/>
      <c r="D226" s="513"/>
      <c r="E226" s="515"/>
      <c r="F226" s="517" t="str">
        <f>IF(G227="","",INT(YEARFRAC(G227,'[1]1'!$AJ$7,1)))</f>
        <v/>
      </c>
      <c r="G226" s="518"/>
      <c r="H226" s="519"/>
      <c r="I226" s="520"/>
      <c r="J226" s="513"/>
      <c r="K226" s="540" t="s">
        <v>308</v>
      </c>
      <c r="L226" s="542"/>
      <c r="M226" s="544" t="s">
        <v>307</v>
      </c>
      <c r="N226" s="546"/>
      <c r="O226" s="547"/>
      <c r="P226" s="548"/>
      <c r="Q226" s="3"/>
      <c r="R226" s="4"/>
      <c r="S226" s="5"/>
      <c r="T226" s="6"/>
      <c r="U226" s="7"/>
      <c r="V226" s="55"/>
      <c r="W226" s="125"/>
      <c r="X226" s="8"/>
      <c r="Y226" s="4"/>
      <c r="Z226" s="5"/>
      <c r="AA226" s="6"/>
      <c r="AB226" s="7"/>
      <c r="AC226" s="55"/>
      <c r="AD226" s="168"/>
      <c r="AE226" s="549" t="s">
        <v>66</v>
      </c>
      <c r="AF226" s="549"/>
      <c r="AG226" s="550"/>
      <c r="AH226" s="551"/>
      <c r="AI226" s="536" t="str">
        <f t="shared" si="73"/>
        <v/>
      </c>
      <c r="AJ226" s="538"/>
      <c r="AK226" s="538"/>
      <c r="AL226" s="538"/>
      <c r="AM226" s="538"/>
      <c r="AO226" s="34" t="str">
        <f t="shared" si="94"/>
        <v/>
      </c>
      <c r="AP226" s="35" t="str">
        <f t="shared" si="80"/>
        <v/>
      </c>
      <c r="AQ226" s="36" t="str">
        <f t="shared" si="81"/>
        <v/>
      </c>
      <c r="AR226" s="37" t="str">
        <f t="shared" si="82"/>
        <v/>
      </c>
      <c r="AS226" s="38" t="str">
        <f t="shared" si="83"/>
        <v>000</v>
      </c>
      <c r="AT226" s="39" t="str">
        <f t="shared" si="84"/>
        <v>000</v>
      </c>
      <c r="AU226" s="169">
        <f t="shared" si="85"/>
        <v>0</v>
      </c>
      <c r="AV226" s="35" t="str">
        <f t="shared" si="86"/>
        <v>000</v>
      </c>
      <c r="AW226" s="39" t="str">
        <f t="shared" si="87"/>
        <v>000</v>
      </c>
      <c r="AX226" s="169">
        <f t="shared" si="88"/>
        <v>0</v>
      </c>
      <c r="AY226" s="43">
        <f t="shared" si="89"/>
        <v>0</v>
      </c>
      <c r="AZ226" s="32">
        <f t="shared" si="90"/>
        <v>0</v>
      </c>
    </row>
    <row r="227" spans="3:52" ht="22.5" customHeight="1">
      <c r="C227" s="512"/>
      <c r="D227" s="514"/>
      <c r="E227" s="516"/>
      <c r="F227" s="27" t="s">
        <v>305</v>
      </c>
      <c r="G227" s="25"/>
      <c r="H227" s="28" t="s">
        <v>309</v>
      </c>
      <c r="I227" s="521"/>
      <c r="J227" s="514"/>
      <c r="K227" s="541"/>
      <c r="L227" s="543"/>
      <c r="M227" s="545"/>
      <c r="N227" s="127" t="s">
        <v>305</v>
      </c>
      <c r="O227" s="25"/>
      <c r="P227" s="28" t="s">
        <v>309</v>
      </c>
      <c r="Q227" s="3"/>
      <c r="R227" s="4"/>
      <c r="S227" s="5"/>
      <c r="T227" s="6"/>
      <c r="U227" s="7"/>
      <c r="V227" s="55"/>
      <c r="W227" s="125"/>
      <c r="X227" s="8"/>
      <c r="Y227" s="4"/>
      <c r="Z227" s="5"/>
      <c r="AA227" s="6"/>
      <c r="AB227" s="7"/>
      <c r="AC227" s="55"/>
      <c r="AD227" s="170"/>
      <c r="AE227" s="27" t="s">
        <v>305</v>
      </c>
      <c r="AF227" s="25"/>
      <c r="AG227" s="28" t="s">
        <v>309</v>
      </c>
      <c r="AH227" s="552"/>
      <c r="AI227" s="537"/>
      <c r="AJ227" s="539"/>
      <c r="AK227" s="539"/>
      <c r="AL227" s="539"/>
      <c r="AM227" s="539"/>
      <c r="AO227" s="34" t="str">
        <f t="shared" si="94"/>
        <v/>
      </c>
      <c r="AP227" s="35" t="str">
        <f t="shared" si="80"/>
        <v/>
      </c>
      <c r="AQ227" s="36" t="str">
        <f t="shared" si="81"/>
        <v/>
      </c>
      <c r="AR227" s="37" t="str">
        <f t="shared" si="82"/>
        <v/>
      </c>
      <c r="AS227" s="38" t="str">
        <f t="shared" si="83"/>
        <v>000</v>
      </c>
      <c r="AT227" s="39" t="str">
        <f t="shared" si="84"/>
        <v>000</v>
      </c>
      <c r="AU227" s="169">
        <f t="shared" si="85"/>
        <v>0</v>
      </c>
      <c r="AV227" s="35" t="str">
        <f t="shared" si="86"/>
        <v>000</v>
      </c>
      <c r="AW227" s="39" t="str">
        <f t="shared" si="87"/>
        <v>000</v>
      </c>
      <c r="AX227" s="169">
        <f t="shared" si="88"/>
        <v>0</v>
      </c>
      <c r="AY227" s="43">
        <f t="shared" si="89"/>
        <v>0</v>
      </c>
      <c r="AZ227" s="32">
        <f t="shared" si="90"/>
        <v>0</v>
      </c>
    </row>
    <row r="228" spans="3:52" ht="22.5" customHeight="1" thickBot="1">
      <c r="C228" s="511"/>
      <c r="D228" s="513"/>
      <c r="E228" s="515"/>
      <c r="F228" s="517" t="str">
        <f>IF(G229="","",INT(YEARFRAC(G229,'[1]1'!$AJ$7,1)))</f>
        <v/>
      </c>
      <c r="G228" s="518"/>
      <c r="H228" s="519"/>
      <c r="I228" s="520"/>
      <c r="J228" s="513"/>
      <c r="K228" s="540" t="s">
        <v>308</v>
      </c>
      <c r="L228" s="542"/>
      <c r="M228" s="544" t="s">
        <v>307</v>
      </c>
      <c r="N228" s="546"/>
      <c r="O228" s="547"/>
      <c r="P228" s="548"/>
      <c r="Q228" s="3"/>
      <c r="R228" s="4"/>
      <c r="S228" s="5"/>
      <c r="T228" s="6"/>
      <c r="U228" s="7"/>
      <c r="V228" s="55"/>
      <c r="W228" s="125"/>
      <c r="X228" s="8"/>
      <c r="Y228" s="4"/>
      <c r="Z228" s="5"/>
      <c r="AA228" s="6"/>
      <c r="AB228" s="7"/>
      <c r="AC228" s="55"/>
      <c r="AD228" s="168"/>
      <c r="AE228" s="549" t="s">
        <v>66</v>
      </c>
      <c r="AF228" s="549"/>
      <c r="AG228" s="550"/>
      <c r="AH228" s="551"/>
      <c r="AI228" s="536" t="str">
        <f t="shared" si="74"/>
        <v/>
      </c>
      <c r="AJ228" s="538"/>
      <c r="AK228" s="538"/>
      <c r="AL228" s="538"/>
      <c r="AM228" s="538"/>
      <c r="AO228" s="34" t="str">
        <f t="shared" si="94"/>
        <v/>
      </c>
      <c r="AP228" s="35" t="str">
        <f t="shared" si="80"/>
        <v/>
      </c>
      <c r="AQ228" s="36" t="str">
        <f t="shared" si="81"/>
        <v/>
      </c>
      <c r="AR228" s="37" t="str">
        <f t="shared" si="82"/>
        <v/>
      </c>
      <c r="AS228" s="38" t="str">
        <f t="shared" si="83"/>
        <v>000</v>
      </c>
      <c r="AT228" s="39" t="str">
        <f t="shared" si="84"/>
        <v>000</v>
      </c>
      <c r="AU228" s="169">
        <f t="shared" si="85"/>
        <v>0</v>
      </c>
      <c r="AV228" s="35" t="str">
        <f t="shared" si="86"/>
        <v>000</v>
      </c>
      <c r="AW228" s="39" t="str">
        <f t="shared" si="87"/>
        <v>000</v>
      </c>
      <c r="AX228" s="169">
        <f t="shared" si="88"/>
        <v>0</v>
      </c>
      <c r="AY228" s="43">
        <f t="shared" si="89"/>
        <v>0</v>
      </c>
      <c r="AZ228" s="32">
        <f t="shared" si="90"/>
        <v>0</v>
      </c>
    </row>
    <row r="229" spans="3:52" ht="22.5" customHeight="1">
      <c r="C229" s="512"/>
      <c r="D229" s="514"/>
      <c r="E229" s="516"/>
      <c r="F229" s="27" t="s">
        <v>305</v>
      </c>
      <c r="G229" s="25"/>
      <c r="H229" s="28" t="s">
        <v>309</v>
      </c>
      <c r="I229" s="521"/>
      <c r="J229" s="514"/>
      <c r="K229" s="541"/>
      <c r="L229" s="543"/>
      <c r="M229" s="545"/>
      <c r="N229" s="127" t="s">
        <v>305</v>
      </c>
      <c r="O229" s="25"/>
      <c r="P229" s="28" t="s">
        <v>309</v>
      </c>
      <c r="Q229" s="3"/>
      <c r="R229" s="4"/>
      <c r="S229" s="5"/>
      <c r="T229" s="6"/>
      <c r="U229" s="7"/>
      <c r="V229" s="55"/>
      <c r="W229" s="125"/>
      <c r="X229" s="8"/>
      <c r="Y229" s="4"/>
      <c r="Z229" s="5"/>
      <c r="AA229" s="6"/>
      <c r="AB229" s="7"/>
      <c r="AC229" s="55"/>
      <c r="AD229" s="170"/>
      <c r="AE229" s="27" t="s">
        <v>305</v>
      </c>
      <c r="AF229" s="25"/>
      <c r="AG229" s="28" t="s">
        <v>309</v>
      </c>
      <c r="AH229" s="552"/>
      <c r="AI229" s="537"/>
      <c r="AJ229" s="539"/>
      <c r="AK229" s="539"/>
      <c r="AL229" s="539"/>
      <c r="AM229" s="539"/>
      <c r="AO229" s="34" t="str">
        <f t="shared" si="94"/>
        <v/>
      </c>
      <c r="AP229" s="35" t="str">
        <f t="shared" si="80"/>
        <v/>
      </c>
      <c r="AQ229" s="36" t="str">
        <f t="shared" si="81"/>
        <v/>
      </c>
      <c r="AR229" s="37" t="str">
        <f t="shared" si="82"/>
        <v/>
      </c>
      <c r="AS229" s="38" t="str">
        <f t="shared" si="83"/>
        <v>000</v>
      </c>
      <c r="AT229" s="39" t="str">
        <f t="shared" si="84"/>
        <v>000</v>
      </c>
      <c r="AU229" s="169">
        <f t="shared" si="85"/>
        <v>0</v>
      </c>
      <c r="AV229" s="35" t="str">
        <f t="shared" si="86"/>
        <v>000</v>
      </c>
      <c r="AW229" s="39" t="str">
        <f t="shared" si="87"/>
        <v>000</v>
      </c>
      <c r="AX229" s="169">
        <f t="shared" si="88"/>
        <v>0</v>
      </c>
      <c r="AY229" s="43">
        <f t="shared" si="89"/>
        <v>0</v>
      </c>
      <c r="AZ229" s="32">
        <f t="shared" si="90"/>
        <v>0</v>
      </c>
    </row>
    <row r="230" spans="3:52" ht="22.5" customHeight="1" thickBot="1">
      <c r="C230" s="511"/>
      <c r="D230" s="513"/>
      <c r="E230" s="515"/>
      <c r="F230" s="517" t="str">
        <f>IF(G231="","",INT(YEARFRAC(G231,'[1]1'!$AJ$7,1)))</f>
        <v/>
      </c>
      <c r="G230" s="518"/>
      <c r="H230" s="519"/>
      <c r="I230" s="520"/>
      <c r="J230" s="513"/>
      <c r="K230" s="540" t="s">
        <v>308</v>
      </c>
      <c r="L230" s="542"/>
      <c r="M230" s="544" t="s">
        <v>307</v>
      </c>
      <c r="N230" s="546"/>
      <c r="O230" s="547"/>
      <c r="P230" s="548"/>
      <c r="Q230" s="3"/>
      <c r="R230" s="4"/>
      <c r="S230" s="5"/>
      <c r="T230" s="6"/>
      <c r="U230" s="7"/>
      <c r="V230" s="55"/>
      <c r="W230" s="125"/>
      <c r="X230" s="8"/>
      <c r="Y230" s="4"/>
      <c r="Z230" s="5"/>
      <c r="AA230" s="6"/>
      <c r="AB230" s="7"/>
      <c r="AC230" s="55"/>
      <c r="AD230" s="168"/>
      <c r="AE230" s="549" t="s">
        <v>66</v>
      </c>
      <c r="AF230" s="549"/>
      <c r="AG230" s="550"/>
      <c r="AH230" s="551"/>
      <c r="AI230" s="536" t="str">
        <f t="shared" si="75"/>
        <v/>
      </c>
      <c r="AJ230" s="538"/>
      <c r="AK230" s="538"/>
      <c r="AL230" s="538"/>
      <c r="AM230" s="538"/>
      <c r="AO230" s="34" t="str">
        <f t="shared" si="94"/>
        <v/>
      </c>
      <c r="AP230" s="35" t="str">
        <f t="shared" si="80"/>
        <v/>
      </c>
      <c r="AQ230" s="36" t="str">
        <f t="shared" si="81"/>
        <v/>
      </c>
      <c r="AR230" s="37" t="str">
        <f t="shared" si="82"/>
        <v/>
      </c>
      <c r="AS230" s="38" t="str">
        <f t="shared" si="83"/>
        <v>000</v>
      </c>
      <c r="AT230" s="39" t="str">
        <f t="shared" si="84"/>
        <v>000</v>
      </c>
      <c r="AU230" s="169">
        <f t="shared" si="85"/>
        <v>0</v>
      </c>
      <c r="AV230" s="35" t="str">
        <f t="shared" si="86"/>
        <v>000</v>
      </c>
      <c r="AW230" s="39" t="str">
        <f t="shared" si="87"/>
        <v>000</v>
      </c>
      <c r="AX230" s="169">
        <f t="shared" si="88"/>
        <v>0</v>
      </c>
      <c r="AY230" s="43">
        <f t="shared" si="89"/>
        <v>0</v>
      </c>
      <c r="AZ230" s="32">
        <f t="shared" si="90"/>
        <v>0</v>
      </c>
    </row>
    <row r="231" spans="3:52" ht="22.5" customHeight="1">
      <c r="C231" s="512"/>
      <c r="D231" s="514"/>
      <c r="E231" s="516"/>
      <c r="F231" s="27" t="s">
        <v>305</v>
      </c>
      <c r="G231" s="25"/>
      <c r="H231" s="28" t="s">
        <v>309</v>
      </c>
      <c r="I231" s="521"/>
      <c r="J231" s="514"/>
      <c r="K231" s="541"/>
      <c r="L231" s="543"/>
      <c r="M231" s="545"/>
      <c r="N231" s="127" t="s">
        <v>305</v>
      </c>
      <c r="O231" s="25"/>
      <c r="P231" s="28" t="s">
        <v>309</v>
      </c>
      <c r="Q231" s="3"/>
      <c r="R231" s="4"/>
      <c r="S231" s="5"/>
      <c r="T231" s="6"/>
      <c r="U231" s="7"/>
      <c r="V231" s="55"/>
      <c r="W231" s="125"/>
      <c r="X231" s="8"/>
      <c r="Y231" s="4"/>
      <c r="Z231" s="5"/>
      <c r="AA231" s="6"/>
      <c r="AB231" s="7"/>
      <c r="AC231" s="55"/>
      <c r="AD231" s="170"/>
      <c r="AE231" s="27" t="s">
        <v>305</v>
      </c>
      <c r="AF231" s="25"/>
      <c r="AG231" s="28" t="s">
        <v>309</v>
      </c>
      <c r="AH231" s="552"/>
      <c r="AI231" s="537"/>
      <c r="AJ231" s="539"/>
      <c r="AK231" s="539"/>
      <c r="AL231" s="539"/>
      <c r="AM231" s="539"/>
      <c r="AO231" s="34" t="str">
        <f t="shared" si="94"/>
        <v/>
      </c>
      <c r="AP231" s="35" t="str">
        <f t="shared" si="80"/>
        <v/>
      </c>
      <c r="AQ231" s="36" t="str">
        <f t="shared" si="81"/>
        <v/>
      </c>
      <c r="AR231" s="37" t="str">
        <f t="shared" si="82"/>
        <v/>
      </c>
      <c r="AS231" s="38" t="str">
        <f t="shared" si="83"/>
        <v>000</v>
      </c>
      <c r="AT231" s="39" t="str">
        <f t="shared" si="84"/>
        <v>000</v>
      </c>
      <c r="AU231" s="169">
        <f t="shared" si="85"/>
        <v>0</v>
      </c>
      <c r="AV231" s="35" t="str">
        <f t="shared" si="86"/>
        <v>000</v>
      </c>
      <c r="AW231" s="39" t="str">
        <f t="shared" si="87"/>
        <v>000</v>
      </c>
      <c r="AX231" s="169">
        <f t="shared" si="88"/>
        <v>0</v>
      </c>
      <c r="AY231" s="43">
        <f t="shared" si="89"/>
        <v>0</v>
      </c>
      <c r="AZ231" s="32">
        <f t="shared" si="90"/>
        <v>0</v>
      </c>
    </row>
    <row r="232" spans="3:52" ht="22.5" customHeight="1" thickBot="1">
      <c r="C232" s="511"/>
      <c r="D232" s="513"/>
      <c r="E232" s="515"/>
      <c r="F232" s="517" t="str">
        <f>IF(G233="","",INT(YEARFRAC(G233,'[1]1'!$AJ$7,1)))</f>
        <v/>
      </c>
      <c r="G232" s="518"/>
      <c r="H232" s="519"/>
      <c r="I232" s="520"/>
      <c r="J232" s="513"/>
      <c r="K232" s="540" t="s">
        <v>308</v>
      </c>
      <c r="L232" s="542"/>
      <c r="M232" s="544" t="s">
        <v>307</v>
      </c>
      <c r="N232" s="546"/>
      <c r="O232" s="547"/>
      <c r="P232" s="548"/>
      <c r="Q232" s="3"/>
      <c r="R232" s="4"/>
      <c r="S232" s="5"/>
      <c r="T232" s="6"/>
      <c r="U232" s="7"/>
      <c r="V232" s="55"/>
      <c r="W232" s="125"/>
      <c r="X232" s="8"/>
      <c r="Y232" s="4"/>
      <c r="Z232" s="5"/>
      <c r="AA232" s="6"/>
      <c r="AB232" s="7"/>
      <c r="AC232" s="55"/>
      <c r="AD232" s="168"/>
      <c r="AE232" s="549" t="s">
        <v>66</v>
      </c>
      <c r="AF232" s="549"/>
      <c r="AG232" s="550"/>
      <c r="AH232" s="551"/>
      <c r="AI232" s="536" t="str">
        <f t="shared" si="76"/>
        <v/>
      </c>
      <c r="AJ232" s="538"/>
      <c r="AK232" s="538"/>
      <c r="AL232" s="538"/>
      <c r="AM232" s="538"/>
      <c r="AO232" s="34" t="str">
        <f t="shared" si="94"/>
        <v/>
      </c>
      <c r="AP232" s="35" t="str">
        <f t="shared" si="80"/>
        <v/>
      </c>
      <c r="AQ232" s="36" t="str">
        <f t="shared" si="81"/>
        <v/>
      </c>
      <c r="AR232" s="37" t="str">
        <f t="shared" si="82"/>
        <v/>
      </c>
      <c r="AS232" s="38" t="str">
        <f t="shared" si="83"/>
        <v>000</v>
      </c>
      <c r="AT232" s="39" t="str">
        <f t="shared" si="84"/>
        <v>000</v>
      </c>
      <c r="AU232" s="169">
        <f t="shared" si="85"/>
        <v>0</v>
      </c>
      <c r="AV232" s="35" t="str">
        <f t="shared" si="86"/>
        <v>000</v>
      </c>
      <c r="AW232" s="39" t="str">
        <f t="shared" si="87"/>
        <v>000</v>
      </c>
      <c r="AX232" s="169">
        <f t="shared" si="88"/>
        <v>0</v>
      </c>
      <c r="AY232" s="43">
        <f t="shared" si="89"/>
        <v>0</v>
      </c>
      <c r="AZ232" s="32">
        <f t="shared" si="90"/>
        <v>0</v>
      </c>
    </row>
    <row r="233" spans="3:52" ht="22.5" customHeight="1">
      <c r="C233" s="512"/>
      <c r="D233" s="514"/>
      <c r="E233" s="516"/>
      <c r="F233" s="27" t="s">
        <v>305</v>
      </c>
      <c r="G233" s="25"/>
      <c r="H233" s="28" t="s">
        <v>309</v>
      </c>
      <c r="I233" s="521"/>
      <c r="J233" s="514"/>
      <c r="K233" s="541"/>
      <c r="L233" s="543"/>
      <c r="M233" s="545"/>
      <c r="N233" s="127" t="s">
        <v>305</v>
      </c>
      <c r="O233" s="25"/>
      <c r="P233" s="28" t="s">
        <v>309</v>
      </c>
      <c r="Q233" s="3"/>
      <c r="R233" s="4"/>
      <c r="S233" s="5"/>
      <c r="T233" s="6"/>
      <c r="U233" s="7"/>
      <c r="V233" s="55"/>
      <c r="W233" s="125"/>
      <c r="X233" s="8"/>
      <c r="Y233" s="4"/>
      <c r="Z233" s="5"/>
      <c r="AA233" s="6"/>
      <c r="AB233" s="7"/>
      <c r="AC233" s="55"/>
      <c r="AD233" s="170"/>
      <c r="AE233" s="27" t="s">
        <v>305</v>
      </c>
      <c r="AF233" s="25"/>
      <c r="AG233" s="28" t="s">
        <v>309</v>
      </c>
      <c r="AH233" s="552"/>
      <c r="AI233" s="537"/>
      <c r="AJ233" s="539"/>
      <c r="AK233" s="539"/>
      <c r="AL233" s="539"/>
      <c r="AM233" s="539"/>
      <c r="AO233" s="34" t="str">
        <f t="shared" si="94"/>
        <v/>
      </c>
      <c r="AP233" s="35" t="str">
        <f t="shared" si="80"/>
        <v/>
      </c>
      <c r="AQ233" s="36" t="str">
        <f t="shared" si="81"/>
        <v/>
      </c>
      <c r="AR233" s="37" t="str">
        <f t="shared" si="82"/>
        <v/>
      </c>
      <c r="AS233" s="38" t="str">
        <f t="shared" si="83"/>
        <v>000</v>
      </c>
      <c r="AT233" s="39" t="str">
        <f t="shared" si="84"/>
        <v>000</v>
      </c>
      <c r="AU233" s="169">
        <f t="shared" si="85"/>
        <v>0</v>
      </c>
      <c r="AV233" s="35" t="str">
        <f t="shared" si="86"/>
        <v>000</v>
      </c>
      <c r="AW233" s="39" t="str">
        <f t="shared" si="87"/>
        <v>000</v>
      </c>
      <c r="AX233" s="169">
        <f t="shared" si="88"/>
        <v>0</v>
      </c>
      <c r="AY233" s="43">
        <f t="shared" si="89"/>
        <v>0</v>
      </c>
      <c r="AZ233" s="32">
        <f t="shared" si="90"/>
        <v>0</v>
      </c>
    </row>
    <row r="234" spans="3:52" ht="22.5" customHeight="1" thickBot="1">
      <c r="C234" s="511"/>
      <c r="D234" s="513"/>
      <c r="E234" s="515"/>
      <c r="F234" s="517" t="str">
        <f>IF(G235="","",INT(YEARFRAC(G235,'[1]1'!$AJ$7,1)))</f>
        <v/>
      </c>
      <c r="G234" s="518"/>
      <c r="H234" s="519"/>
      <c r="I234" s="520"/>
      <c r="J234" s="513"/>
      <c r="K234" s="540" t="s">
        <v>308</v>
      </c>
      <c r="L234" s="542"/>
      <c r="M234" s="544" t="s">
        <v>307</v>
      </c>
      <c r="N234" s="546"/>
      <c r="O234" s="547"/>
      <c r="P234" s="548"/>
      <c r="Q234" s="3"/>
      <c r="R234" s="4"/>
      <c r="S234" s="5"/>
      <c r="T234" s="6"/>
      <c r="U234" s="7"/>
      <c r="V234" s="55"/>
      <c r="W234" s="125"/>
      <c r="X234" s="8"/>
      <c r="Y234" s="4"/>
      <c r="Z234" s="5"/>
      <c r="AA234" s="6"/>
      <c r="AB234" s="7"/>
      <c r="AC234" s="55"/>
      <c r="AD234" s="168"/>
      <c r="AE234" s="549" t="s">
        <v>66</v>
      </c>
      <c r="AF234" s="549"/>
      <c r="AG234" s="550"/>
      <c r="AH234" s="551"/>
      <c r="AI234" s="536" t="str">
        <f t="shared" si="77"/>
        <v/>
      </c>
      <c r="AJ234" s="538"/>
      <c r="AK234" s="538"/>
      <c r="AL234" s="538"/>
      <c r="AM234" s="538"/>
      <c r="AO234" s="34" t="str">
        <f t="shared" si="94"/>
        <v/>
      </c>
      <c r="AP234" s="35" t="str">
        <f t="shared" si="80"/>
        <v/>
      </c>
      <c r="AQ234" s="36" t="str">
        <f t="shared" si="81"/>
        <v/>
      </c>
      <c r="AR234" s="37" t="str">
        <f t="shared" si="82"/>
        <v/>
      </c>
      <c r="AS234" s="38" t="str">
        <f t="shared" si="83"/>
        <v>000</v>
      </c>
      <c r="AT234" s="39" t="str">
        <f t="shared" si="84"/>
        <v>000</v>
      </c>
      <c r="AU234" s="169">
        <f t="shared" si="85"/>
        <v>0</v>
      </c>
      <c r="AV234" s="35" t="str">
        <f t="shared" si="86"/>
        <v>000</v>
      </c>
      <c r="AW234" s="39" t="str">
        <f t="shared" si="87"/>
        <v>000</v>
      </c>
      <c r="AX234" s="169">
        <f t="shared" si="88"/>
        <v>0</v>
      </c>
      <c r="AY234" s="43">
        <f t="shared" si="89"/>
        <v>0</v>
      </c>
      <c r="AZ234" s="32">
        <f t="shared" si="90"/>
        <v>0</v>
      </c>
    </row>
    <row r="235" spans="3:52" ht="22.5" customHeight="1">
      <c r="C235" s="512"/>
      <c r="D235" s="514"/>
      <c r="E235" s="516"/>
      <c r="F235" s="27" t="s">
        <v>305</v>
      </c>
      <c r="G235" s="25"/>
      <c r="H235" s="28" t="s">
        <v>309</v>
      </c>
      <c r="I235" s="521"/>
      <c r="J235" s="514"/>
      <c r="K235" s="541"/>
      <c r="L235" s="543"/>
      <c r="M235" s="545"/>
      <c r="N235" s="127" t="s">
        <v>305</v>
      </c>
      <c r="O235" s="25"/>
      <c r="P235" s="28" t="s">
        <v>309</v>
      </c>
      <c r="Q235" s="3"/>
      <c r="R235" s="4"/>
      <c r="S235" s="5"/>
      <c r="T235" s="6"/>
      <c r="U235" s="7"/>
      <c r="V235" s="55"/>
      <c r="W235" s="125"/>
      <c r="X235" s="8"/>
      <c r="Y235" s="4"/>
      <c r="Z235" s="5"/>
      <c r="AA235" s="6"/>
      <c r="AB235" s="7"/>
      <c r="AC235" s="55"/>
      <c r="AD235" s="170"/>
      <c r="AE235" s="27" t="s">
        <v>305</v>
      </c>
      <c r="AF235" s="25"/>
      <c r="AG235" s="28" t="s">
        <v>309</v>
      </c>
      <c r="AH235" s="552"/>
      <c r="AI235" s="537"/>
      <c r="AJ235" s="539"/>
      <c r="AK235" s="539"/>
      <c r="AL235" s="539"/>
      <c r="AM235" s="539"/>
      <c r="AO235" s="34" t="str">
        <f t="shared" si="94"/>
        <v/>
      </c>
      <c r="AP235" s="35" t="str">
        <f t="shared" si="80"/>
        <v/>
      </c>
      <c r="AQ235" s="36" t="str">
        <f t="shared" si="81"/>
        <v/>
      </c>
      <c r="AR235" s="37" t="str">
        <f t="shared" si="82"/>
        <v/>
      </c>
      <c r="AS235" s="38" t="str">
        <f t="shared" si="83"/>
        <v>000</v>
      </c>
      <c r="AT235" s="39" t="str">
        <f t="shared" si="84"/>
        <v>000</v>
      </c>
      <c r="AU235" s="169">
        <f t="shared" si="85"/>
        <v>0</v>
      </c>
      <c r="AV235" s="35" t="str">
        <f t="shared" si="86"/>
        <v>000</v>
      </c>
      <c r="AW235" s="39" t="str">
        <f t="shared" si="87"/>
        <v>000</v>
      </c>
      <c r="AX235" s="169">
        <f t="shared" si="88"/>
        <v>0</v>
      </c>
      <c r="AY235" s="43">
        <f t="shared" si="89"/>
        <v>0</v>
      </c>
      <c r="AZ235" s="32">
        <f t="shared" si="90"/>
        <v>0</v>
      </c>
    </row>
    <row r="236" spans="3:52" ht="22.5" customHeight="1" thickBot="1">
      <c r="C236" s="511"/>
      <c r="D236" s="513"/>
      <c r="E236" s="515"/>
      <c r="F236" s="517" t="str">
        <f>IF(G237="","",INT(YEARFRAC(G237,'[1]1'!$AJ$7,1)))</f>
        <v/>
      </c>
      <c r="G236" s="518"/>
      <c r="H236" s="519"/>
      <c r="I236" s="520"/>
      <c r="J236" s="513"/>
      <c r="K236" s="540" t="s">
        <v>308</v>
      </c>
      <c r="L236" s="542"/>
      <c r="M236" s="544" t="s">
        <v>307</v>
      </c>
      <c r="N236" s="546"/>
      <c r="O236" s="547"/>
      <c r="P236" s="548"/>
      <c r="Q236" s="3"/>
      <c r="R236" s="4"/>
      <c r="S236" s="5"/>
      <c r="T236" s="6"/>
      <c r="U236" s="7"/>
      <c r="V236" s="55"/>
      <c r="W236" s="125"/>
      <c r="X236" s="8"/>
      <c r="Y236" s="4"/>
      <c r="Z236" s="5"/>
      <c r="AA236" s="6"/>
      <c r="AB236" s="7"/>
      <c r="AC236" s="55"/>
      <c r="AD236" s="168"/>
      <c r="AE236" s="549" t="s">
        <v>66</v>
      </c>
      <c r="AF236" s="549"/>
      <c r="AG236" s="550"/>
      <c r="AH236" s="551"/>
      <c r="AI236" s="536" t="str">
        <f t="shared" si="78"/>
        <v/>
      </c>
      <c r="AJ236" s="538"/>
      <c r="AK236" s="538"/>
      <c r="AL236" s="538"/>
      <c r="AM236" s="538"/>
      <c r="AO236" s="34" t="str">
        <f t="shared" si="94"/>
        <v/>
      </c>
      <c r="AP236" s="35" t="str">
        <f t="shared" si="80"/>
        <v/>
      </c>
      <c r="AQ236" s="36" t="str">
        <f t="shared" si="81"/>
        <v/>
      </c>
      <c r="AR236" s="37" t="str">
        <f t="shared" si="82"/>
        <v/>
      </c>
      <c r="AS236" s="38" t="str">
        <f t="shared" si="83"/>
        <v>000</v>
      </c>
      <c r="AT236" s="39" t="str">
        <f t="shared" si="84"/>
        <v>000</v>
      </c>
      <c r="AU236" s="169">
        <f t="shared" si="85"/>
        <v>0</v>
      </c>
      <c r="AV236" s="35" t="str">
        <f t="shared" si="86"/>
        <v>000</v>
      </c>
      <c r="AW236" s="39" t="str">
        <f t="shared" si="87"/>
        <v>000</v>
      </c>
      <c r="AX236" s="169">
        <f t="shared" si="88"/>
        <v>0</v>
      </c>
      <c r="AY236" s="43">
        <f t="shared" si="89"/>
        <v>0</v>
      </c>
      <c r="AZ236" s="32">
        <f t="shared" si="90"/>
        <v>0</v>
      </c>
    </row>
    <row r="237" spans="3:52" ht="22.5" customHeight="1">
      <c r="C237" s="512"/>
      <c r="D237" s="514"/>
      <c r="E237" s="516"/>
      <c r="F237" s="27" t="s">
        <v>305</v>
      </c>
      <c r="G237" s="25"/>
      <c r="H237" s="28" t="s">
        <v>309</v>
      </c>
      <c r="I237" s="521"/>
      <c r="J237" s="514"/>
      <c r="K237" s="541"/>
      <c r="L237" s="543"/>
      <c r="M237" s="545"/>
      <c r="N237" s="127" t="s">
        <v>305</v>
      </c>
      <c r="O237" s="25"/>
      <c r="P237" s="28" t="s">
        <v>309</v>
      </c>
      <c r="Q237" s="3"/>
      <c r="R237" s="4"/>
      <c r="S237" s="5"/>
      <c r="T237" s="6"/>
      <c r="U237" s="7"/>
      <c r="V237" s="55"/>
      <c r="W237" s="125"/>
      <c r="X237" s="8"/>
      <c r="Y237" s="4"/>
      <c r="Z237" s="5"/>
      <c r="AA237" s="6"/>
      <c r="AB237" s="7"/>
      <c r="AC237" s="55"/>
      <c r="AD237" s="170"/>
      <c r="AE237" s="27" t="s">
        <v>305</v>
      </c>
      <c r="AF237" s="25"/>
      <c r="AG237" s="28" t="s">
        <v>309</v>
      </c>
      <c r="AH237" s="552"/>
      <c r="AI237" s="537"/>
      <c r="AJ237" s="539"/>
      <c r="AK237" s="539"/>
      <c r="AL237" s="539"/>
      <c r="AM237" s="539"/>
      <c r="AO237" s="34" t="str">
        <f t="shared" si="94"/>
        <v/>
      </c>
      <c r="AP237" s="35" t="str">
        <f t="shared" si="80"/>
        <v/>
      </c>
      <c r="AQ237" s="36" t="str">
        <f t="shared" si="81"/>
        <v/>
      </c>
      <c r="AR237" s="37" t="str">
        <f t="shared" si="82"/>
        <v/>
      </c>
      <c r="AS237" s="38" t="str">
        <f t="shared" si="83"/>
        <v>000</v>
      </c>
      <c r="AT237" s="39" t="str">
        <f t="shared" si="84"/>
        <v>000</v>
      </c>
      <c r="AU237" s="169">
        <f t="shared" si="85"/>
        <v>0</v>
      </c>
      <c r="AV237" s="35" t="str">
        <f t="shared" si="86"/>
        <v>000</v>
      </c>
      <c r="AW237" s="39" t="str">
        <f t="shared" si="87"/>
        <v>000</v>
      </c>
      <c r="AX237" s="169">
        <f t="shared" si="88"/>
        <v>0</v>
      </c>
      <c r="AY237" s="43">
        <f t="shared" si="89"/>
        <v>0</v>
      </c>
      <c r="AZ237" s="32">
        <f t="shared" si="90"/>
        <v>0</v>
      </c>
    </row>
    <row r="238" spans="3:52" ht="22.5" customHeight="1" thickBot="1">
      <c r="C238" s="511"/>
      <c r="D238" s="513"/>
      <c r="E238" s="515"/>
      <c r="F238" s="517" t="str">
        <f>IF(G239="","",INT(YEARFRAC(G239,'[1]1'!$AJ$7,1)))</f>
        <v/>
      </c>
      <c r="G238" s="518"/>
      <c r="H238" s="519"/>
      <c r="I238" s="520"/>
      <c r="J238" s="513"/>
      <c r="K238" s="540" t="s">
        <v>308</v>
      </c>
      <c r="L238" s="542"/>
      <c r="M238" s="544" t="s">
        <v>307</v>
      </c>
      <c r="N238" s="546"/>
      <c r="O238" s="547"/>
      <c r="P238" s="548"/>
      <c r="Q238" s="3"/>
      <c r="R238" s="4"/>
      <c r="S238" s="5"/>
      <c r="T238" s="6"/>
      <c r="U238" s="7"/>
      <c r="V238" s="55"/>
      <c r="W238" s="125"/>
      <c r="X238" s="8"/>
      <c r="Y238" s="4"/>
      <c r="Z238" s="5"/>
      <c r="AA238" s="6"/>
      <c r="AB238" s="7"/>
      <c r="AC238" s="55"/>
      <c r="AD238" s="168"/>
      <c r="AE238" s="549" t="s">
        <v>66</v>
      </c>
      <c r="AF238" s="549"/>
      <c r="AG238" s="550"/>
      <c r="AH238" s="551"/>
      <c r="AI238" s="536" t="str">
        <f t="shared" si="79"/>
        <v/>
      </c>
      <c r="AJ238" s="538"/>
      <c r="AK238" s="538"/>
      <c r="AL238" s="538"/>
      <c r="AM238" s="538"/>
      <c r="AO238" s="34" t="str">
        <f t="shared" si="94"/>
        <v/>
      </c>
      <c r="AP238" s="35" t="str">
        <f t="shared" si="80"/>
        <v/>
      </c>
      <c r="AQ238" s="36" t="str">
        <f t="shared" si="81"/>
        <v/>
      </c>
      <c r="AR238" s="37" t="str">
        <f t="shared" si="82"/>
        <v/>
      </c>
      <c r="AS238" s="38" t="str">
        <f t="shared" si="83"/>
        <v>000</v>
      </c>
      <c r="AT238" s="39" t="str">
        <f t="shared" si="84"/>
        <v>000</v>
      </c>
      <c r="AU238" s="169">
        <f t="shared" si="85"/>
        <v>0</v>
      </c>
      <c r="AV238" s="35" t="str">
        <f t="shared" si="86"/>
        <v>000</v>
      </c>
      <c r="AW238" s="39" t="str">
        <f t="shared" si="87"/>
        <v>000</v>
      </c>
      <c r="AX238" s="169">
        <f t="shared" si="88"/>
        <v>0</v>
      </c>
      <c r="AY238" s="43">
        <f t="shared" si="89"/>
        <v>0</v>
      </c>
      <c r="AZ238" s="32">
        <f t="shared" si="90"/>
        <v>0</v>
      </c>
    </row>
    <row r="239" spans="3:52" ht="22.5" customHeight="1">
      <c r="C239" s="512"/>
      <c r="D239" s="514"/>
      <c r="E239" s="516"/>
      <c r="F239" s="27" t="s">
        <v>305</v>
      </c>
      <c r="G239" s="25"/>
      <c r="H239" s="28" t="s">
        <v>309</v>
      </c>
      <c r="I239" s="521"/>
      <c r="J239" s="514"/>
      <c r="K239" s="541"/>
      <c r="L239" s="543"/>
      <c r="M239" s="545"/>
      <c r="N239" s="127" t="s">
        <v>305</v>
      </c>
      <c r="O239" s="25"/>
      <c r="P239" s="28" t="s">
        <v>309</v>
      </c>
      <c r="Q239" s="3"/>
      <c r="R239" s="4"/>
      <c r="S239" s="5"/>
      <c r="T239" s="6"/>
      <c r="U239" s="7"/>
      <c r="V239" s="55"/>
      <c r="W239" s="125"/>
      <c r="X239" s="8"/>
      <c r="Y239" s="4"/>
      <c r="Z239" s="5"/>
      <c r="AA239" s="6"/>
      <c r="AB239" s="7"/>
      <c r="AC239" s="55"/>
      <c r="AD239" s="170"/>
      <c r="AE239" s="27" t="s">
        <v>305</v>
      </c>
      <c r="AF239" s="25"/>
      <c r="AG239" s="28" t="s">
        <v>309</v>
      </c>
      <c r="AH239" s="552"/>
      <c r="AI239" s="537"/>
      <c r="AJ239" s="539"/>
      <c r="AK239" s="539"/>
      <c r="AL239" s="539"/>
      <c r="AM239" s="539"/>
      <c r="AO239" s="34" t="str">
        <f t="shared" si="94"/>
        <v/>
      </c>
      <c r="AP239" s="35" t="str">
        <f t="shared" si="80"/>
        <v/>
      </c>
      <c r="AQ239" s="36" t="str">
        <f t="shared" si="81"/>
        <v/>
      </c>
      <c r="AR239" s="37" t="str">
        <f t="shared" si="82"/>
        <v/>
      </c>
      <c r="AS239" s="38" t="str">
        <f t="shared" si="83"/>
        <v>000</v>
      </c>
      <c r="AT239" s="39" t="str">
        <f t="shared" si="84"/>
        <v>000</v>
      </c>
      <c r="AU239" s="169">
        <f t="shared" si="85"/>
        <v>0</v>
      </c>
      <c r="AV239" s="35" t="str">
        <f t="shared" si="86"/>
        <v>000</v>
      </c>
      <c r="AW239" s="39" t="str">
        <f t="shared" si="87"/>
        <v>000</v>
      </c>
      <c r="AX239" s="169">
        <f t="shared" si="88"/>
        <v>0</v>
      </c>
      <c r="AY239" s="43">
        <f t="shared" si="89"/>
        <v>0</v>
      </c>
      <c r="AZ239" s="32">
        <f t="shared" si="90"/>
        <v>0</v>
      </c>
    </row>
    <row r="240" spans="3:52" ht="22.5" customHeight="1" thickBot="1">
      <c r="C240" s="511"/>
      <c r="D240" s="513"/>
      <c r="E240" s="515"/>
      <c r="F240" s="517" t="str">
        <f>IF(G241="","",INT(YEARFRAC(G241,'[1]1'!$AJ$7,1)))</f>
        <v/>
      </c>
      <c r="G240" s="518"/>
      <c r="H240" s="519"/>
      <c r="I240" s="520"/>
      <c r="J240" s="513"/>
      <c r="K240" s="540" t="s">
        <v>308</v>
      </c>
      <c r="L240" s="542"/>
      <c r="M240" s="544" t="s">
        <v>307</v>
      </c>
      <c r="N240" s="546"/>
      <c r="O240" s="547"/>
      <c r="P240" s="548"/>
      <c r="Q240" s="3"/>
      <c r="R240" s="4"/>
      <c r="S240" s="5"/>
      <c r="T240" s="6"/>
      <c r="U240" s="7"/>
      <c r="V240" s="55"/>
      <c r="W240" s="125"/>
      <c r="X240" s="8"/>
      <c r="Y240" s="4"/>
      <c r="Z240" s="5"/>
      <c r="AA240" s="6"/>
      <c r="AB240" s="7"/>
      <c r="AC240" s="55"/>
      <c r="AD240" s="168"/>
      <c r="AE240" s="549" t="s">
        <v>66</v>
      </c>
      <c r="AF240" s="549"/>
      <c r="AG240" s="550"/>
      <c r="AH240" s="551"/>
      <c r="AI240" s="536" t="str">
        <f t="shared" si="91"/>
        <v/>
      </c>
      <c r="AJ240" s="538"/>
      <c r="AK240" s="538"/>
      <c r="AL240" s="538"/>
      <c r="AM240" s="538"/>
      <c r="AO240" s="34" t="str">
        <f t="shared" si="94"/>
        <v/>
      </c>
      <c r="AP240" s="35" t="str">
        <f t="shared" si="80"/>
        <v/>
      </c>
      <c r="AQ240" s="36" t="str">
        <f t="shared" si="81"/>
        <v/>
      </c>
      <c r="AR240" s="37" t="str">
        <f t="shared" si="82"/>
        <v/>
      </c>
      <c r="AS240" s="38" t="str">
        <f t="shared" si="83"/>
        <v>000</v>
      </c>
      <c r="AT240" s="39" t="str">
        <f t="shared" si="84"/>
        <v>000</v>
      </c>
      <c r="AU240" s="169">
        <f t="shared" si="85"/>
        <v>0</v>
      </c>
      <c r="AV240" s="35" t="str">
        <f t="shared" si="86"/>
        <v>000</v>
      </c>
      <c r="AW240" s="39" t="str">
        <f t="shared" si="87"/>
        <v>000</v>
      </c>
      <c r="AX240" s="169">
        <f t="shared" si="88"/>
        <v>0</v>
      </c>
      <c r="AY240" s="43">
        <f t="shared" si="89"/>
        <v>0</v>
      </c>
      <c r="AZ240" s="32">
        <f t="shared" si="90"/>
        <v>0</v>
      </c>
    </row>
    <row r="241" spans="3:52" ht="22.5" customHeight="1">
      <c r="C241" s="512"/>
      <c r="D241" s="514"/>
      <c r="E241" s="516"/>
      <c r="F241" s="27" t="s">
        <v>305</v>
      </c>
      <c r="G241" s="25"/>
      <c r="H241" s="28" t="s">
        <v>309</v>
      </c>
      <c r="I241" s="521"/>
      <c r="J241" s="514"/>
      <c r="K241" s="541"/>
      <c r="L241" s="543"/>
      <c r="M241" s="545"/>
      <c r="N241" s="127" t="s">
        <v>305</v>
      </c>
      <c r="O241" s="25"/>
      <c r="P241" s="28" t="s">
        <v>309</v>
      </c>
      <c r="Q241" s="3"/>
      <c r="R241" s="4"/>
      <c r="S241" s="5"/>
      <c r="T241" s="6"/>
      <c r="U241" s="7"/>
      <c r="V241" s="55"/>
      <c r="W241" s="125"/>
      <c r="X241" s="8"/>
      <c r="Y241" s="4"/>
      <c r="Z241" s="5"/>
      <c r="AA241" s="6"/>
      <c r="AB241" s="7"/>
      <c r="AC241" s="55"/>
      <c r="AD241" s="170"/>
      <c r="AE241" s="27" t="s">
        <v>305</v>
      </c>
      <c r="AF241" s="25"/>
      <c r="AG241" s="28" t="s">
        <v>309</v>
      </c>
      <c r="AH241" s="552"/>
      <c r="AI241" s="537"/>
      <c r="AJ241" s="539"/>
      <c r="AK241" s="539"/>
      <c r="AL241" s="539"/>
      <c r="AM241" s="539"/>
      <c r="AO241" s="34" t="str">
        <f t="shared" si="94"/>
        <v/>
      </c>
      <c r="AP241" s="35" t="str">
        <f t="shared" si="80"/>
        <v/>
      </c>
      <c r="AQ241" s="36" t="str">
        <f t="shared" si="81"/>
        <v/>
      </c>
      <c r="AR241" s="37" t="str">
        <f t="shared" si="82"/>
        <v/>
      </c>
      <c r="AS241" s="38" t="str">
        <f t="shared" si="83"/>
        <v>000</v>
      </c>
      <c r="AT241" s="39" t="str">
        <f t="shared" si="84"/>
        <v>000</v>
      </c>
      <c r="AU241" s="169">
        <f t="shared" si="85"/>
        <v>0</v>
      </c>
      <c r="AV241" s="35" t="str">
        <f t="shared" si="86"/>
        <v>000</v>
      </c>
      <c r="AW241" s="39" t="str">
        <f t="shared" si="87"/>
        <v>000</v>
      </c>
      <c r="AX241" s="169">
        <f t="shared" si="88"/>
        <v>0</v>
      </c>
      <c r="AY241" s="43">
        <f t="shared" si="89"/>
        <v>0</v>
      </c>
      <c r="AZ241" s="32">
        <f t="shared" si="90"/>
        <v>0</v>
      </c>
    </row>
    <row r="242" spans="3:52" ht="22.5" customHeight="1" thickBot="1">
      <c r="C242" s="511"/>
      <c r="D242" s="513"/>
      <c r="E242" s="515"/>
      <c r="F242" s="517" t="str">
        <f>IF(G243="","",INT(YEARFRAC(G243,'[1]1'!$AJ$7,1)))</f>
        <v/>
      </c>
      <c r="G242" s="518"/>
      <c r="H242" s="519"/>
      <c r="I242" s="520"/>
      <c r="J242" s="513"/>
      <c r="K242" s="540" t="s">
        <v>308</v>
      </c>
      <c r="L242" s="542"/>
      <c r="M242" s="544" t="s">
        <v>307</v>
      </c>
      <c r="N242" s="546"/>
      <c r="O242" s="547"/>
      <c r="P242" s="548"/>
      <c r="Q242" s="3"/>
      <c r="R242" s="4"/>
      <c r="S242" s="5"/>
      <c r="T242" s="6"/>
      <c r="U242" s="7"/>
      <c r="V242" s="55"/>
      <c r="W242" s="125"/>
      <c r="X242" s="8"/>
      <c r="Y242" s="4"/>
      <c r="Z242" s="5"/>
      <c r="AA242" s="6"/>
      <c r="AB242" s="7"/>
      <c r="AC242" s="55"/>
      <c r="AD242" s="168"/>
      <c r="AE242" s="549" t="s">
        <v>66</v>
      </c>
      <c r="AF242" s="549"/>
      <c r="AG242" s="550"/>
      <c r="AH242" s="551"/>
      <c r="AI242" s="536" t="str">
        <f t="shared" si="92"/>
        <v/>
      </c>
      <c r="AJ242" s="538"/>
      <c r="AK242" s="538"/>
      <c r="AL242" s="538"/>
      <c r="AM242" s="538"/>
      <c r="AO242" s="34" t="str">
        <f t="shared" si="94"/>
        <v/>
      </c>
      <c r="AP242" s="35" t="str">
        <f t="shared" si="80"/>
        <v/>
      </c>
      <c r="AQ242" s="36" t="str">
        <f t="shared" si="81"/>
        <v/>
      </c>
      <c r="AR242" s="37" t="str">
        <f t="shared" si="82"/>
        <v/>
      </c>
      <c r="AS242" s="38" t="str">
        <f t="shared" si="83"/>
        <v>000</v>
      </c>
      <c r="AT242" s="39" t="str">
        <f t="shared" si="84"/>
        <v>000</v>
      </c>
      <c r="AU242" s="169">
        <f t="shared" si="85"/>
        <v>0</v>
      </c>
      <c r="AV242" s="35" t="str">
        <f t="shared" si="86"/>
        <v>000</v>
      </c>
      <c r="AW242" s="39" t="str">
        <f t="shared" si="87"/>
        <v>000</v>
      </c>
      <c r="AX242" s="169">
        <f t="shared" si="88"/>
        <v>0</v>
      </c>
      <c r="AY242" s="43">
        <f t="shared" si="89"/>
        <v>0</v>
      </c>
      <c r="AZ242" s="32">
        <f t="shared" si="90"/>
        <v>0</v>
      </c>
    </row>
    <row r="243" spans="3:52" ht="22.5" customHeight="1">
      <c r="C243" s="512"/>
      <c r="D243" s="514"/>
      <c r="E243" s="516"/>
      <c r="F243" s="27" t="s">
        <v>305</v>
      </c>
      <c r="G243" s="25"/>
      <c r="H243" s="28" t="s">
        <v>309</v>
      </c>
      <c r="I243" s="521"/>
      <c r="J243" s="514"/>
      <c r="K243" s="541"/>
      <c r="L243" s="543"/>
      <c r="M243" s="545"/>
      <c r="N243" s="127" t="s">
        <v>305</v>
      </c>
      <c r="O243" s="25"/>
      <c r="P243" s="28" t="s">
        <v>309</v>
      </c>
      <c r="Q243" s="3"/>
      <c r="R243" s="4"/>
      <c r="S243" s="5"/>
      <c r="T243" s="6"/>
      <c r="U243" s="7"/>
      <c r="V243" s="55"/>
      <c r="W243" s="125"/>
      <c r="X243" s="8"/>
      <c r="Y243" s="4"/>
      <c r="Z243" s="5"/>
      <c r="AA243" s="6"/>
      <c r="AB243" s="7"/>
      <c r="AC243" s="55"/>
      <c r="AD243" s="170"/>
      <c r="AE243" s="27" t="s">
        <v>305</v>
      </c>
      <c r="AF243" s="25"/>
      <c r="AG243" s="28" t="s">
        <v>309</v>
      </c>
      <c r="AH243" s="552"/>
      <c r="AI243" s="537"/>
      <c r="AJ243" s="539"/>
      <c r="AK243" s="539"/>
      <c r="AL243" s="539"/>
      <c r="AM243" s="539"/>
      <c r="AO243" s="34" t="str">
        <f t="shared" si="94"/>
        <v/>
      </c>
      <c r="AP243" s="35" t="str">
        <f t="shared" si="80"/>
        <v/>
      </c>
      <c r="AQ243" s="36" t="str">
        <f t="shared" si="81"/>
        <v/>
      </c>
      <c r="AR243" s="37" t="str">
        <f t="shared" si="82"/>
        <v/>
      </c>
      <c r="AS243" s="38" t="str">
        <f t="shared" si="83"/>
        <v>000</v>
      </c>
      <c r="AT243" s="39" t="str">
        <f t="shared" si="84"/>
        <v>000</v>
      </c>
      <c r="AU243" s="169">
        <f t="shared" si="85"/>
        <v>0</v>
      </c>
      <c r="AV243" s="35" t="str">
        <f t="shared" si="86"/>
        <v>000</v>
      </c>
      <c r="AW243" s="39" t="str">
        <f t="shared" si="87"/>
        <v>000</v>
      </c>
      <c r="AX243" s="169">
        <f t="shared" si="88"/>
        <v>0</v>
      </c>
      <c r="AY243" s="43">
        <f t="shared" si="89"/>
        <v>0</v>
      </c>
      <c r="AZ243" s="32">
        <f t="shared" si="90"/>
        <v>0</v>
      </c>
    </row>
    <row r="244" spans="3:52" ht="22.5" customHeight="1" thickBot="1">
      <c r="C244" s="511"/>
      <c r="D244" s="513"/>
      <c r="E244" s="515"/>
      <c r="F244" s="517" t="str">
        <f>IF(G245="","",INT(YEARFRAC(G245,'[1]1'!$AJ$7,1)))</f>
        <v/>
      </c>
      <c r="G244" s="518"/>
      <c r="H244" s="519"/>
      <c r="I244" s="520"/>
      <c r="J244" s="513"/>
      <c r="K244" s="540" t="s">
        <v>308</v>
      </c>
      <c r="L244" s="542"/>
      <c r="M244" s="544" t="s">
        <v>307</v>
      </c>
      <c r="N244" s="546"/>
      <c r="O244" s="547"/>
      <c r="P244" s="548"/>
      <c r="Q244" s="3"/>
      <c r="R244" s="4"/>
      <c r="S244" s="5"/>
      <c r="T244" s="6"/>
      <c r="U244" s="7"/>
      <c r="V244" s="55"/>
      <c r="W244" s="125"/>
      <c r="X244" s="8"/>
      <c r="Y244" s="4"/>
      <c r="Z244" s="5"/>
      <c r="AA244" s="6"/>
      <c r="AB244" s="7"/>
      <c r="AC244" s="55"/>
      <c r="AD244" s="168"/>
      <c r="AE244" s="549" t="s">
        <v>66</v>
      </c>
      <c r="AF244" s="549"/>
      <c r="AG244" s="550"/>
      <c r="AH244" s="551"/>
      <c r="AI244" s="536" t="str">
        <f t="shared" ref="AI244" si="96">IF(F244&lt;35,"◯","")</f>
        <v/>
      </c>
      <c r="AJ244" s="538"/>
      <c r="AK244" s="538"/>
      <c r="AL244" s="538"/>
      <c r="AM244" s="538"/>
      <c r="AO244" s="34" t="str">
        <f t="shared" si="94"/>
        <v/>
      </c>
      <c r="AP244" s="35" t="str">
        <f t="shared" si="80"/>
        <v/>
      </c>
      <c r="AQ244" s="36" t="str">
        <f t="shared" si="81"/>
        <v/>
      </c>
      <c r="AR244" s="37" t="str">
        <f t="shared" si="82"/>
        <v/>
      </c>
      <c r="AS244" s="38" t="str">
        <f t="shared" si="83"/>
        <v>000</v>
      </c>
      <c r="AT244" s="39" t="str">
        <f t="shared" si="84"/>
        <v>000</v>
      </c>
      <c r="AU244" s="169">
        <f t="shared" si="85"/>
        <v>0</v>
      </c>
      <c r="AV244" s="35" t="str">
        <f t="shared" si="86"/>
        <v>000</v>
      </c>
      <c r="AW244" s="39" t="str">
        <f t="shared" si="87"/>
        <v>000</v>
      </c>
      <c r="AX244" s="169">
        <f t="shared" si="88"/>
        <v>0</v>
      </c>
      <c r="AY244" s="43">
        <f t="shared" si="89"/>
        <v>0</v>
      </c>
      <c r="AZ244" s="32">
        <f t="shared" si="90"/>
        <v>0</v>
      </c>
    </row>
    <row r="245" spans="3:52" ht="22.5" customHeight="1">
      <c r="C245" s="512"/>
      <c r="D245" s="514"/>
      <c r="E245" s="516"/>
      <c r="F245" s="27" t="s">
        <v>305</v>
      </c>
      <c r="G245" s="25"/>
      <c r="H245" s="28" t="s">
        <v>309</v>
      </c>
      <c r="I245" s="521"/>
      <c r="J245" s="514"/>
      <c r="K245" s="541"/>
      <c r="L245" s="543"/>
      <c r="M245" s="545"/>
      <c r="N245" s="127" t="s">
        <v>305</v>
      </c>
      <c r="O245" s="25"/>
      <c r="P245" s="28" t="s">
        <v>309</v>
      </c>
      <c r="Q245" s="3"/>
      <c r="R245" s="4"/>
      <c r="S245" s="5"/>
      <c r="T245" s="6"/>
      <c r="U245" s="7"/>
      <c r="V245" s="55"/>
      <c r="W245" s="125"/>
      <c r="X245" s="8"/>
      <c r="Y245" s="4"/>
      <c r="Z245" s="5"/>
      <c r="AA245" s="6"/>
      <c r="AB245" s="7"/>
      <c r="AC245" s="55"/>
      <c r="AD245" s="170"/>
      <c r="AE245" s="27" t="s">
        <v>305</v>
      </c>
      <c r="AF245" s="25"/>
      <c r="AG245" s="28" t="s">
        <v>309</v>
      </c>
      <c r="AH245" s="552"/>
      <c r="AI245" s="537"/>
      <c r="AJ245" s="539"/>
      <c r="AK245" s="539"/>
      <c r="AL245" s="539"/>
      <c r="AM245" s="539"/>
      <c r="AO245" s="34" t="str">
        <f t="shared" si="94"/>
        <v/>
      </c>
      <c r="AP245" s="35" t="str">
        <f t="shared" si="80"/>
        <v/>
      </c>
      <c r="AQ245" s="36" t="str">
        <f t="shared" si="81"/>
        <v/>
      </c>
      <c r="AR245" s="37" t="str">
        <f t="shared" si="82"/>
        <v/>
      </c>
      <c r="AS245" s="38" t="str">
        <f t="shared" si="83"/>
        <v>000</v>
      </c>
      <c r="AT245" s="39" t="str">
        <f t="shared" si="84"/>
        <v>000</v>
      </c>
      <c r="AU245" s="169">
        <f t="shared" si="85"/>
        <v>0</v>
      </c>
      <c r="AV245" s="35" t="str">
        <f t="shared" si="86"/>
        <v>000</v>
      </c>
      <c r="AW245" s="39" t="str">
        <f t="shared" si="87"/>
        <v>000</v>
      </c>
      <c r="AX245" s="169">
        <f t="shared" si="88"/>
        <v>0</v>
      </c>
      <c r="AY245" s="43">
        <f t="shared" si="89"/>
        <v>0</v>
      </c>
      <c r="AZ245" s="32">
        <f t="shared" si="90"/>
        <v>0</v>
      </c>
    </row>
    <row r="246" spans="3:52" ht="22.5" customHeight="1" thickBot="1">
      <c r="C246" s="511"/>
      <c r="D246" s="513"/>
      <c r="E246" s="515"/>
      <c r="F246" s="517" t="str">
        <f>IF(G247="","",INT(YEARFRAC(G247,'[1]1'!$AJ$7,1)))</f>
        <v/>
      </c>
      <c r="G246" s="518"/>
      <c r="H246" s="519"/>
      <c r="I246" s="520"/>
      <c r="J246" s="513"/>
      <c r="K246" s="540" t="s">
        <v>308</v>
      </c>
      <c r="L246" s="542"/>
      <c r="M246" s="544" t="s">
        <v>307</v>
      </c>
      <c r="N246" s="546"/>
      <c r="O246" s="547"/>
      <c r="P246" s="548"/>
      <c r="Q246" s="3"/>
      <c r="R246" s="4"/>
      <c r="S246" s="5"/>
      <c r="T246" s="6"/>
      <c r="U246" s="7"/>
      <c r="V246" s="55"/>
      <c r="W246" s="125"/>
      <c r="X246" s="8"/>
      <c r="Y246" s="4"/>
      <c r="Z246" s="5"/>
      <c r="AA246" s="6"/>
      <c r="AB246" s="7"/>
      <c r="AC246" s="55"/>
      <c r="AD246" s="168"/>
      <c r="AE246" s="549" t="s">
        <v>66</v>
      </c>
      <c r="AF246" s="549"/>
      <c r="AG246" s="550"/>
      <c r="AH246" s="551"/>
      <c r="AI246" s="536" t="str">
        <f t="shared" si="73"/>
        <v/>
      </c>
      <c r="AJ246" s="538"/>
      <c r="AK246" s="538"/>
      <c r="AL246" s="538"/>
      <c r="AM246" s="538"/>
      <c r="AO246" s="34" t="str">
        <f t="shared" si="94"/>
        <v/>
      </c>
      <c r="AP246" s="35" t="str">
        <f t="shared" si="80"/>
        <v/>
      </c>
      <c r="AQ246" s="36" t="str">
        <f t="shared" si="81"/>
        <v/>
      </c>
      <c r="AR246" s="37" t="str">
        <f t="shared" si="82"/>
        <v/>
      </c>
      <c r="AS246" s="38" t="str">
        <f t="shared" si="83"/>
        <v>000</v>
      </c>
      <c r="AT246" s="39" t="str">
        <f t="shared" si="84"/>
        <v>000</v>
      </c>
      <c r="AU246" s="169">
        <f t="shared" si="85"/>
        <v>0</v>
      </c>
      <c r="AV246" s="35" t="str">
        <f t="shared" si="86"/>
        <v>000</v>
      </c>
      <c r="AW246" s="39" t="str">
        <f t="shared" si="87"/>
        <v>000</v>
      </c>
      <c r="AX246" s="169">
        <f t="shared" si="88"/>
        <v>0</v>
      </c>
      <c r="AY246" s="43">
        <f t="shared" si="89"/>
        <v>0</v>
      </c>
      <c r="AZ246" s="32">
        <f t="shared" si="90"/>
        <v>0</v>
      </c>
    </row>
    <row r="247" spans="3:52" ht="22.5" customHeight="1">
      <c r="C247" s="512"/>
      <c r="D247" s="514"/>
      <c r="E247" s="516"/>
      <c r="F247" s="27" t="s">
        <v>305</v>
      </c>
      <c r="G247" s="25"/>
      <c r="H247" s="28" t="s">
        <v>309</v>
      </c>
      <c r="I247" s="521"/>
      <c r="J247" s="514"/>
      <c r="K247" s="541"/>
      <c r="L247" s="543"/>
      <c r="M247" s="545"/>
      <c r="N247" s="127" t="s">
        <v>305</v>
      </c>
      <c r="O247" s="25"/>
      <c r="P247" s="28" t="s">
        <v>309</v>
      </c>
      <c r="Q247" s="3"/>
      <c r="R247" s="4"/>
      <c r="S247" s="5"/>
      <c r="T247" s="6"/>
      <c r="U247" s="7"/>
      <c r="V247" s="55"/>
      <c r="W247" s="125"/>
      <c r="X247" s="8"/>
      <c r="Y247" s="4"/>
      <c r="Z247" s="5"/>
      <c r="AA247" s="6"/>
      <c r="AB247" s="7"/>
      <c r="AC247" s="55"/>
      <c r="AD247" s="170"/>
      <c r="AE247" s="27" t="s">
        <v>305</v>
      </c>
      <c r="AF247" s="25"/>
      <c r="AG247" s="28" t="s">
        <v>309</v>
      </c>
      <c r="AH247" s="552"/>
      <c r="AI247" s="537"/>
      <c r="AJ247" s="539"/>
      <c r="AK247" s="539"/>
      <c r="AL247" s="539"/>
      <c r="AM247" s="539"/>
      <c r="AO247" s="34" t="str">
        <f t="shared" si="94"/>
        <v/>
      </c>
      <c r="AP247" s="35" t="str">
        <f t="shared" si="80"/>
        <v/>
      </c>
      <c r="AQ247" s="36" t="str">
        <f t="shared" si="81"/>
        <v/>
      </c>
      <c r="AR247" s="37" t="str">
        <f t="shared" si="82"/>
        <v/>
      </c>
      <c r="AS247" s="38" t="str">
        <f t="shared" si="83"/>
        <v>000</v>
      </c>
      <c r="AT247" s="39" t="str">
        <f t="shared" si="84"/>
        <v>000</v>
      </c>
      <c r="AU247" s="169">
        <f t="shared" si="85"/>
        <v>0</v>
      </c>
      <c r="AV247" s="35" t="str">
        <f t="shared" si="86"/>
        <v>000</v>
      </c>
      <c r="AW247" s="39" t="str">
        <f t="shared" si="87"/>
        <v>000</v>
      </c>
      <c r="AX247" s="169">
        <f t="shared" si="88"/>
        <v>0</v>
      </c>
      <c r="AY247" s="43">
        <f t="shared" si="89"/>
        <v>0</v>
      </c>
      <c r="AZ247" s="32">
        <f t="shared" si="90"/>
        <v>0</v>
      </c>
    </row>
    <row r="248" spans="3:52" ht="22.5" customHeight="1" thickBot="1">
      <c r="C248" s="511"/>
      <c r="D248" s="513"/>
      <c r="E248" s="515"/>
      <c r="F248" s="517" t="str">
        <f>IF(G249="","",INT(YEARFRAC(G249,'[1]1'!$AJ$7,1)))</f>
        <v/>
      </c>
      <c r="G248" s="518"/>
      <c r="H248" s="519"/>
      <c r="I248" s="520"/>
      <c r="J248" s="513"/>
      <c r="K248" s="540" t="s">
        <v>308</v>
      </c>
      <c r="L248" s="542"/>
      <c r="M248" s="544" t="s">
        <v>307</v>
      </c>
      <c r="N248" s="546"/>
      <c r="O248" s="547"/>
      <c r="P248" s="548"/>
      <c r="Q248" s="3"/>
      <c r="R248" s="4"/>
      <c r="S248" s="5"/>
      <c r="T248" s="6"/>
      <c r="U248" s="7"/>
      <c r="V248" s="55"/>
      <c r="W248" s="125"/>
      <c r="X248" s="8"/>
      <c r="Y248" s="4"/>
      <c r="Z248" s="5"/>
      <c r="AA248" s="6"/>
      <c r="AB248" s="7"/>
      <c r="AC248" s="55"/>
      <c r="AD248" s="168"/>
      <c r="AE248" s="549" t="s">
        <v>66</v>
      </c>
      <c r="AF248" s="549"/>
      <c r="AG248" s="550"/>
      <c r="AH248" s="551"/>
      <c r="AI248" s="536" t="str">
        <f t="shared" si="74"/>
        <v/>
      </c>
      <c r="AJ248" s="538"/>
      <c r="AK248" s="538"/>
      <c r="AL248" s="538"/>
      <c r="AM248" s="538"/>
      <c r="AO248" s="34" t="str">
        <f t="shared" si="94"/>
        <v/>
      </c>
      <c r="AP248" s="35" t="str">
        <f t="shared" si="80"/>
        <v/>
      </c>
      <c r="AQ248" s="36" t="str">
        <f t="shared" si="81"/>
        <v/>
      </c>
      <c r="AR248" s="37" t="str">
        <f t="shared" si="82"/>
        <v/>
      </c>
      <c r="AS248" s="38" t="str">
        <f t="shared" si="83"/>
        <v>000</v>
      </c>
      <c r="AT248" s="39" t="str">
        <f t="shared" si="84"/>
        <v>000</v>
      </c>
      <c r="AU248" s="169">
        <f t="shared" si="85"/>
        <v>0</v>
      </c>
      <c r="AV248" s="35" t="str">
        <f t="shared" si="86"/>
        <v>000</v>
      </c>
      <c r="AW248" s="39" t="str">
        <f t="shared" si="87"/>
        <v>000</v>
      </c>
      <c r="AX248" s="169">
        <f t="shared" si="88"/>
        <v>0</v>
      </c>
      <c r="AY248" s="43">
        <f t="shared" si="89"/>
        <v>0</v>
      </c>
      <c r="AZ248" s="32">
        <f t="shared" si="90"/>
        <v>0</v>
      </c>
    </row>
    <row r="249" spans="3:52" ht="22.5" customHeight="1">
      <c r="C249" s="512"/>
      <c r="D249" s="514"/>
      <c r="E249" s="516"/>
      <c r="F249" s="27" t="s">
        <v>305</v>
      </c>
      <c r="G249" s="25"/>
      <c r="H249" s="28" t="s">
        <v>309</v>
      </c>
      <c r="I249" s="521"/>
      <c r="J249" s="514"/>
      <c r="K249" s="541"/>
      <c r="L249" s="543"/>
      <c r="M249" s="545"/>
      <c r="N249" s="127" t="s">
        <v>305</v>
      </c>
      <c r="O249" s="25"/>
      <c r="P249" s="28" t="s">
        <v>309</v>
      </c>
      <c r="Q249" s="3"/>
      <c r="R249" s="4"/>
      <c r="S249" s="5"/>
      <c r="T249" s="6"/>
      <c r="U249" s="7"/>
      <c r="V249" s="55"/>
      <c r="W249" s="125"/>
      <c r="X249" s="8"/>
      <c r="Y249" s="4"/>
      <c r="Z249" s="5"/>
      <c r="AA249" s="6"/>
      <c r="AB249" s="7"/>
      <c r="AC249" s="55"/>
      <c r="AD249" s="170"/>
      <c r="AE249" s="27" t="s">
        <v>305</v>
      </c>
      <c r="AF249" s="25"/>
      <c r="AG249" s="28" t="s">
        <v>309</v>
      </c>
      <c r="AH249" s="552"/>
      <c r="AI249" s="537"/>
      <c r="AJ249" s="539"/>
      <c r="AK249" s="539"/>
      <c r="AL249" s="539"/>
      <c r="AM249" s="539"/>
      <c r="AO249" s="34" t="str">
        <f t="shared" si="94"/>
        <v/>
      </c>
      <c r="AP249" s="35" t="str">
        <f t="shared" si="80"/>
        <v/>
      </c>
      <c r="AQ249" s="36" t="str">
        <f t="shared" si="81"/>
        <v/>
      </c>
      <c r="AR249" s="37" t="str">
        <f t="shared" si="82"/>
        <v/>
      </c>
      <c r="AS249" s="38" t="str">
        <f t="shared" si="83"/>
        <v>000</v>
      </c>
      <c r="AT249" s="39" t="str">
        <f t="shared" si="84"/>
        <v>000</v>
      </c>
      <c r="AU249" s="169">
        <f t="shared" si="85"/>
        <v>0</v>
      </c>
      <c r="AV249" s="35" t="str">
        <f t="shared" si="86"/>
        <v>000</v>
      </c>
      <c r="AW249" s="39" t="str">
        <f t="shared" si="87"/>
        <v>000</v>
      </c>
      <c r="AX249" s="169">
        <f t="shared" si="88"/>
        <v>0</v>
      </c>
      <c r="AY249" s="43">
        <f t="shared" si="89"/>
        <v>0</v>
      </c>
      <c r="AZ249" s="32">
        <f t="shared" si="90"/>
        <v>0</v>
      </c>
    </row>
    <row r="250" spans="3:52" ht="22.5" customHeight="1" thickBot="1">
      <c r="C250" s="511"/>
      <c r="D250" s="513"/>
      <c r="E250" s="515"/>
      <c r="F250" s="517" t="str">
        <f>IF(G251="","",INT(YEARFRAC(G251,'[1]1'!$AJ$7,1)))</f>
        <v/>
      </c>
      <c r="G250" s="518"/>
      <c r="H250" s="519"/>
      <c r="I250" s="520"/>
      <c r="J250" s="513"/>
      <c r="K250" s="540" t="s">
        <v>308</v>
      </c>
      <c r="L250" s="542"/>
      <c r="M250" s="544" t="s">
        <v>307</v>
      </c>
      <c r="N250" s="546"/>
      <c r="O250" s="547"/>
      <c r="P250" s="548"/>
      <c r="Q250" s="3"/>
      <c r="R250" s="4"/>
      <c r="S250" s="5"/>
      <c r="T250" s="6"/>
      <c r="U250" s="7"/>
      <c r="V250" s="55"/>
      <c r="W250" s="125"/>
      <c r="X250" s="8"/>
      <c r="Y250" s="4"/>
      <c r="Z250" s="5"/>
      <c r="AA250" s="6"/>
      <c r="AB250" s="7"/>
      <c r="AC250" s="55"/>
      <c r="AD250" s="168"/>
      <c r="AE250" s="549" t="s">
        <v>66</v>
      </c>
      <c r="AF250" s="549"/>
      <c r="AG250" s="550"/>
      <c r="AH250" s="551"/>
      <c r="AI250" s="536" t="str">
        <f t="shared" si="75"/>
        <v/>
      </c>
      <c r="AJ250" s="538"/>
      <c r="AK250" s="538"/>
      <c r="AL250" s="538"/>
      <c r="AM250" s="538"/>
      <c r="AO250" s="34" t="str">
        <f t="shared" si="94"/>
        <v/>
      </c>
      <c r="AP250" s="35" t="str">
        <f t="shared" si="80"/>
        <v/>
      </c>
      <c r="AQ250" s="36" t="str">
        <f t="shared" si="81"/>
        <v/>
      </c>
      <c r="AR250" s="37" t="str">
        <f t="shared" si="82"/>
        <v/>
      </c>
      <c r="AS250" s="38" t="str">
        <f t="shared" si="83"/>
        <v>000</v>
      </c>
      <c r="AT250" s="39" t="str">
        <f t="shared" si="84"/>
        <v>000</v>
      </c>
      <c r="AU250" s="169">
        <f t="shared" si="85"/>
        <v>0</v>
      </c>
      <c r="AV250" s="35" t="str">
        <f t="shared" si="86"/>
        <v>000</v>
      </c>
      <c r="AW250" s="39" t="str">
        <f t="shared" si="87"/>
        <v>000</v>
      </c>
      <c r="AX250" s="169">
        <f t="shared" si="88"/>
        <v>0</v>
      </c>
      <c r="AY250" s="43">
        <f t="shared" si="89"/>
        <v>0</v>
      </c>
      <c r="AZ250" s="32">
        <f t="shared" si="90"/>
        <v>0</v>
      </c>
    </row>
    <row r="251" spans="3:52" ht="22.5" customHeight="1">
      <c r="C251" s="512"/>
      <c r="D251" s="514"/>
      <c r="E251" s="516"/>
      <c r="F251" s="27" t="s">
        <v>305</v>
      </c>
      <c r="G251" s="25"/>
      <c r="H251" s="28" t="s">
        <v>309</v>
      </c>
      <c r="I251" s="521"/>
      <c r="J251" s="514"/>
      <c r="K251" s="541"/>
      <c r="L251" s="543"/>
      <c r="M251" s="545"/>
      <c r="N251" s="127" t="s">
        <v>305</v>
      </c>
      <c r="O251" s="25"/>
      <c r="P251" s="28" t="s">
        <v>309</v>
      </c>
      <c r="Q251" s="3"/>
      <c r="R251" s="4"/>
      <c r="S251" s="5"/>
      <c r="T251" s="6"/>
      <c r="U251" s="7"/>
      <c r="V251" s="55"/>
      <c r="W251" s="125"/>
      <c r="X251" s="8"/>
      <c r="Y251" s="4"/>
      <c r="Z251" s="5"/>
      <c r="AA251" s="6"/>
      <c r="AB251" s="7"/>
      <c r="AC251" s="55"/>
      <c r="AD251" s="170"/>
      <c r="AE251" s="27" t="s">
        <v>305</v>
      </c>
      <c r="AF251" s="25"/>
      <c r="AG251" s="28" t="s">
        <v>309</v>
      </c>
      <c r="AH251" s="552"/>
      <c r="AI251" s="537"/>
      <c r="AJ251" s="539"/>
      <c r="AK251" s="539"/>
      <c r="AL251" s="539"/>
      <c r="AM251" s="539"/>
      <c r="AO251" s="34" t="str">
        <f t="shared" si="94"/>
        <v/>
      </c>
      <c r="AP251" s="35" t="str">
        <f t="shared" si="80"/>
        <v/>
      </c>
      <c r="AQ251" s="36" t="str">
        <f t="shared" si="81"/>
        <v/>
      </c>
      <c r="AR251" s="37" t="str">
        <f t="shared" si="82"/>
        <v/>
      </c>
      <c r="AS251" s="38" t="str">
        <f t="shared" si="83"/>
        <v>000</v>
      </c>
      <c r="AT251" s="39" t="str">
        <f t="shared" si="84"/>
        <v>000</v>
      </c>
      <c r="AU251" s="169">
        <f t="shared" si="85"/>
        <v>0</v>
      </c>
      <c r="AV251" s="35" t="str">
        <f t="shared" si="86"/>
        <v>000</v>
      </c>
      <c r="AW251" s="39" t="str">
        <f t="shared" si="87"/>
        <v>000</v>
      </c>
      <c r="AX251" s="169">
        <f t="shared" si="88"/>
        <v>0</v>
      </c>
      <c r="AY251" s="43">
        <f t="shared" si="89"/>
        <v>0</v>
      </c>
      <c r="AZ251" s="32">
        <f t="shared" si="90"/>
        <v>0</v>
      </c>
    </row>
    <row r="252" spans="3:52" ht="22.5" customHeight="1" thickBot="1">
      <c r="C252" s="511"/>
      <c r="D252" s="513"/>
      <c r="E252" s="515"/>
      <c r="F252" s="517" t="str">
        <f>IF(G253="","",INT(YEARFRAC(G253,'[1]1'!$AJ$7,1)))</f>
        <v/>
      </c>
      <c r="G252" s="518"/>
      <c r="H252" s="519"/>
      <c r="I252" s="520"/>
      <c r="J252" s="513"/>
      <c r="K252" s="540" t="s">
        <v>308</v>
      </c>
      <c r="L252" s="542"/>
      <c r="M252" s="544" t="s">
        <v>307</v>
      </c>
      <c r="N252" s="546"/>
      <c r="O252" s="547"/>
      <c r="P252" s="548"/>
      <c r="Q252" s="3"/>
      <c r="R252" s="4"/>
      <c r="S252" s="5"/>
      <c r="T252" s="6"/>
      <c r="U252" s="7"/>
      <c r="V252" s="55"/>
      <c r="W252" s="125"/>
      <c r="X252" s="8"/>
      <c r="Y252" s="4"/>
      <c r="Z252" s="5"/>
      <c r="AA252" s="6"/>
      <c r="AB252" s="7"/>
      <c r="AC252" s="55"/>
      <c r="AD252" s="168"/>
      <c r="AE252" s="549" t="s">
        <v>66</v>
      </c>
      <c r="AF252" s="549"/>
      <c r="AG252" s="550"/>
      <c r="AH252" s="551"/>
      <c r="AI252" s="536" t="str">
        <f t="shared" si="76"/>
        <v/>
      </c>
      <c r="AJ252" s="538"/>
      <c r="AK252" s="538"/>
      <c r="AL252" s="538"/>
      <c r="AM252" s="538"/>
      <c r="AO252" s="34" t="str">
        <f t="shared" si="94"/>
        <v/>
      </c>
      <c r="AP252" s="35" t="str">
        <f t="shared" si="80"/>
        <v/>
      </c>
      <c r="AQ252" s="36" t="str">
        <f t="shared" si="81"/>
        <v/>
      </c>
      <c r="AR252" s="37" t="str">
        <f t="shared" si="82"/>
        <v/>
      </c>
      <c r="AS252" s="38" t="str">
        <f t="shared" si="83"/>
        <v>000</v>
      </c>
      <c r="AT252" s="39" t="str">
        <f t="shared" si="84"/>
        <v>000</v>
      </c>
      <c r="AU252" s="169">
        <f t="shared" si="85"/>
        <v>0</v>
      </c>
      <c r="AV252" s="35" t="str">
        <f t="shared" si="86"/>
        <v>000</v>
      </c>
      <c r="AW252" s="39" t="str">
        <f t="shared" si="87"/>
        <v>000</v>
      </c>
      <c r="AX252" s="169">
        <f t="shared" si="88"/>
        <v>0</v>
      </c>
      <c r="AY252" s="43">
        <f t="shared" si="89"/>
        <v>0</v>
      </c>
      <c r="AZ252" s="32">
        <f t="shared" si="90"/>
        <v>0</v>
      </c>
    </row>
    <row r="253" spans="3:52" ht="22.5" customHeight="1">
      <c r="C253" s="512"/>
      <c r="D253" s="514"/>
      <c r="E253" s="516"/>
      <c r="F253" s="27" t="s">
        <v>305</v>
      </c>
      <c r="G253" s="25"/>
      <c r="H253" s="28" t="s">
        <v>309</v>
      </c>
      <c r="I253" s="521"/>
      <c r="J253" s="514"/>
      <c r="K253" s="541"/>
      <c r="L253" s="543"/>
      <c r="M253" s="545"/>
      <c r="N253" s="127" t="s">
        <v>305</v>
      </c>
      <c r="O253" s="25"/>
      <c r="P253" s="28" t="s">
        <v>309</v>
      </c>
      <c r="Q253" s="3"/>
      <c r="R253" s="4"/>
      <c r="S253" s="5"/>
      <c r="T253" s="6"/>
      <c r="U253" s="7"/>
      <c r="V253" s="55"/>
      <c r="W253" s="125"/>
      <c r="X253" s="8"/>
      <c r="Y253" s="4"/>
      <c r="Z253" s="5"/>
      <c r="AA253" s="6"/>
      <c r="AB253" s="7"/>
      <c r="AC253" s="55"/>
      <c r="AD253" s="170"/>
      <c r="AE253" s="27" t="s">
        <v>305</v>
      </c>
      <c r="AF253" s="25"/>
      <c r="AG253" s="28" t="s">
        <v>309</v>
      </c>
      <c r="AH253" s="552"/>
      <c r="AI253" s="537"/>
      <c r="AJ253" s="539"/>
      <c r="AK253" s="539"/>
      <c r="AL253" s="539"/>
      <c r="AM253" s="539"/>
      <c r="AO253" s="34" t="str">
        <f t="shared" si="94"/>
        <v/>
      </c>
      <c r="AP253" s="35" t="str">
        <f t="shared" si="80"/>
        <v/>
      </c>
      <c r="AQ253" s="36" t="str">
        <f t="shared" si="81"/>
        <v/>
      </c>
      <c r="AR253" s="37" t="str">
        <f t="shared" si="82"/>
        <v/>
      </c>
      <c r="AS253" s="38" t="str">
        <f t="shared" si="83"/>
        <v>000</v>
      </c>
      <c r="AT253" s="39" t="str">
        <f t="shared" si="84"/>
        <v>000</v>
      </c>
      <c r="AU253" s="169">
        <f t="shared" si="85"/>
        <v>0</v>
      </c>
      <c r="AV253" s="35" t="str">
        <f t="shared" si="86"/>
        <v>000</v>
      </c>
      <c r="AW253" s="39" t="str">
        <f t="shared" si="87"/>
        <v>000</v>
      </c>
      <c r="AX253" s="169">
        <f t="shared" si="88"/>
        <v>0</v>
      </c>
      <c r="AY253" s="43">
        <f t="shared" si="89"/>
        <v>0</v>
      </c>
      <c r="AZ253" s="32">
        <f t="shared" si="90"/>
        <v>0</v>
      </c>
    </row>
    <row r="254" spans="3:52" ht="22.5" customHeight="1" thickBot="1">
      <c r="C254" s="511"/>
      <c r="D254" s="513"/>
      <c r="E254" s="515"/>
      <c r="F254" s="517" t="str">
        <f>IF(G255="","",INT(YEARFRAC(G255,'[1]1'!$AJ$7,1)))</f>
        <v/>
      </c>
      <c r="G254" s="518"/>
      <c r="H254" s="519"/>
      <c r="I254" s="520"/>
      <c r="J254" s="513"/>
      <c r="K254" s="540" t="s">
        <v>308</v>
      </c>
      <c r="L254" s="542"/>
      <c r="M254" s="544" t="s">
        <v>307</v>
      </c>
      <c r="N254" s="546"/>
      <c r="O254" s="547"/>
      <c r="P254" s="548"/>
      <c r="Q254" s="3"/>
      <c r="R254" s="4"/>
      <c r="S254" s="5"/>
      <c r="T254" s="6"/>
      <c r="U254" s="7"/>
      <c r="V254" s="55"/>
      <c r="W254" s="125"/>
      <c r="X254" s="8"/>
      <c r="Y254" s="4"/>
      <c r="Z254" s="5"/>
      <c r="AA254" s="6"/>
      <c r="AB254" s="7"/>
      <c r="AC254" s="55"/>
      <c r="AD254" s="168"/>
      <c r="AE254" s="549" t="s">
        <v>66</v>
      </c>
      <c r="AF254" s="549"/>
      <c r="AG254" s="550"/>
      <c r="AH254" s="551"/>
      <c r="AI254" s="536" t="str">
        <f t="shared" si="77"/>
        <v/>
      </c>
      <c r="AJ254" s="538"/>
      <c r="AK254" s="538"/>
      <c r="AL254" s="538"/>
      <c r="AM254" s="538"/>
      <c r="AO254" s="34" t="str">
        <f t="shared" si="94"/>
        <v/>
      </c>
      <c r="AP254" s="35" t="str">
        <f t="shared" si="80"/>
        <v/>
      </c>
      <c r="AQ254" s="36" t="str">
        <f t="shared" si="81"/>
        <v/>
      </c>
      <c r="AR254" s="37" t="str">
        <f t="shared" si="82"/>
        <v/>
      </c>
      <c r="AS254" s="38" t="str">
        <f t="shared" si="83"/>
        <v>000</v>
      </c>
      <c r="AT254" s="39" t="str">
        <f t="shared" si="84"/>
        <v>000</v>
      </c>
      <c r="AU254" s="169">
        <f t="shared" si="85"/>
        <v>0</v>
      </c>
      <c r="AV254" s="35" t="str">
        <f t="shared" si="86"/>
        <v>000</v>
      </c>
      <c r="AW254" s="39" t="str">
        <f t="shared" si="87"/>
        <v>000</v>
      </c>
      <c r="AX254" s="169">
        <f t="shared" si="88"/>
        <v>0</v>
      </c>
      <c r="AY254" s="43">
        <f t="shared" si="89"/>
        <v>0</v>
      </c>
      <c r="AZ254" s="32">
        <f t="shared" si="90"/>
        <v>0</v>
      </c>
    </row>
    <row r="255" spans="3:52" ht="22.5" customHeight="1">
      <c r="C255" s="512"/>
      <c r="D255" s="514"/>
      <c r="E255" s="516"/>
      <c r="F255" s="27" t="s">
        <v>305</v>
      </c>
      <c r="G255" s="25"/>
      <c r="H255" s="28" t="s">
        <v>309</v>
      </c>
      <c r="I255" s="521"/>
      <c r="J255" s="514"/>
      <c r="K255" s="541"/>
      <c r="L255" s="543"/>
      <c r="M255" s="545"/>
      <c r="N255" s="127" t="s">
        <v>305</v>
      </c>
      <c r="O255" s="25"/>
      <c r="P255" s="28" t="s">
        <v>309</v>
      </c>
      <c r="Q255" s="3"/>
      <c r="R255" s="4"/>
      <c r="S255" s="5"/>
      <c r="T255" s="6"/>
      <c r="U255" s="7"/>
      <c r="V255" s="55"/>
      <c r="W255" s="125"/>
      <c r="X255" s="8"/>
      <c r="Y255" s="4"/>
      <c r="Z255" s="5"/>
      <c r="AA255" s="6"/>
      <c r="AB255" s="7"/>
      <c r="AC255" s="55"/>
      <c r="AD255" s="170"/>
      <c r="AE255" s="27" t="s">
        <v>305</v>
      </c>
      <c r="AF255" s="25"/>
      <c r="AG255" s="28" t="s">
        <v>309</v>
      </c>
      <c r="AH255" s="552"/>
      <c r="AI255" s="537"/>
      <c r="AJ255" s="539"/>
      <c r="AK255" s="539"/>
      <c r="AL255" s="539"/>
      <c r="AM255" s="539"/>
      <c r="AO255" s="34" t="str">
        <f t="shared" si="94"/>
        <v/>
      </c>
      <c r="AP255" s="35" t="str">
        <f t="shared" si="80"/>
        <v/>
      </c>
      <c r="AQ255" s="36" t="str">
        <f t="shared" si="81"/>
        <v/>
      </c>
      <c r="AR255" s="37" t="str">
        <f t="shared" si="82"/>
        <v/>
      </c>
      <c r="AS255" s="38" t="str">
        <f t="shared" si="83"/>
        <v>000</v>
      </c>
      <c r="AT255" s="39" t="str">
        <f t="shared" si="84"/>
        <v>000</v>
      </c>
      <c r="AU255" s="169">
        <f t="shared" si="85"/>
        <v>0</v>
      </c>
      <c r="AV255" s="35" t="str">
        <f t="shared" si="86"/>
        <v>000</v>
      </c>
      <c r="AW255" s="39" t="str">
        <f t="shared" si="87"/>
        <v>000</v>
      </c>
      <c r="AX255" s="169">
        <f t="shared" si="88"/>
        <v>0</v>
      </c>
      <c r="AY255" s="43">
        <f t="shared" si="89"/>
        <v>0</v>
      </c>
      <c r="AZ255" s="32">
        <f t="shared" si="90"/>
        <v>0</v>
      </c>
    </row>
    <row r="256" spans="3:52" ht="22.5" customHeight="1" thickBot="1">
      <c r="C256" s="511"/>
      <c r="D256" s="513"/>
      <c r="E256" s="515"/>
      <c r="F256" s="517" t="str">
        <f>IF(G257="","",INT(YEARFRAC(G257,'[1]1'!$AJ$7,1)))</f>
        <v/>
      </c>
      <c r="G256" s="518"/>
      <c r="H256" s="519"/>
      <c r="I256" s="520"/>
      <c r="J256" s="513"/>
      <c r="K256" s="540" t="s">
        <v>308</v>
      </c>
      <c r="L256" s="542"/>
      <c r="M256" s="544" t="s">
        <v>307</v>
      </c>
      <c r="N256" s="546"/>
      <c r="O256" s="547"/>
      <c r="P256" s="548"/>
      <c r="Q256" s="3"/>
      <c r="R256" s="4"/>
      <c r="S256" s="5"/>
      <c r="T256" s="6"/>
      <c r="U256" s="7"/>
      <c r="V256" s="55"/>
      <c r="W256" s="125"/>
      <c r="X256" s="8"/>
      <c r="Y256" s="4"/>
      <c r="Z256" s="5"/>
      <c r="AA256" s="6"/>
      <c r="AB256" s="7"/>
      <c r="AC256" s="55"/>
      <c r="AD256" s="168"/>
      <c r="AE256" s="549" t="s">
        <v>66</v>
      </c>
      <c r="AF256" s="549"/>
      <c r="AG256" s="550"/>
      <c r="AH256" s="551"/>
      <c r="AI256" s="536" t="str">
        <f t="shared" si="78"/>
        <v/>
      </c>
      <c r="AJ256" s="538"/>
      <c r="AK256" s="538"/>
      <c r="AL256" s="538"/>
      <c r="AM256" s="538"/>
      <c r="AO256" s="34" t="str">
        <f t="shared" si="94"/>
        <v/>
      </c>
      <c r="AP256" s="35" t="str">
        <f t="shared" si="80"/>
        <v/>
      </c>
      <c r="AQ256" s="36" t="str">
        <f t="shared" si="81"/>
        <v/>
      </c>
      <c r="AR256" s="37" t="str">
        <f t="shared" si="82"/>
        <v/>
      </c>
      <c r="AS256" s="38" t="str">
        <f t="shared" si="83"/>
        <v>000</v>
      </c>
      <c r="AT256" s="39" t="str">
        <f t="shared" si="84"/>
        <v>000</v>
      </c>
      <c r="AU256" s="169">
        <f t="shared" si="85"/>
        <v>0</v>
      </c>
      <c r="AV256" s="35" t="str">
        <f t="shared" si="86"/>
        <v>000</v>
      </c>
      <c r="AW256" s="39" t="str">
        <f t="shared" si="87"/>
        <v>000</v>
      </c>
      <c r="AX256" s="169">
        <f t="shared" si="88"/>
        <v>0</v>
      </c>
      <c r="AY256" s="43">
        <f t="shared" si="89"/>
        <v>0</v>
      </c>
      <c r="AZ256" s="32">
        <f t="shared" si="90"/>
        <v>0</v>
      </c>
    </row>
    <row r="257" spans="3:52" ht="22.5" customHeight="1">
      <c r="C257" s="512"/>
      <c r="D257" s="514"/>
      <c r="E257" s="516"/>
      <c r="F257" s="27" t="s">
        <v>305</v>
      </c>
      <c r="G257" s="25"/>
      <c r="H257" s="28" t="s">
        <v>309</v>
      </c>
      <c r="I257" s="521"/>
      <c r="J257" s="514"/>
      <c r="K257" s="541"/>
      <c r="L257" s="543"/>
      <c r="M257" s="545"/>
      <c r="N257" s="127" t="s">
        <v>305</v>
      </c>
      <c r="O257" s="25"/>
      <c r="P257" s="28" t="s">
        <v>309</v>
      </c>
      <c r="Q257" s="3"/>
      <c r="R257" s="4"/>
      <c r="S257" s="5"/>
      <c r="T257" s="6"/>
      <c r="U257" s="7"/>
      <c r="V257" s="55"/>
      <c r="W257" s="125"/>
      <c r="X257" s="8"/>
      <c r="Y257" s="4"/>
      <c r="Z257" s="5"/>
      <c r="AA257" s="6"/>
      <c r="AB257" s="7"/>
      <c r="AC257" s="55"/>
      <c r="AD257" s="170"/>
      <c r="AE257" s="27" t="s">
        <v>305</v>
      </c>
      <c r="AF257" s="25"/>
      <c r="AG257" s="28" t="s">
        <v>309</v>
      </c>
      <c r="AH257" s="552"/>
      <c r="AI257" s="537"/>
      <c r="AJ257" s="539"/>
      <c r="AK257" s="539"/>
      <c r="AL257" s="539"/>
      <c r="AM257" s="539"/>
      <c r="AO257" s="34" t="str">
        <f t="shared" si="94"/>
        <v/>
      </c>
      <c r="AP257" s="35" t="str">
        <f t="shared" si="80"/>
        <v/>
      </c>
      <c r="AQ257" s="36" t="str">
        <f t="shared" si="81"/>
        <v/>
      </c>
      <c r="AR257" s="37" t="str">
        <f t="shared" si="82"/>
        <v/>
      </c>
      <c r="AS257" s="38" t="str">
        <f t="shared" si="83"/>
        <v>000</v>
      </c>
      <c r="AT257" s="39" t="str">
        <f t="shared" si="84"/>
        <v>000</v>
      </c>
      <c r="AU257" s="169">
        <f t="shared" si="85"/>
        <v>0</v>
      </c>
      <c r="AV257" s="35" t="str">
        <f t="shared" si="86"/>
        <v>000</v>
      </c>
      <c r="AW257" s="39" t="str">
        <f t="shared" si="87"/>
        <v>000</v>
      </c>
      <c r="AX257" s="169">
        <f t="shared" si="88"/>
        <v>0</v>
      </c>
      <c r="AY257" s="43">
        <f t="shared" si="89"/>
        <v>0</v>
      </c>
      <c r="AZ257" s="32">
        <f t="shared" si="90"/>
        <v>0</v>
      </c>
    </row>
    <row r="258" spans="3:52" ht="22.5" customHeight="1" thickBot="1">
      <c r="C258" s="511"/>
      <c r="D258" s="513"/>
      <c r="E258" s="515"/>
      <c r="F258" s="517" t="str">
        <f>IF(G259="","",INT(YEARFRAC(G259,'[1]1'!$AJ$7,1)))</f>
        <v/>
      </c>
      <c r="G258" s="518"/>
      <c r="H258" s="519"/>
      <c r="I258" s="520"/>
      <c r="J258" s="513"/>
      <c r="K258" s="540" t="s">
        <v>308</v>
      </c>
      <c r="L258" s="542"/>
      <c r="M258" s="544" t="s">
        <v>307</v>
      </c>
      <c r="N258" s="546"/>
      <c r="O258" s="547"/>
      <c r="P258" s="548"/>
      <c r="Q258" s="3"/>
      <c r="R258" s="4"/>
      <c r="S258" s="5"/>
      <c r="T258" s="6"/>
      <c r="U258" s="7"/>
      <c r="V258" s="55"/>
      <c r="W258" s="125"/>
      <c r="X258" s="8"/>
      <c r="Y258" s="4"/>
      <c r="Z258" s="5"/>
      <c r="AA258" s="6"/>
      <c r="AB258" s="7"/>
      <c r="AC258" s="55"/>
      <c r="AD258" s="168"/>
      <c r="AE258" s="549" t="s">
        <v>66</v>
      </c>
      <c r="AF258" s="549"/>
      <c r="AG258" s="550"/>
      <c r="AH258" s="551"/>
      <c r="AI258" s="536" t="str">
        <f t="shared" si="79"/>
        <v/>
      </c>
      <c r="AJ258" s="538"/>
      <c r="AK258" s="538"/>
      <c r="AL258" s="538"/>
      <c r="AM258" s="538"/>
      <c r="AO258" s="34" t="str">
        <f t="shared" si="94"/>
        <v/>
      </c>
      <c r="AP258" s="35" t="str">
        <f t="shared" si="80"/>
        <v/>
      </c>
      <c r="AQ258" s="36" t="str">
        <f t="shared" si="81"/>
        <v/>
      </c>
      <c r="AR258" s="37" t="str">
        <f t="shared" si="82"/>
        <v/>
      </c>
      <c r="AS258" s="38" t="str">
        <f t="shared" si="83"/>
        <v>000</v>
      </c>
      <c r="AT258" s="39" t="str">
        <f t="shared" si="84"/>
        <v>000</v>
      </c>
      <c r="AU258" s="169">
        <f t="shared" si="85"/>
        <v>0</v>
      </c>
      <c r="AV258" s="35" t="str">
        <f t="shared" si="86"/>
        <v>000</v>
      </c>
      <c r="AW258" s="39" t="str">
        <f t="shared" si="87"/>
        <v>000</v>
      </c>
      <c r="AX258" s="169">
        <f t="shared" si="88"/>
        <v>0</v>
      </c>
      <c r="AY258" s="43">
        <f t="shared" si="89"/>
        <v>0</v>
      </c>
      <c r="AZ258" s="32">
        <f t="shared" si="90"/>
        <v>0</v>
      </c>
    </row>
    <row r="259" spans="3:52" ht="22.5" customHeight="1">
      <c r="C259" s="512"/>
      <c r="D259" s="514"/>
      <c r="E259" s="516"/>
      <c r="F259" s="27" t="s">
        <v>305</v>
      </c>
      <c r="G259" s="25"/>
      <c r="H259" s="28" t="s">
        <v>309</v>
      </c>
      <c r="I259" s="521"/>
      <c r="J259" s="514"/>
      <c r="K259" s="541"/>
      <c r="L259" s="543"/>
      <c r="M259" s="545"/>
      <c r="N259" s="127" t="s">
        <v>305</v>
      </c>
      <c r="O259" s="25"/>
      <c r="P259" s="28" t="s">
        <v>309</v>
      </c>
      <c r="Q259" s="3"/>
      <c r="R259" s="4"/>
      <c r="S259" s="5"/>
      <c r="T259" s="6"/>
      <c r="U259" s="7"/>
      <c r="V259" s="55"/>
      <c r="W259" s="125"/>
      <c r="X259" s="8"/>
      <c r="Y259" s="4"/>
      <c r="Z259" s="5"/>
      <c r="AA259" s="6"/>
      <c r="AB259" s="7"/>
      <c r="AC259" s="55"/>
      <c r="AD259" s="170"/>
      <c r="AE259" s="27" t="s">
        <v>305</v>
      </c>
      <c r="AF259" s="25"/>
      <c r="AG259" s="28" t="s">
        <v>309</v>
      </c>
      <c r="AH259" s="552"/>
      <c r="AI259" s="537"/>
      <c r="AJ259" s="539"/>
      <c r="AK259" s="539"/>
      <c r="AL259" s="539"/>
      <c r="AM259" s="539"/>
      <c r="AO259" s="34" t="str">
        <f t="shared" si="94"/>
        <v/>
      </c>
      <c r="AP259" s="35" t="str">
        <f t="shared" si="80"/>
        <v/>
      </c>
      <c r="AQ259" s="36" t="str">
        <f t="shared" si="81"/>
        <v/>
      </c>
      <c r="AR259" s="37" t="str">
        <f t="shared" si="82"/>
        <v/>
      </c>
      <c r="AS259" s="38" t="str">
        <f t="shared" si="83"/>
        <v>000</v>
      </c>
      <c r="AT259" s="39" t="str">
        <f t="shared" si="84"/>
        <v>000</v>
      </c>
      <c r="AU259" s="169">
        <f t="shared" si="85"/>
        <v>0</v>
      </c>
      <c r="AV259" s="35" t="str">
        <f t="shared" si="86"/>
        <v>000</v>
      </c>
      <c r="AW259" s="39" t="str">
        <f t="shared" si="87"/>
        <v>000</v>
      </c>
      <c r="AX259" s="169">
        <f t="shared" si="88"/>
        <v>0</v>
      </c>
      <c r="AY259" s="43">
        <f t="shared" si="89"/>
        <v>0</v>
      </c>
      <c r="AZ259" s="32">
        <f t="shared" si="90"/>
        <v>0</v>
      </c>
    </row>
    <row r="260" spans="3:52" ht="22.5" customHeight="1" thickBot="1">
      <c r="C260" s="511"/>
      <c r="D260" s="513"/>
      <c r="E260" s="515"/>
      <c r="F260" s="517" t="str">
        <f>IF(G261="","",INT(YEARFRAC(G261,'[1]1'!$AJ$7,1)))</f>
        <v/>
      </c>
      <c r="G260" s="518"/>
      <c r="H260" s="519"/>
      <c r="I260" s="520"/>
      <c r="J260" s="513"/>
      <c r="K260" s="540" t="s">
        <v>308</v>
      </c>
      <c r="L260" s="542"/>
      <c r="M260" s="544" t="s">
        <v>307</v>
      </c>
      <c r="N260" s="546"/>
      <c r="O260" s="547"/>
      <c r="P260" s="548"/>
      <c r="Q260" s="3"/>
      <c r="R260" s="4"/>
      <c r="S260" s="5"/>
      <c r="T260" s="6"/>
      <c r="U260" s="7"/>
      <c r="V260" s="55"/>
      <c r="W260" s="125"/>
      <c r="X260" s="8"/>
      <c r="Y260" s="4"/>
      <c r="Z260" s="5"/>
      <c r="AA260" s="6"/>
      <c r="AB260" s="7"/>
      <c r="AC260" s="55"/>
      <c r="AD260" s="168"/>
      <c r="AE260" s="549" t="s">
        <v>66</v>
      </c>
      <c r="AF260" s="549"/>
      <c r="AG260" s="550"/>
      <c r="AH260" s="551"/>
      <c r="AI260" s="536" t="str">
        <f t="shared" si="91"/>
        <v/>
      </c>
      <c r="AJ260" s="538"/>
      <c r="AK260" s="538"/>
      <c r="AL260" s="538"/>
      <c r="AM260" s="538"/>
      <c r="AO260" s="34" t="str">
        <f t="shared" si="94"/>
        <v/>
      </c>
      <c r="AP260" s="35" t="str">
        <f t="shared" si="80"/>
        <v/>
      </c>
      <c r="AQ260" s="36" t="str">
        <f t="shared" si="81"/>
        <v/>
      </c>
      <c r="AR260" s="37" t="str">
        <f t="shared" si="82"/>
        <v/>
      </c>
      <c r="AS260" s="38" t="str">
        <f t="shared" si="83"/>
        <v>000</v>
      </c>
      <c r="AT260" s="39" t="str">
        <f t="shared" si="84"/>
        <v>000</v>
      </c>
      <c r="AU260" s="169">
        <f t="shared" si="85"/>
        <v>0</v>
      </c>
      <c r="AV260" s="35" t="str">
        <f t="shared" si="86"/>
        <v>000</v>
      </c>
      <c r="AW260" s="39" t="str">
        <f t="shared" si="87"/>
        <v>000</v>
      </c>
      <c r="AX260" s="169">
        <f t="shared" si="88"/>
        <v>0</v>
      </c>
      <c r="AY260" s="43">
        <f t="shared" si="89"/>
        <v>0</v>
      </c>
      <c r="AZ260" s="32">
        <f t="shared" si="90"/>
        <v>0</v>
      </c>
    </row>
    <row r="261" spans="3:52" ht="22.5" customHeight="1">
      <c r="C261" s="512"/>
      <c r="D261" s="514"/>
      <c r="E261" s="516"/>
      <c r="F261" s="27" t="s">
        <v>305</v>
      </c>
      <c r="G261" s="25"/>
      <c r="H261" s="28" t="s">
        <v>309</v>
      </c>
      <c r="I261" s="521"/>
      <c r="J261" s="514"/>
      <c r="K261" s="541"/>
      <c r="L261" s="543"/>
      <c r="M261" s="545"/>
      <c r="N261" s="127" t="s">
        <v>305</v>
      </c>
      <c r="O261" s="25"/>
      <c r="P261" s="28" t="s">
        <v>309</v>
      </c>
      <c r="Q261" s="3"/>
      <c r="R261" s="4"/>
      <c r="S261" s="5"/>
      <c r="T261" s="6"/>
      <c r="U261" s="7"/>
      <c r="V261" s="55"/>
      <c r="W261" s="125"/>
      <c r="X261" s="8"/>
      <c r="Y261" s="4"/>
      <c r="Z261" s="5"/>
      <c r="AA261" s="6"/>
      <c r="AB261" s="7"/>
      <c r="AC261" s="55"/>
      <c r="AD261" s="170"/>
      <c r="AE261" s="27" t="s">
        <v>305</v>
      </c>
      <c r="AF261" s="25"/>
      <c r="AG261" s="28" t="s">
        <v>309</v>
      </c>
      <c r="AH261" s="552"/>
      <c r="AI261" s="537"/>
      <c r="AJ261" s="539"/>
      <c r="AK261" s="539"/>
      <c r="AL261" s="539"/>
      <c r="AM261" s="539"/>
      <c r="AO261" s="34" t="str">
        <f t="shared" si="94"/>
        <v/>
      </c>
      <c r="AP261" s="35" t="str">
        <f t="shared" si="80"/>
        <v/>
      </c>
      <c r="AQ261" s="36" t="str">
        <f t="shared" si="81"/>
        <v/>
      </c>
      <c r="AR261" s="37" t="str">
        <f t="shared" si="82"/>
        <v/>
      </c>
      <c r="AS261" s="38" t="str">
        <f t="shared" si="83"/>
        <v>000</v>
      </c>
      <c r="AT261" s="39" t="str">
        <f t="shared" si="84"/>
        <v>000</v>
      </c>
      <c r="AU261" s="169">
        <f t="shared" si="85"/>
        <v>0</v>
      </c>
      <c r="AV261" s="35" t="str">
        <f t="shared" si="86"/>
        <v>000</v>
      </c>
      <c r="AW261" s="39" t="str">
        <f t="shared" si="87"/>
        <v>000</v>
      </c>
      <c r="AX261" s="169">
        <f t="shared" si="88"/>
        <v>0</v>
      </c>
      <c r="AY261" s="43">
        <f t="shared" si="89"/>
        <v>0</v>
      </c>
      <c r="AZ261" s="32">
        <f t="shared" si="90"/>
        <v>0</v>
      </c>
    </row>
    <row r="262" spans="3:52" ht="22.5" customHeight="1" thickBot="1">
      <c r="C262" s="511"/>
      <c r="D262" s="513"/>
      <c r="E262" s="515"/>
      <c r="F262" s="517" t="str">
        <f>IF(G263="","",INT(YEARFRAC(G263,'[1]1'!$AJ$7,1)))</f>
        <v/>
      </c>
      <c r="G262" s="518"/>
      <c r="H262" s="519"/>
      <c r="I262" s="520"/>
      <c r="J262" s="513"/>
      <c r="K262" s="540" t="s">
        <v>308</v>
      </c>
      <c r="L262" s="542"/>
      <c r="M262" s="544" t="s">
        <v>307</v>
      </c>
      <c r="N262" s="546"/>
      <c r="O262" s="547"/>
      <c r="P262" s="548"/>
      <c r="Q262" s="3"/>
      <c r="R262" s="4"/>
      <c r="S262" s="5"/>
      <c r="T262" s="6"/>
      <c r="U262" s="7"/>
      <c r="V262" s="55"/>
      <c r="W262" s="125"/>
      <c r="X262" s="8"/>
      <c r="Y262" s="4"/>
      <c r="Z262" s="5"/>
      <c r="AA262" s="6"/>
      <c r="AB262" s="7"/>
      <c r="AC262" s="55"/>
      <c r="AD262" s="168"/>
      <c r="AE262" s="549" t="s">
        <v>66</v>
      </c>
      <c r="AF262" s="549"/>
      <c r="AG262" s="550"/>
      <c r="AH262" s="551"/>
      <c r="AI262" s="536" t="str">
        <f t="shared" si="92"/>
        <v/>
      </c>
      <c r="AJ262" s="538"/>
      <c r="AK262" s="538"/>
      <c r="AL262" s="538"/>
      <c r="AM262" s="538"/>
      <c r="AO262" s="34" t="str">
        <f t="shared" si="94"/>
        <v/>
      </c>
      <c r="AP262" s="35" t="str">
        <f t="shared" ref="AP262:AP325" si="97">IF(E262&lt;&gt;"",E262,IF(SUM(Q262:AC263)&lt;&gt;0,AP261,""))</f>
        <v/>
      </c>
      <c r="AQ262" s="36" t="str">
        <f t="shared" ref="AQ262:AQ325" si="98">IF(G263="","",G263)</f>
        <v/>
      </c>
      <c r="AR262" s="37" t="str">
        <f t="shared" ref="AR262:AR325" si="99">IF(AH262="","",AH262)</f>
        <v/>
      </c>
      <c r="AS262" s="38" t="str">
        <f t="shared" ref="AS262:AS325" si="100">TEXT(Q262*10 + R262&amp;"0","000")</f>
        <v>000</v>
      </c>
      <c r="AT262" s="39" t="str">
        <f t="shared" ref="AT262:AT325" si="101">TEXT(S262*100+T262*10+U262,"000")</f>
        <v>000</v>
      </c>
      <c r="AU262" s="169">
        <f t="shared" ref="AU262:AU325" si="102">V262</f>
        <v>0</v>
      </c>
      <c r="AV262" s="35" t="str">
        <f t="shared" ref="AV262:AV325" si="103">TEXT(X262*10 + Y262&amp;"0","000")</f>
        <v>000</v>
      </c>
      <c r="AW262" s="39" t="str">
        <f t="shared" ref="AW262:AW325" si="104">TEXT(Z262*100+AA262*10+AB262,"000")</f>
        <v>000</v>
      </c>
      <c r="AX262" s="169">
        <f t="shared" ref="AX262:AX325" si="105">AC262</f>
        <v>0</v>
      </c>
      <c r="AY262" s="43">
        <f t="shared" ref="AY262:AY325" si="106">IF(OR(AO262&amp;AP262="",AO262&amp;AP262=AO261&amp;AP261),0,1)</f>
        <v>0</v>
      </c>
      <c r="AZ262" s="32">
        <f t="shared" ref="AZ262:AZ325" si="107">IF(AO262&amp;AP262=AO263&amp;AP263,0,1)</f>
        <v>0</v>
      </c>
    </row>
    <row r="263" spans="3:52" ht="22.5" customHeight="1">
      <c r="C263" s="512"/>
      <c r="D263" s="514"/>
      <c r="E263" s="516"/>
      <c r="F263" s="27" t="s">
        <v>305</v>
      </c>
      <c r="G263" s="25"/>
      <c r="H263" s="28" t="s">
        <v>309</v>
      </c>
      <c r="I263" s="521"/>
      <c r="J263" s="514"/>
      <c r="K263" s="541"/>
      <c r="L263" s="543"/>
      <c r="M263" s="545"/>
      <c r="N263" s="127" t="s">
        <v>305</v>
      </c>
      <c r="O263" s="25"/>
      <c r="P263" s="28" t="s">
        <v>309</v>
      </c>
      <c r="Q263" s="3"/>
      <c r="R263" s="4"/>
      <c r="S263" s="5"/>
      <c r="T263" s="6"/>
      <c r="U263" s="7"/>
      <c r="V263" s="55"/>
      <c r="W263" s="125"/>
      <c r="X263" s="8"/>
      <c r="Y263" s="4"/>
      <c r="Z263" s="5"/>
      <c r="AA263" s="6"/>
      <c r="AB263" s="7"/>
      <c r="AC263" s="55"/>
      <c r="AD263" s="170"/>
      <c r="AE263" s="27" t="s">
        <v>305</v>
      </c>
      <c r="AF263" s="25"/>
      <c r="AG263" s="28" t="s">
        <v>309</v>
      </c>
      <c r="AH263" s="552"/>
      <c r="AI263" s="537"/>
      <c r="AJ263" s="539"/>
      <c r="AK263" s="539"/>
      <c r="AL263" s="539"/>
      <c r="AM263" s="539"/>
      <c r="AO263" s="34" t="str">
        <f t="shared" si="94"/>
        <v/>
      </c>
      <c r="AP263" s="35" t="str">
        <f t="shared" si="97"/>
        <v/>
      </c>
      <c r="AQ263" s="36" t="str">
        <f t="shared" si="98"/>
        <v/>
      </c>
      <c r="AR263" s="37" t="str">
        <f t="shared" si="99"/>
        <v/>
      </c>
      <c r="AS263" s="38" t="str">
        <f t="shared" si="100"/>
        <v>000</v>
      </c>
      <c r="AT263" s="39" t="str">
        <f t="shared" si="101"/>
        <v>000</v>
      </c>
      <c r="AU263" s="169">
        <f t="shared" si="102"/>
        <v>0</v>
      </c>
      <c r="AV263" s="35" t="str">
        <f t="shared" si="103"/>
        <v>000</v>
      </c>
      <c r="AW263" s="39" t="str">
        <f t="shared" si="104"/>
        <v>000</v>
      </c>
      <c r="AX263" s="169">
        <f t="shared" si="105"/>
        <v>0</v>
      </c>
      <c r="AY263" s="43">
        <f t="shared" si="106"/>
        <v>0</v>
      </c>
      <c r="AZ263" s="32">
        <f t="shared" si="107"/>
        <v>0</v>
      </c>
    </row>
    <row r="264" spans="3:52" ht="22.5" customHeight="1" thickBot="1">
      <c r="C264" s="511"/>
      <c r="D264" s="513"/>
      <c r="E264" s="515"/>
      <c r="F264" s="517" t="str">
        <f>IF(G265="","",INT(YEARFRAC(G265,'[1]1'!$AJ$7,1)))</f>
        <v/>
      </c>
      <c r="G264" s="518"/>
      <c r="H264" s="519"/>
      <c r="I264" s="520"/>
      <c r="J264" s="513"/>
      <c r="K264" s="540" t="s">
        <v>308</v>
      </c>
      <c r="L264" s="542"/>
      <c r="M264" s="544" t="s">
        <v>307</v>
      </c>
      <c r="N264" s="546"/>
      <c r="O264" s="547"/>
      <c r="P264" s="548"/>
      <c r="Q264" s="3"/>
      <c r="R264" s="4"/>
      <c r="S264" s="5"/>
      <c r="T264" s="6"/>
      <c r="U264" s="7"/>
      <c r="V264" s="55"/>
      <c r="W264" s="125"/>
      <c r="X264" s="8"/>
      <c r="Y264" s="4"/>
      <c r="Z264" s="5"/>
      <c r="AA264" s="6"/>
      <c r="AB264" s="7"/>
      <c r="AC264" s="55"/>
      <c r="AD264" s="168"/>
      <c r="AE264" s="549" t="s">
        <v>66</v>
      </c>
      <c r="AF264" s="549"/>
      <c r="AG264" s="550"/>
      <c r="AH264" s="551"/>
      <c r="AI264" s="536" t="str">
        <f t="shared" ref="AI264" si="108">IF(F264&lt;35,"◯","")</f>
        <v/>
      </c>
      <c r="AJ264" s="538"/>
      <c r="AK264" s="538"/>
      <c r="AL264" s="538"/>
      <c r="AM264" s="538"/>
      <c r="AO264" s="34" t="str">
        <f t="shared" si="94"/>
        <v/>
      </c>
      <c r="AP264" s="35" t="str">
        <f t="shared" si="97"/>
        <v/>
      </c>
      <c r="AQ264" s="36" t="str">
        <f t="shared" si="98"/>
        <v/>
      </c>
      <c r="AR264" s="37" t="str">
        <f t="shared" si="99"/>
        <v/>
      </c>
      <c r="AS264" s="38" t="str">
        <f t="shared" si="100"/>
        <v>000</v>
      </c>
      <c r="AT264" s="39" t="str">
        <f t="shared" si="101"/>
        <v>000</v>
      </c>
      <c r="AU264" s="169">
        <f t="shared" si="102"/>
        <v>0</v>
      </c>
      <c r="AV264" s="35" t="str">
        <f t="shared" si="103"/>
        <v>000</v>
      </c>
      <c r="AW264" s="39" t="str">
        <f t="shared" si="104"/>
        <v>000</v>
      </c>
      <c r="AX264" s="169">
        <f t="shared" si="105"/>
        <v>0</v>
      </c>
      <c r="AY264" s="43">
        <f t="shared" si="106"/>
        <v>0</v>
      </c>
      <c r="AZ264" s="32">
        <f t="shared" si="107"/>
        <v>0</v>
      </c>
    </row>
    <row r="265" spans="3:52" ht="22.5" customHeight="1">
      <c r="C265" s="512"/>
      <c r="D265" s="514"/>
      <c r="E265" s="516"/>
      <c r="F265" s="27" t="s">
        <v>305</v>
      </c>
      <c r="G265" s="25"/>
      <c r="H265" s="28" t="s">
        <v>309</v>
      </c>
      <c r="I265" s="521"/>
      <c r="J265" s="514"/>
      <c r="K265" s="541"/>
      <c r="L265" s="543"/>
      <c r="M265" s="545"/>
      <c r="N265" s="127" t="s">
        <v>305</v>
      </c>
      <c r="O265" s="25"/>
      <c r="P265" s="28" t="s">
        <v>309</v>
      </c>
      <c r="Q265" s="3"/>
      <c r="R265" s="4"/>
      <c r="S265" s="5"/>
      <c r="T265" s="6"/>
      <c r="U265" s="7"/>
      <c r="V265" s="55"/>
      <c r="W265" s="125"/>
      <c r="X265" s="8"/>
      <c r="Y265" s="4"/>
      <c r="Z265" s="5"/>
      <c r="AA265" s="6"/>
      <c r="AB265" s="7"/>
      <c r="AC265" s="55"/>
      <c r="AD265" s="170"/>
      <c r="AE265" s="27" t="s">
        <v>305</v>
      </c>
      <c r="AF265" s="25"/>
      <c r="AG265" s="28" t="s">
        <v>309</v>
      </c>
      <c r="AH265" s="552"/>
      <c r="AI265" s="537"/>
      <c r="AJ265" s="539"/>
      <c r="AK265" s="539"/>
      <c r="AL265" s="539"/>
      <c r="AM265" s="539"/>
      <c r="AO265" s="34" t="str">
        <f t="shared" si="94"/>
        <v/>
      </c>
      <c r="AP265" s="35" t="str">
        <f t="shared" si="97"/>
        <v/>
      </c>
      <c r="AQ265" s="36" t="str">
        <f t="shared" si="98"/>
        <v/>
      </c>
      <c r="AR265" s="37" t="str">
        <f t="shared" si="99"/>
        <v/>
      </c>
      <c r="AS265" s="38" t="str">
        <f t="shared" si="100"/>
        <v>000</v>
      </c>
      <c r="AT265" s="39" t="str">
        <f t="shared" si="101"/>
        <v>000</v>
      </c>
      <c r="AU265" s="169">
        <f t="shared" si="102"/>
        <v>0</v>
      </c>
      <c r="AV265" s="35" t="str">
        <f t="shared" si="103"/>
        <v>000</v>
      </c>
      <c r="AW265" s="39" t="str">
        <f t="shared" si="104"/>
        <v>000</v>
      </c>
      <c r="AX265" s="169">
        <f t="shared" si="105"/>
        <v>0</v>
      </c>
      <c r="AY265" s="43">
        <f t="shared" si="106"/>
        <v>0</v>
      </c>
      <c r="AZ265" s="32">
        <f t="shared" si="107"/>
        <v>0</v>
      </c>
    </row>
    <row r="266" spans="3:52" ht="22.5" customHeight="1" thickBot="1">
      <c r="C266" s="511"/>
      <c r="D266" s="513"/>
      <c r="E266" s="515"/>
      <c r="F266" s="517" t="str">
        <f>IF(G267="","",INT(YEARFRAC(G267,'[1]1'!$AJ$7,1)))</f>
        <v/>
      </c>
      <c r="G266" s="518"/>
      <c r="H266" s="519"/>
      <c r="I266" s="520"/>
      <c r="J266" s="513"/>
      <c r="K266" s="540" t="s">
        <v>308</v>
      </c>
      <c r="L266" s="542"/>
      <c r="M266" s="544" t="s">
        <v>307</v>
      </c>
      <c r="N266" s="546"/>
      <c r="O266" s="547"/>
      <c r="P266" s="548"/>
      <c r="Q266" s="3"/>
      <c r="R266" s="4"/>
      <c r="S266" s="5"/>
      <c r="T266" s="6"/>
      <c r="U266" s="7"/>
      <c r="V266" s="55"/>
      <c r="W266" s="125"/>
      <c r="X266" s="8"/>
      <c r="Y266" s="4"/>
      <c r="Z266" s="5"/>
      <c r="AA266" s="6"/>
      <c r="AB266" s="7"/>
      <c r="AC266" s="55"/>
      <c r="AD266" s="168"/>
      <c r="AE266" s="549" t="s">
        <v>66</v>
      </c>
      <c r="AF266" s="549"/>
      <c r="AG266" s="550"/>
      <c r="AH266" s="551"/>
      <c r="AI266" s="536" t="str">
        <f t="shared" ref="AI266:AI326" si="109">IF(F266&lt;35,"◯","")</f>
        <v/>
      </c>
      <c r="AJ266" s="538"/>
      <c r="AK266" s="538"/>
      <c r="AL266" s="538"/>
      <c r="AM266" s="538"/>
      <c r="AO266" s="34" t="str">
        <f t="shared" si="94"/>
        <v/>
      </c>
      <c r="AP266" s="35" t="str">
        <f t="shared" si="97"/>
        <v/>
      </c>
      <c r="AQ266" s="36" t="str">
        <f t="shared" si="98"/>
        <v/>
      </c>
      <c r="AR266" s="37" t="str">
        <f t="shared" si="99"/>
        <v/>
      </c>
      <c r="AS266" s="38" t="str">
        <f t="shared" si="100"/>
        <v>000</v>
      </c>
      <c r="AT266" s="39" t="str">
        <f t="shared" si="101"/>
        <v>000</v>
      </c>
      <c r="AU266" s="169">
        <f t="shared" si="102"/>
        <v>0</v>
      </c>
      <c r="AV266" s="35" t="str">
        <f t="shared" si="103"/>
        <v>000</v>
      </c>
      <c r="AW266" s="39" t="str">
        <f t="shared" si="104"/>
        <v>000</v>
      </c>
      <c r="AX266" s="169">
        <f t="shared" si="105"/>
        <v>0</v>
      </c>
      <c r="AY266" s="43">
        <f t="shared" si="106"/>
        <v>0</v>
      </c>
      <c r="AZ266" s="32">
        <f t="shared" si="107"/>
        <v>0</v>
      </c>
    </row>
    <row r="267" spans="3:52" ht="22.5" customHeight="1">
      <c r="C267" s="512"/>
      <c r="D267" s="514"/>
      <c r="E267" s="516"/>
      <c r="F267" s="27" t="s">
        <v>305</v>
      </c>
      <c r="G267" s="25"/>
      <c r="H267" s="28" t="s">
        <v>309</v>
      </c>
      <c r="I267" s="521"/>
      <c r="J267" s="514"/>
      <c r="K267" s="541"/>
      <c r="L267" s="543"/>
      <c r="M267" s="545"/>
      <c r="N267" s="127" t="s">
        <v>305</v>
      </c>
      <c r="O267" s="25"/>
      <c r="P267" s="28" t="s">
        <v>309</v>
      </c>
      <c r="Q267" s="3"/>
      <c r="R267" s="4"/>
      <c r="S267" s="5"/>
      <c r="T267" s="6"/>
      <c r="U267" s="7"/>
      <c r="V267" s="55"/>
      <c r="W267" s="125"/>
      <c r="X267" s="8"/>
      <c r="Y267" s="4"/>
      <c r="Z267" s="5"/>
      <c r="AA267" s="6"/>
      <c r="AB267" s="7"/>
      <c r="AC267" s="55"/>
      <c r="AD267" s="170"/>
      <c r="AE267" s="27" t="s">
        <v>305</v>
      </c>
      <c r="AF267" s="25"/>
      <c r="AG267" s="28" t="s">
        <v>309</v>
      </c>
      <c r="AH267" s="552"/>
      <c r="AI267" s="537"/>
      <c r="AJ267" s="539"/>
      <c r="AK267" s="539"/>
      <c r="AL267" s="539"/>
      <c r="AM267" s="539"/>
      <c r="AO267" s="34" t="str">
        <f t="shared" si="94"/>
        <v/>
      </c>
      <c r="AP267" s="35" t="str">
        <f t="shared" si="97"/>
        <v/>
      </c>
      <c r="AQ267" s="36" t="str">
        <f t="shared" si="98"/>
        <v/>
      </c>
      <c r="AR267" s="37" t="str">
        <f t="shared" si="99"/>
        <v/>
      </c>
      <c r="AS267" s="38" t="str">
        <f t="shared" si="100"/>
        <v>000</v>
      </c>
      <c r="AT267" s="39" t="str">
        <f t="shared" si="101"/>
        <v>000</v>
      </c>
      <c r="AU267" s="169">
        <f t="shared" si="102"/>
        <v>0</v>
      </c>
      <c r="AV267" s="35" t="str">
        <f t="shared" si="103"/>
        <v>000</v>
      </c>
      <c r="AW267" s="39" t="str">
        <f t="shared" si="104"/>
        <v>000</v>
      </c>
      <c r="AX267" s="169">
        <f t="shared" si="105"/>
        <v>0</v>
      </c>
      <c r="AY267" s="43">
        <f t="shared" si="106"/>
        <v>0</v>
      </c>
      <c r="AZ267" s="32">
        <f t="shared" si="107"/>
        <v>0</v>
      </c>
    </row>
    <row r="268" spans="3:52" ht="22.5" customHeight="1" thickBot="1">
      <c r="C268" s="511"/>
      <c r="D268" s="513"/>
      <c r="E268" s="515"/>
      <c r="F268" s="517" t="str">
        <f>IF(G269="","",INT(YEARFRAC(G269,'[1]1'!$AJ$7,1)))</f>
        <v/>
      </c>
      <c r="G268" s="518"/>
      <c r="H268" s="519"/>
      <c r="I268" s="520"/>
      <c r="J268" s="513"/>
      <c r="K268" s="540" t="s">
        <v>308</v>
      </c>
      <c r="L268" s="542"/>
      <c r="M268" s="544" t="s">
        <v>307</v>
      </c>
      <c r="N268" s="546"/>
      <c r="O268" s="547"/>
      <c r="P268" s="548"/>
      <c r="Q268" s="3"/>
      <c r="R268" s="4"/>
      <c r="S268" s="5"/>
      <c r="T268" s="6"/>
      <c r="U268" s="7"/>
      <c r="V268" s="55"/>
      <c r="W268" s="125"/>
      <c r="X268" s="8"/>
      <c r="Y268" s="4"/>
      <c r="Z268" s="5"/>
      <c r="AA268" s="6"/>
      <c r="AB268" s="7"/>
      <c r="AC268" s="55"/>
      <c r="AD268" s="168"/>
      <c r="AE268" s="549" t="s">
        <v>66</v>
      </c>
      <c r="AF268" s="549"/>
      <c r="AG268" s="550"/>
      <c r="AH268" s="551"/>
      <c r="AI268" s="536" t="str">
        <f t="shared" ref="AI268:AI328" si="110">IF(F268&lt;35,"◯","")</f>
        <v/>
      </c>
      <c r="AJ268" s="538"/>
      <c r="AK268" s="538"/>
      <c r="AL268" s="538"/>
      <c r="AM268" s="538"/>
      <c r="AO268" s="34" t="str">
        <f t="shared" si="94"/>
        <v/>
      </c>
      <c r="AP268" s="35" t="str">
        <f t="shared" si="97"/>
        <v/>
      </c>
      <c r="AQ268" s="36" t="str">
        <f t="shared" si="98"/>
        <v/>
      </c>
      <c r="AR268" s="37" t="str">
        <f t="shared" si="99"/>
        <v/>
      </c>
      <c r="AS268" s="38" t="str">
        <f t="shared" si="100"/>
        <v>000</v>
      </c>
      <c r="AT268" s="39" t="str">
        <f t="shared" si="101"/>
        <v>000</v>
      </c>
      <c r="AU268" s="169">
        <f t="shared" si="102"/>
        <v>0</v>
      </c>
      <c r="AV268" s="35" t="str">
        <f t="shared" si="103"/>
        <v>000</v>
      </c>
      <c r="AW268" s="39" t="str">
        <f t="shared" si="104"/>
        <v>000</v>
      </c>
      <c r="AX268" s="169">
        <f t="shared" si="105"/>
        <v>0</v>
      </c>
      <c r="AY268" s="43">
        <f t="shared" si="106"/>
        <v>0</v>
      </c>
      <c r="AZ268" s="32">
        <f t="shared" si="107"/>
        <v>0</v>
      </c>
    </row>
    <row r="269" spans="3:52" ht="22.5" customHeight="1">
      <c r="C269" s="512"/>
      <c r="D269" s="514"/>
      <c r="E269" s="516"/>
      <c r="F269" s="27" t="s">
        <v>305</v>
      </c>
      <c r="G269" s="25"/>
      <c r="H269" s="28" t="s">
        <v>309</v>
      </c>
      <c r="I269" s="521"/>
      <c r="J269" s="514"/>
      <c r="K269" s="541"/>
      <c r="L269" s="543"/>
      <c r="M269" s="545"/>
      <c r="N269" s="127" t="s">
        <v>305</v>
      </c>
      <c r="O269" s="25"/>
      <c r="P269" s="28" t="s">
        <v>309</v>
      </c>
      <c r="Q269" s="3"/>
      <c r="R269" s="4"/>
      <c r="S269" s="5"/>
      <c r="T269" s="6"/>
      <c r="U269" s="7"/>
      <c r="V269" s="55"/>
      <c r="W269" s="125"/>
      <c r="X269" s="8"/>
      <c r="Y269" s="4"/>
      <c r="Z269" s="5"/>
      <c r="AA269" s="6"/>
      <c r="AB269" s="7"/>
      <c r="AC269" s="55"/>
      <c r="AD269" s="170"/>
      <c r="AE269" s="27" t="s">
        <v>305</v>
      </c>
      <c r="AF269" s="25"/>
      <c r="AG269" s="28" t="s">
        <v>309</v>
      </c>
      <c r="AH269" s="552"/>
      <c r="AI269" s="537"/>
      <c r="AJ269" s="539"/>
      <c r="AK269" s="539"/>
      <c r="AL269" s="539"/>
      <c r="AM269" s="539"/>
      <c r="AO269" s="34" t="str">
        <f t="shared" si="94"/>
        <v/>
      </c>
      <c r="AP269" s="35" t="str">
        <f t="shared" si="97"/>
        <v/>
      </c>
      <c r="AQ269" s="36" t="str">
        <f t="shared" si="98"/>
        <v/>
      </c>
      <c r="AR269" s="37" t="str">
        <f t="shared" si="99"/>
        <v/>
      </c>
      <c r="AS269" s="38" t="str">
        <f t="shared" si="100"/>
        <v>000</v>
      </c>
      <c r="AT269" s="39" t="str">
        <f t="shared" si="101"/>
        <v>000</v>
      </c>
      <c r="AU269" s="169">
        <f t="shared" si="102"/>
        <v>0</v>
      </c>
      <c r="AV269" s="35" t="str">
        <f t="shared" si="103"/>
        <v>000</v>
      </c>
      <c r="AW269" s="39" t="str">
        <f t="shared" si="104"/>
        <v>000</v>
      </c>
      <c r="AX269" s="169">
        <f t="shared" si="105"/>
        <v>0</v>
      </c>
      <c r="AY269" s="43">
        <f t="shared" si="106"/>
        <v>0</v>
      </c>
      <c r="AZ269" s="32">
        <f t="shared" si="107"/>
        <v>0</v>
      </c>
    </row>
    <row r="270" spans="3:52" ht="22.5" customHeight="1" thickBot="1">
      <c r="C270" s="511"/>
      <c r="D270" s="513"/>
      <c r="E270" s="515"/>
      <c r="F270" s="517" t="str">
        <f>IF(G271="","",INT(YEARFRAC(G271,'[1]1'!$AJ$7,1)))</f>
        <v/>
      </c>
      <c r="G270" s="518"/>
      <c r="H270" s="519"/>
      <c r="I270" s="520"/>
      <c r="J270" s="513"/>
      <c r="K270" s="540" t="s">
        <v>308</v>
      </c>
      <c r="L270" s="542"/>
      <c r="M270" s="544" t="s">
        <v>307</v>
      </c>
      <c r="N270" s="546"/>
      <c r="O270" s="547"/>
      <c r="P270" s="548"/>
      <c r="Q270" s="3"/>
      <c r="R270" s="4"/>
      <c r="S270" s="5"/>
      <c r="T270" s="6"/>
      <c r="U270" s="7"/>
      <c r="V270" s="55"/>
      <c r="W270" s="125"/>
      <c r="X270" s="8"/>
      <c r="Y270" s="4"/>
      <c r="Z270" s="5"/>
      <c r="AA270" s="6"/>
      <c r="AB270" s="7"/>
      <c r="AC270" s="55"/>
      <c r="AD270" s="168"/>
      <c r="AE270" s="549" t="s">
        <v>66</v>
      </c>
      <c r="AF270" s="549"/>
      <c r="AG270" s="550"/>
      <c r="AH270" s="551"/>
      <c r="AI270" s="536" t="str">
        <f t="shared" ref="AI270:AI330" si="111">IF(F270&lt;35,"◯","")</f>
        <v/>
      </c>
      <c r="AJ270" s="538"/>
      <c r="AK270" s="538"/>
      <c r="AL270" s="538"/>
      <c r="AM270" s="538"/>
      <c r="AO270" s="34" t="str">
        <f t="shared" si="94"/>
        <v/>
      </c>
      <c r="AP270" s="35" t="str">
        <f t="shared" si="97"/>
        <v/>
      </c>
      <c r="AQ270" s="36" t="str">
        <f t="shared" si="98"/>
        <v/>
      </c>
      <c r="AR270" s="37" t="str">
        <f t="shared" si="99"/>
        <v/>
      </c>
      <c r="AS270" s="38" t="str">
        <f t="shared" si="100"/>
        <v>000</v>
      </c>
      <c r="AT270" s="39" t="str">
        <f t="shared" si="101"/>
        <v>000</v>
      </c>
      <c r="AU270" s="169">
        <f t="shared" si="102"/>
        <v>0</v>
      </c>
      <c r="AV270" s="35" t="str">
        <f t="shared" si="103"/>
        <v>000</v>
      </c>
      <c r="AW270" s="39" t="str">
        <f t="shared" si="104"/>
        <v>000</v>
      </c>
      <c r="AX270" s="169">
        <f t="shared" si="105"/>
        <v>0</v>
      </c>
      <c r="AY270" s="43">
        <f t="shared" si="106"/>
        <v>0</v>
      </c>
      <c r="AZ270" s="32">
        <f t="shared" si="107"/>
        <v>0</v>
      </c>
    </row>
    <row r="271" spans="3:52" ht="22.5" customHeight="1">
      <c r="C271" s="512"/>
      <c r="D271" s="514"/>
      <c r="E271" s="516"/>
      <c r="F271" s="27" t="s">
        <v>305</v>
      </c>
      <c r="G271" s="25"/>
      <c r="H271" s="28" t="s">
        <v>309</v>
      </c>
      <c r="I271" s="521"/>
      <c r="J271" s="514"/>
      <c r="K271" s="541"/>
      <c r="L271" s="543"/>
      <c r="M271" s="545"/>
      <c r="N271" s="127" t="s">
        <v>305</v>
      </c>
      <c r="O271" s="25"/>
      <c r="P271" s="28" t="s">
        <v>309</v>
      </c>
      <c r="Q271" s="3"/>
      <c r="R271" s="4"/>
      <c r="S271" s="5"/>
      <c r="T271" s="6"/>
      <c r="U271" s="7"/>
      <c r="V271" s="55"/>
      <c r="W271" s="125"/>
      <c r="X271" s="8"/>
      <c r="Y271" s="4"/>
      <c r="Z271" s="5"/>
      <c r="AA271" s="6"/>
      <c r="AB271" s="7"/>
      <c r="AC271" s="55"/>
      <c r="AD271" s="170"/>
      <c r="AE271" s="27" t="s">
        <v>305</v>
      </c>
      <c r="AF271" s="25"/>
      <c r="AG271" s="28" t="s">
        <v>309</v>
      </c>
      <c r="AH271" s="552"/>
      <c r="AI271" s="537"/>
      <c r="AJ271" s="539"/>
      <c r="AK271" s="539"/>
      <c r="AL271" s="539"/>
      <c r="AM271" s="539"/>
      <c r="AO271" s="34" t="str">
        <f t="shared" ref="AO271:AO334" si="112">IF(D271&lt;&gt;"",D271,IF(SUM(Q271:AC272)&lt;&gt;0,AO270,""))</f>
        <v/>
      </c>
      <c r="AP271" s="35" t="str">
        <f t="shared" si="97"/>
        <v/>
      </c>
      <c r="AQ271" s="36" t="str">
        <f t="shared" si="98"/>
        <v/>
      </c>
      <c r="AR271" s="37" t="str">
        <f t="shared" si="99"/>
        <v/>
      </c>
      <c r="AS271" s="38" t="str">
        <f t="shared" si="100"/>
        <v>000</v>
      </c>
      <c r="AT271" s="39" t="str">
        <f t="shared" si="101"/>
        <v>000</v>
      </c>
      <c r="AU271" s="169">
        <f t="shared" si="102"/>
        <v>0</v>
      </c>
      <c r="AV271" s="35" t="str">
        <f t="shared" si="103"/>
        <v>000</v>
      </c>
      <c r="AW271" s="39" t="str">
        <f t="shared" si="104"/>
        <v>000</v>
      </c>
      <c r="AX271" s="169">
        <f t="shared" si="105"/>
        <v>0</v>
      </c>
      <c r="AY271" s="43">
        <f t="shared" si="106"/>
        <v>0</v>
      </c>
      <c r="AZ271" s="32">
        <f t="shared" si="107"/>
        <v>0</v>
      </c>
    </row>
    <row r="272" spans="3:52" ht="22.5" customHeight="1" thickBot="1">
      <c r="C272" s="511"/>
      <c r="D272" s="513"/>
      <c r="E272" s="515"/>
      <c r="F272" s="517" t="str">
        <f>IF(G273="","",INT(YEARFRAC(G273,'[1]1'!$AJ$7,1)))</f>
        <v/>
      </c>
      <c r="G272" s="518"/>
      <c r="H272" s="519"/>
      <c r="I272" s="520"/>
      <c r="J272" s="513"/>
      <c r="K272" s="540" t="s">
        <v>308</v>
      </c>
      <c r="L272" s="542"/>
      <c r="M272" s="544" t="s">
        <v>307</v>
      </c>
      <c r="N272" s="546"/>
      <c r="O272" s="547"/>
      <c r="P272" s="548"/>
      <c r="Q272" s="3"/>
      <c r="R272" s="4"/>
      <c r="S272" s="5"/>
      <c r="T272" s="6"/>
      <c r="U272" s="7"/>
      <c r="V272" s="55"/>
      <c r="W272" s="125"/>
      <c r="X272" s="8"/>
      <c r="Y272" s="4"/>
      <c r="Z272" s="5"/>
      <c r="AA272" s="6"/>
      <c r="AB272" s="7"/>
      <c r="AC272" s="55"/>
      <c r="AD272" s="168"/>
      <c r="AE272" s="549" t="s">
        <v>66</v>
      </c>
      <c r="AF272" s="549"/>
      <c r="AG272" s="550"/>
      <c r="AH272" s="551"/>
      <c r="AI272" s="536" t="str">
        <f t="shared" ref="AI272:AI332" si="113">IF(F272&lt;35,"◯","")</f>
        <v/>
      </c>
      <c r="AJ272" s="538"/>
      <c r="AK272" s="538"/>
      <c r="AL272" s="538"/>
      <c r="AM272" s="538"/>
      <c r="AO272" s="34" t="str">
        <f t="shared" si="112"/>
        <v/>
      </c>
      <c r="AP272" s="35" t="str">
        <f t="shared" si="97"/>
        <v/>
      </c>
      <c r="AQ272" s="36" t="str">
        <f t="shared" si="98"/>
        <v/>
      </c>
      <c r="AR272" s="37" t="str">
        <f t="shared" si="99"/>
        <v/>
      </c>
      <c r="AS272" s="38" t="str">
        <f t="shared" si="100"/>
        <v>000</v>
      </c>
      <c r="AT272" s="39" t="str">
        <f t="shared" si="101"/>
        <v>000</v>
      </c>
      <c r="AU272" s="169">
        <f t="shared" si="102"/>
        <v>0</v>
      </c>
      <c r="AV272" s="35" t="str">
        <f t="shared" si="103"/>
        <v>000</v>
      </c>
      <c r="AW272" s="39" t="str">
        <f t="shared" si="104"/>
        <v>000</v>
      </c>
      <c r="AX272" s="169">
        <f t="shared" si="105"/>
        <v>0</v>
      </c>
      <c r="AY272" s="43">
        <f t="shared" si="106"/>
        <v>0</v>
      </c>
      <c r="AZ272" s="32">
        <f t="shared" si="107"/>
        <v>0</v>
      </c>
    </row>
    <row r="273" spans="3:52" ht="22.5" customHeight="1">
      <c r="C273" s="512"/>
      <c r="D273" s="514"/>
      <c r="E273" s="516"/>
      <c r="F273" s="27" t="s">
        <v>305</v>
      </c>
      <c r="G273" s="25"/>
      <c r="H273" s="28" t="s">
        <v>309</v>
      </c>
      <c r="I273" s="521"/>
      <c r="J273" s="514"/>
      <c r="K273" s="541"/>
      <c r="L273" s="543"/>
      <c r="M273" s="545"/>
      <c r="N273" s="127" t="s">
        <v>305</v>
      </c>
      <c r="O273" s="25"/>
      <c r="P273" s="28" t="s">
        <v>309</v>
      </c>
      <c r="Q273" s="3"/>
      <c r="R273" s="4"/>
      <c r="S273" s="5"/>
      <c r="T273" s="6"/>
      <c r="U273" s="7"/>
      <c r="V273" s="55"/>
      <c r="W273" s="125"/>
      <c r="X273" s="8"/>
      <c r="Y273" s="4"/>
      <c r="Z273" s="5"/>
      <c r="AA273" s="6"/>
      <c r="AB273" s="7"/>
      <c r="AC273" s="55"/>
      <c r="AD273" s="170"/>
      <c r="AE273" s="27" t="s">
        <v>305</v>
      </c>
      <c r="AF273" s="25"/>
      <c r="AG273" s="28" t="s">
        <v>309</v>
      </c>
      <c r="AH273" s="552"/>
      <c r="AI273" s="537"/>
      <c r="AJ273" s="539"/>
      <c r="AK273" s="539"/>
      <c r="AL273" s="539"/>
      <c r="AM273" s="539"/>
      <c r="AO273" s="34" t="str">
        <f t="shared" si="112"/>
        <v/>
      </c>
      <c r="AP273" s="35" t="str">
        <f t="shared" si="97"/>
        <v/>
      </c>
      <c r="AQ273" s="36" t="str">
        <f t="shared" si="98"/>
        <v/>
      </c>
      <c r="AR273" s="37" t="str">
        <f t="shared" si="99"/>
        <v/>
      </c>
      <c r="AS273" s="38" t="str">
        <f t="shared" si="100"/>
        <v>000</v>
      </c>
      <c r="AT273" s="39" t="str">
        <f t="shared" si="101"/>
        <v>000</v>
      </c>
      <c r="AU273" s="169">
        <f t="shared" si="102"/>
        <v>0</v>
      </c>
      <c r="AV273" s="35" t="str">
        <f t="shared" si="103"/>
        <v>000</v>
      </c>
      <c r="AW273" s="39" t="str">
        <f t="shared" si="104"/>
        <v>000</v>
      </c>
      <c r="AX273" s="169">
        <f t="shared" si="105"/>
        <v>0</v>
      </c>
      <c r="AY273" s="43">
        <f t="shared" si="106"/>
        <v>0</v>
      </c>
      <c r="AZ273" s="32">
        <f t="shared" si="107"/>
        <v>0</v>
      </c>
    </row>
    <row r="274" spans="3:52" ht="22.5" customHeight="1" thickBot="1">
      <c r="C274" s="511"/>
      <c r="D274" s="513"/>
      <c r="E274" s="515"/>
      <c r="F274" s="517" t="str">
        <f>IF(G275="","",INT(YEARFRAC(G275,'[1]1'!$AJ$7,1)))</f>
        <v/>
      </c>
      <c r="G274" s="518"/>
      <c r="H274" s="519"/>
      <c r="I274" s="520"/>
      <c r="J274" s="513"/>
      <c r="K274" s="540" t="s">
        <v>308</v>
      </c>
      <c r="L274" s="542"/>
      <c r="M274" s="544" t="s">
        <v>307</v>
      </c>
      <c r="N274" s="546"/>
      <c r="O274" s="547"/>
      <c r="P274" s="548"/>
      <c r="Q274" s="3"/>
      <c r="R274" s="4"/>
      <c r="S274" s="5"/>
      <c r="T274" s="6"/>
      <c r="U274" s="7"/>
      <c r="V274" s="55"/>
      <c r="W274" s="125"/>
      <c r="X274" s="8"/>
      <c r="Y274" s="4"/>
      <c r="Z274" s="5"/>
      <c r="AA274" s="6"/>
      <c r="AB274" s="7"/>
      <c r="AC274" s="55"/>
      <c r="AD274" s="168"/>
      <c r="AE274" s="549" t="s">
        <v>66</v>
      </c>
      <c r="AF274" s="549"/>
      <c r="AG274" s="550"/>
      <c r="AH274" s="551"/>
      <c r="AI274" s="536" t="str">
        <f t="shared" ref="AI274:AI334" si="114">IF(F274&lt;35,"◯","")</f>
        <v/>
      </c>
      <c r="AJ274" s="538"/>
      <c r="AK274" s="538"/>
      <c r="AL274" s="538"/>
      <c r="AM274" s="538"/>
      <c r="AO274" s="34" t="str">
        <f t="shared" si="112"/>
        <v/>
      </c>
      <c r="AP274" s="35" t="str">
        <f t="shared" si="97"/>
        <v/>
      </c>
      <c r="AQ274" s="36" t="str">
        <f t="shared" si="98"/>
        <v/>
      </c>
      <c r="AR274" s="37" t="str">
        <f t="shared" si="99"/>
        <v/>
      </c>
      <c r="AS274" s="38" t="str">
        <f t="shared" si="100"/>
        <v>000</v>
      </c>
      <c r="AT274" s="39" t="str">
        <f t="shared" si="101"/>
        <v>000</v>
      </c>
      <c r="AU274" s="169">
        <f t="shared" si="102"/>
        <v>0</v>
      </c>
      <c r="AV274" s="35" t="str">
        <f t="shared" si="103"/>
        <v>000</v>
      </c>
      <c r="AW274" s="39" t="str">
        <f t="shared" si="104"/>
        <v>000</v>
      </c>
      <c r="AX274" s="169">
        <f t="shared" si="105"/>
        <v>0</v>
      </c>
      <c r="AY274" s="43">
        <f t="shared" si="106"/>
        <v>0</v>
      </c>
      <c r="AZ274" s="32">
        <f t="shared" si="107"/>
        <v>0</v>
      </c>
    </row>
    <row r="275" spans="3:52" ht="22.5" customHeight="1">
      <c r="C275" s="512"/>
      <c r="D275" s="514"/>
      <c r="E275" s="516"/>
      <c r="F275" s="27" t="s">
        <v>305</v>
      </c>
      <c r="G275" s="25"/>
      <c r="H275" s="28" t="s">
        <v>309</v>
      </c>
      <c r="I275" s="521"/>
      <c r="J275" s="514"/>
      <c r="K275" s="541"/>
      <c r="L275" s="543"/>
      <c r="M275" s="545"/>
      <c r="N275" s="127" t="s">
        <v>305</v>
      </c>
      <c r="O275" s="25"/>
      <c r="P275" s="28" t="s">
        <v>309</v>
      </c>
      <c r="Q275" s="3"/>
      <c r="R275" s="4"/>
      <c r="S275" s="5"/>
      <c r="T275" s="6"/>
      <c r="U275" s="7"/>
      <c r="V275" s="55"/>
      <c r="W275" s="125"/>
      <c r="X275" s="8"/>
      <c r="Y275" s="4"/>
      <c r="Z275" s="5"/>
      <c r="AA275" s="6"/>
      <c r="AB275" s="7"/>
      <c r="AC275" s="55"/>
      <c r="AD275" s="170"/>
      <c r="AE275" s="27" t="s">
        <v>305</v>
      </c>
      <c r="AF275" s="25"/>
      <c r="AG275" s="28" t="s">
        <v>309</v>
      </c>
      <c r="AH275" s="552"/>
      <c r="AI275" s="537"/>
      <c r="AJ275" s="539"/>
      <c r="AK275" s="539"/>
      <c r="AL275" s="539"/>
      <c r="AM275" s="539"/>
      <c r="AO275" s="34" t="str">
        <f t="shared" si="112"/>
        <v/>
      </c>
      <c r="AP275" s="35" t="str">
        <f t="shared" si="97"/>
        <v/>
      </c>
      <c r="AQ275" s="36" t="str">
        <f t="shared" si="98"/>
        <v/>
      </c>
      <c r="AR275" s="37" t="str">
        <f t="shared" si="99"/>
        <v/>
      </c>
      <c r="AS275" s="38" t="str">
        <f t="shared" si="100"/>
        <v>000</v>
      </c>
      <c r="AT275" s="39" t="str">
        <f t="shared" si="101"/>
        <v>000</v>
      </c>
      <c r="AU275" s="169">
        <f t="shared" si="102"/>
        <v>0</v>
      </c>
      <c r="AV275" s="35" t="str">
        <f t="shared" si="103"/>
        <v>000</v>
      </c>
      <c r="AW275" s="39" t="str">
        <f t="shared" si="104"/>
        <v>000</v>
      </c>
      <c r="AX275" s="169">
        <f t="shared" si="105"/>
        <v>0</v>
      </c>
      <c r="AY275" s="43">
        <f t="shared" si="106"/>
        <v>0</v>
      </c>
      <c r="AZ275" s="32">
        <f t="shared" si="107"/>
        <v>0</v>
      </c>
    </row>
    <row r="276" spans="3:52" ht="22.5" customHeight="1" thickBot="1">
      <c r="C276" s="511"/>
      <c r="D276" s="513"/>
      <c r="E276" s="515"/>
      <c r="F276" s="517" t="str">
        <f>IF(G277="","",INT(YEARFRAC(G277,'[1]1'!$AJ$7,1)))</f>
        <v/>
      </c>
      <c r="G276" s="518"/>
      <c r="H276" s="519"/>
      <c r="I276" s="520"/>
      <c r="J276" s="513"/>
      <c r="K276" s="540" t="s">
        <v>308</v>
      </c>
      <c r="L276" s="542"/>
      <c r="M276" s="544" t="s">
        <v>307</v>
      </c>
      <c r="N276" s="546"/>
      <c r="O276" s="547"/>
      <c r="P276" s="548"/>
      <c r="Q276" s="3"/>
      <c r="R276" s="4"/>
      <c r="S276" s="5"/>
      <c r="T276" s="6"/>
      <c r="U276" s="7"/>
      <c r="V276" s="55"/>
      <c r="W276" s="125"/>
      <c r="X276" s="8"/>
      <c r="Y276" s="4"/>
      <c r="Z276" s="5"/>
      <c r="AA276" s="6"/>
      <c r="AB276" s="7"/>
      <c r="AC276" s="55"/>
      <c r="AD276" s="168"/>
      <c r="AE276" s="549" t="s">
        <v>66</v>
      </c>
      <c r="AF276" s="549"/>
      <c r="AG276" s="550"/>
      <c r="AH276" s="551"/>
      <c r="AI276" s="536" t="str">
        <f t="shared" ref="AI276:AI336" si="115">IF(F276&lt;35,"◯","")</f>
        <v/>
      </c>
      <c r="AJ276" s="538"/>
      <c r="AK276" s="538"/>
      <c r="AL276" s="538"/>
      <c r="AM276" s="538"/>
      <c r="AO276" s="34" t="str">
        <f t="shared" si="112"/>
        <v/>
      </c>
      <c r="AP276" s="35" t="str">
        <f t="shared" si="97"/>
        <v/>
      </c>
      <c r="AQ276" s="36" t="str">
        <f t="shared" si="98"/>
        <v/>
      </c>
      <c r="AR276" s="37" t="str">
        <f t="shared" si="99"/>
        <v/>
      </c>
      <c r="AS276" s="38" t="str">
        <f t="shared" si="100"/>
        <v>000</v>
      </c>
      <c r="AT276" s="39" t="str">
        <f t="shared" si="101"/>
        <v>000</v>
      </c>
      <c r="AU276" s="169">
        <f t="shared" si="102"/>
        <v>0</v>
      </c>
      <c r="AV276" s="35" t="str">
        <f t="shared" si="103"/>
        <v>000</v>
      </c>
      <c r="AW276" s="39" t="str">
        <f t="shared" si="104"/>
        <v>000</v>
      </c>
      <c r="AX276" s="169">
        <f t="shared" si="105"/>
        <v>0</v>
      </c>
      <c r="AY276" s="43">
        <f t="shared" si="106"/>
        <v>0</v>
      </c>
      <c r="AZ276" s="32">
        <f t="shared" si="107"/>
        <v>0</v>
      </c>
    </row>
    <row r="277" spans="3:52" ht="22.5" customHeight="1">
      <c r="C277" s="512"/>
      <c r="D277" s="514"/>
      <c r="E277" s="516"/>
      <c r="F277" s="27" t="s">
        <v>305</v>
      </c>
      <c r="G277" s="25"/>
      <c r="H277" s="28" t="s">
        <v>309</v>
      </c>
      <c r="I277" s="521"/>
      <c r="J277" s="514"/>
      <c r="K277" s="541"/>
      <c r="L277" s="543"/>
      <c r="M277" s="545"/>
      <c r="N277" s="127" t="s">
        <v>305</v>
      </c>
      <c r="O277" s="25"/>
      <c r="P277" s="28" t="s">
        <v>309</v>
      </c>
      <c r="Q277" s="3"/>
      <c r="R277" s="4"/>
      <c r="S277" s="5"/>
      <c r="T277" s="6"/>
      <c r="U277" s="7"/>
      <c r="V277" s="55"/>
      <c r="W277" s="125"/>
      <c r="X277" s="8"/>
      <c r="Y277" s="4"/>
      <c r="Z277" s="5"/>
      <c r="AA277" s="6"/>
      <c r="AB277" s="7"/>
      <c r="AC277" s="55"/>
      <c r="AD277" s="170"/>
      <c r="AE277" s="27" t="s">
        <v>305</v>
      </c>
      <c r="AF277" s="25"/>
      <c r="AG277" s="28" t="s">
        <v>309</v>
      </c>
      <c r="AH277" s="552"/>
      <c r="AI277" s="537"/>
      <c r="AJ277" s="539"/>
      <c r="AK277" s="539"/>
      <c r="AL277" s="539"/>
      <c r="AM277" s="539"/>
      <c r="AO277" s="34" t="str">
        <f t="shared" si="112"/>
        <v/>
      </c>
      <c r="AP277" s="35" t="str">
        <f t="shared" si="97"/>
        <v/>
      </c>
      <c r="AQ277" s="36" t="str">
        <f t="shared" si="98"/>
        <v/>
      </c>
      <c r="AR277" s="37" t="str">
        <f t="shared" si="99"/>
        <v/>
      </c>
      <c r="AS277" s="38" t="str">
        <f t="shared" si="100"/>
        <v>000</v>
      </c>
      <c r="AT277" s="39" t="str">
        <f t="shared" si="101"/>
        <v>000</v>
      </c>
      <c r="AU277" s="169">
        <f t="shared" si="102"/>
        <v>0</v>
      </c>
      <c r="AV277" s="35" t="str">
        <f t="shared" si="103"/>
        <v>000</v>
      </c>
      <c r="AW277" s="39" t="str">
        <f t="shared" si="104"/>
        <v>000</v>
      </c>
      <c r="AX277" s="169">
        <f t="shared" si="105"/>
        <v>0</v>
      </c>
      <c r="AY277" s="43">
        <f t="shared" si="106"/>
        <v>0</v>
      </c>
      <c r="AZ277" s="32">
        <f t="shared" si="107"/>
        <v>0</v>
      </c>
    </row>
    <row r="278" spans="3:52" ht="22.5" customHeight="1" thickBot="1">
      <c r="C278" s="511"/>
      <c r="D278" s="513"/>
      <c r="E278" s="515"/>
      <c r="F278" s="517" t="str">
        <f>IF(G279="","",INT(YEARFRAC(G279,'[1]1'!$AJ$7,1)))</f>
        <v/>
      </c>
      <c r="G278" s="518"/>
      <c r="H278" s="519"/>
      <c r="I278" s="520"/>
      <c r="J278" s="513"/>
      <c r="K278" s="540" t="s">
        <v>308</v>
      </c>
      <c r="L278" s="542"/>
      <c r="M278" s="544" t="s">
        <v>307</v>
      </c>
      <c r="N278" s="546"/>
      <c r="O278" s="547"/>
      <c r="P278" s="548"/>
      <c r="Q278" s="3"/>
      <c r="R278" s="4"/>
      <c r="S278" s="5"/>
      <c r="T278" s="6"/>
      <c r="U278" s="7"/>
      <c r="V278" s="55"/>
      <c r="W278" s="125"/>
      <c r="X278" s="8"/>
      <c r="Y278" s="4"/>
      <c r="Z278" s="5"/>
      <c r="AA278" s="6"/>
      <c r="AB278" s="7"/>
      <c r="AC278" s="55"/>
      <c r="AD278" s="168"/>
      <c r="AE278" s="549" t="s">
        <v>66</v>
      </c>
      <c r="AF278" s="549"/>
      <c r="AG278" s="550"/>
      <c r="AH278" s="551"/>
      <c r="AI278" s="536" t="str">
        <f t="shared" ref="AI278:AI338" si="116">IF(F278&lt;35,"◯","")</f>
        <v/>
      </c>
      <c r="AJ278" s="538"/>
      <c r="AK278" s="538"/>
      <c r="AL278" s="538"/>
      <c r="AM278" s="538"/>
      <c r="AO278" s="34" t="str">
        <f t="shared" si="112"/>
        <v/>
      </c>
      <c r="AP278" s="35" t="str">
        <f t="shared" si="97"/>
        <v/>
      </c>
      <c r="AQ278" s="36" t="str">
        <f t="shared" si="98"/>
        <v/>
      </c>
      <c r="AR278" s="37" t="str">
        <f t="shared" si="99"/>
        <v/>
      </c>
      <c r="AS278" s="38" t="str">
        <f t="shared" si="100"/>
        <v>000</v>
      </c>
      <c r="AT278" s="39" t="str">
        <f t="shared" si="101"/>
        <v>000</v>
      </c>
      <c r="AU278" s="169">
        <f t="shared" si="102"/>
        <v>0</v>
      </c>
      <c r="AV278" s="35" t="str">
        <f t="shared" si="103"/>
        <v>000</v>
      </c>
      <c r="AW278" s="39" t="str">
        <f t="shared" si="104"/>
        <v>000</v>
      </c>
      <c r="AX278" s="169">
        <f t="shared" si="105"/>
        <v>0</v>
      </c>
      <c r="AY278" s="43">
        <f t="shared" si="106"/>
        <v>0</v>
      </c>
      <c r="AZ278" s="32">
        <f t="shared" si="107"/>
        <v>0</v>
      </c>
    </row>
    <row r="279" spans="3:52" ht="22.5" customHeight="1">
      <c r="C279" s="512"/>
      <c r="D279" s="514"/>
      <c r="E279" s="516"/>
      <c r="F279" s="27" t="s">
        <v>305</v>
      </c>
      <c r="G279" s="25"/>
      <c r="H279" s="28" t="s">
        <v>309</v>
      </c>
      <c r="I279" s="521"/>
      <c r="J279" s="514"/>
      <c r="K279" s="541"/>
      <c r="L279" s="543"/>
      <c r="M279" s="545"/>
      <c r="N279" s="127" t="s">
        <v>305</v>
      </c>
      <c r="O279" s="25"/>
      <c r="P279" s="28" t="s">
        <v>309</v>
      </c>
      <c r="Q279" s="3"/>
      <c r="R279" s="4"/>
      <c r="S279" s="5"/>
      <c r="T279" s="6"/>
      <c r="U279" s="7"/>
      <c r="V279" s="55"/>
      <c r="W279" s="125"/>
      <c r="X279" s="8"/>
      <c r="Y279" s="4"/>
      <c r="Z279" s="5"/>
      <c r="AA279" s="6"/>
      <c r="AB279" s="7"/>
      <c r="AC279" s="55"/>
      <c r="AD279" s="170"/>
      <c r="AE279" s="27" t="s">
        <v>305</v>
      </c>
      <c r="AF279" s="25"/>
      <c r="AG279" s="28" t="s">
        <v>309</v>
      </c>
      <c r="AH279" s="552"/>
      <c r="AI279" s="537"/>
      <c r="AJ279" s="539"/>
      <c r="AK279" s="539"/>
      <c r="AL279" s="539"/>
      <c r="AM279" s="539"/>
      <c r="AO279" s="34" t="str">
        <f t="shared" si="112"/>
        <v/>
      </c>
      <c r="AP279" s="35" t="str">
        <f t="shared" si="97"/>
        <v/>
      </c>
      <c r="AQ279" s="36" t="str">
        <f t="shared" si="98"/>
        <v/>
      </c>
      <c r="AR279" s="37" t="str">
        <f t="shared" si="99"/>
        <v/>
      </c>
      <c r="AS279" s="38" t="str">
        <f t="shared" si="100"/>
        <v>000</v>
      </c>
      <c r="AT279" s="39" t="str">
        <f t="shared" si="101"/>
        <v>000</v>
      </c>
      <c r="AU279" s="169">
        <f t="shared" si="102"/>
        <v>0</v>
      </c>
      <c r="AV279" s="35" t="str">
        <f t="shared" si="103"/>
        <v>000</v>
      </c>
      <c r="AW279" s="39" t="str">
        <f t="shared" si="104"/>
        <v>000</v>
      </c>
      <c r="AX279" s="169">
        <f t="shared" si="105"/>
        <v>0</v>
      </c>
      <c r="AY279" s="43">
        <f t="shared" si="106"/>
        <v>0</v>
      </c>
      <c r="AZ279" s="32">
        <f t="shared" si="107"/>
        <v>0</v>
      </c>
    </row>
    <row r="280" spans="3:52" ht="22.5" customHeight="1" thickBot="1">
      <c r="C280" s="511"/>
      <c r="D280" s="513"/>
      <c r="E280" s="515"/>
      <c r="F280" s="517" t="str">
        <f>IF(G281="","",INT(YEARFRAC(G281,'[1]1'!$AJ$7,1)))</f>
        <v/>
      </c>
      <c r="G280" s="518"/>
      <c r="H280" s="519"/>
      <c r="I280" s="520"/>
      <c r="J280" s="513"/>
      <c r="K280" s="540" t="s">
        <v>308</v>
      </c>
      <c r="L280" s="542"/>
      <c r="M280" s="544" t="s">
        <v>307</v>
      </c>
      <c r="N280" s="546"/>
      <c r="O280" s="547"/>
      <c r="P280" s="548"/>
      <c r="Q280" s="3"/>
      <c r="R280" s="4"/>
      <c r="S280" s="5"/>
      <c r="T280" s="6"/>
      <c r="U280" s="7"/>
      <c r="V280" s="55"/>
      <c r="W280" s="125"/>
      <c r="X280" s="8"/>
      <c r="Y280" s="4"/>
      <c r="Z280" s="5"/>
      <c r="AA280" s="6"/>
      <c r="AB280" s="7"/>
      <c r="AC280" s="55"/>
      <c r="AD280" s="168"/>
      <c r="AE280" s="549" t="s">
        <v>66</v>
      </c>
      <c r="AF280" s="549"/>
      <c r="AG280" s="550"/>
      <c r="AH280" s="551"/>
      <c r="AI280" s="536" t="str">
        <f t="shared" ref="AI280:AI340" si="117">IF(F280&lt;35,"◯","")</f>
        <v/>
      </c>
      <c r="AJ280" s="538"/>
      <c r="AK280" s="538"/>
      <c r="AL280" s="538"/>
      <c r="AM280" s="538"/>
      <c r="AO280" s="34" t="str">
        <f t="shared" si="112"/>
        <v/>
      </c>
      <c r="AP280" s="35" t="str">
        <f t="shared" si="97"/>
        <v/>
      </c>
      <c r="AQ280" s="36" t="str">
        <f t="shared" si="98"/>
        <v/>
      </c>
      <c r="AR280" s="37" t="str">
        <f t="shared" si="99"/>
        <v/>
      </c>
      <c r="AS280" s="38" t="str">
        <f t="shared" si="100"/>
        <v>000</v>
      </c>
      <c r="AT280" s="39" t="str">
        <f t="shared" si="101"/>
        <v>000</v>
      </c>
      <c r="AU280" s="169">
        <f t="shared" si="102"/>
        <v>0</v>
      </c>
      <c r="AV280" s="35" t="str">
        <f t="shared" si="103"/>
        <v>000</v>
      </c>
      <c r="AW280" s="39" t="str">
        <f t="shared" si="104"/>
        <v>000</v>
      </c>
      <c r="AX280" s="169">
        <f t="shared" si="105"/>
        <v>0</v>
      </c>
      <c r="AY280" s="43">
        <f t="shared" si="106"/>
        <v>0</v>
      </c>
      <c r="AZ280" s="32">
        <f t="shared" si="107"/>
        <v>0</v>
      </c>
    </row>
    <row r="281" spans="3:52" ht="22.5" customHeight="1">
      <c r="C281" s="512"/>
      <c r="D281" s="514"/>
      <c r="E281" s="516"/>
      <c r="F281" s="27" t="s">
        <v>305</v>
      </c>
      <c r="G281" s="25"/>
      <c r="H281" s="28" t="s">
        <v>309</v>
      </c>
      <c r="I281" s="521"/>
      <c r="J281" s="514"/>
      <c r="K281" s="541"/>
      <c r="L281" s="543"/>
      <c r="M281" s="545"/>
      <c r="N281" s="127" t="s">
        <v>305</v>
      </c>
      <c r="O281" s="25"/>
      <c r="P281" s="28" t="s">
        <v>309</v>
      </c>
      <c r="Q281" s="3"/>
      <c r="R281" s="4"/>
      <c r="S281" s="5"/>
      <c r="T281" s="6"/>
      <c r="U281" s="7"/>
      <c r="V281" s="55"/>
      <c r="W281" s="125"/>
      <c r="X281" s="8"/>
      <c r="Y281" s="4"/>
      <c r="Z281" s="5"/>
      <c r="AA281" s="6"/>
      <c r="AB281" s="7"/>
      <c r="AC281" s="55"/>
      <c r="AD281" s="170"/>
      <c r="AE281" s="27" t="s">
        <v>305</v>
      </c>
      <c r="AF281" s="25"/>
      <c r="AG281" s="28" t="s">
        <v>309</v>
      </c>
      <c r="AH281" s="552"/>
      <c r="AI281" s="537"/>
      <c r="AJ281" s="539"/>
      <c r="AK281" s="539"/>
      <c r="AL281" s="539"/>
      <c r="AM281" s="539"/>
      <c r="AO281" s="34" t="str">
        <f t="shared" si="112"/>
        <v/>
      </c>
      <c r="AP281" s="35" t="str">
        <f t="shared" si="97"/>
        <v/>
      </c>
      <c r="AQ281" s="36" t="str">
        <f t="shared" si="98"/>
        <v/>
      </c>
      <c r="AR281" s="37" t="str">
        <f t="shared" si="99"/>
        <v/>
      </c>
      <c r="AS281" s="38" t="str">
        <f t="shared" si="100"/>
        <v>000</v>
      </c>
      <c r="AT281" s="39" t="str">
        <f t="shared" si="101"/>
        <v>000</v>
      </c>
      <c r="AU281" s="169">
        <f t="shared" si="102"/>
        <v>0</v>
      </c>
      <c r="AV281" s="35" t="str">
        <f t="shared" si="103"/>
        <v>000</v>
      </c>
      <c r="AW281" s="39" t="str">
        <f t="shared" si="104"/>
        <v>000</v>
      </c>
      <c r="AX281" s="169">
        <f t="shared" si="105"/>
        <v>0</v>
      </c>
      <c r="AY281" s="43">
        <f t="shared" si="106"/>
        <v>0</v>
      </c>
      <c r="AZ281" s="32">
        <f t="shared" si="107"/>
        <v>0</v>
      </c>
    </row>
    <row r="282" spans="3:52" ht="22.5" customHeight="1" thickBot="1">
      <c r="C282" s="511"/>
      <c r="D282" s="513"/>
      <c r="E282" s="515"/>
      <c r="F282" s="517" t="str">
        <f>IF(G283="","",INT(YEARFRAC(G283,'[1]1'!$AJ$7,1)))</f>
        <v/>
      </c>
      <c r="G282" s="518"/>
      <c r="H282" s="519"/>
      <c r="I282" s="520"/>
      <c r="J282" s="513"/>
      <c r="K282" s="540" t="s">
        <v>308</v>
      </c>
      <c r="L282" s="542"/>
      <c r="M282" s="544" t="s">
        <v>307</v>
      </c>
      <c r="N282" s="546"/>
      <c r="O282" s="547"/>
      <c r="P282" s="548"/>
      <c r="Q282" s="3"/>
      <c r="R282" s="4"/>
      <c r="S282" s="5"/>
      <c r="T282" s="6"/>
      <c r="U282" s="7"/>
      <c r="V282" s="55"/>
      <c r="W282" s="125"/>
      <c r="X282" s="8"/>
      <c r="Y282" s="4"/>
      <c r="Z282" s="5"/>
      <c r="AA282" s="6"/>
      <c r="AB282" s="7"/>
      <c r="AC282" s="55"/>
      <c r="AD282" s="168"/>
      <c r="AE282" s="549" t="s">
        <v>66</v>
      </c>
      <c r="AF282" s="549"/>
      <c r="AG282" s="550"/>
      <c r="AH282" s="551"/>
      <c r="AI282" s="536" t="str">
        <f t="shared" ref="AI282:AI342" si="118">IF(F282&lt;35,"◯","")</f>
        <v/>
      </c>
      <c r="AJ282" s="538"/>
      <c r="AK282" s="538"/>
      <c r="AL282" s="538"/>
      <c r="AM282" s="538"/>
      <c r="AO282" s="34" t="str">
        <f t="shared" si="112"/>
        <v/>
      </c>
      <c r="AP282" s="35" t="str">
        <f t="shared" si="97"/>
        <v/>
      </c>
      <c r="AQ282" s="36" t="str">
        <f t="shared" si="98"/>
        <v/>
      </c>
      <c r="AR282" s="37" t="str">
        <f t="shared" si="99"/>
        <v/>
      </c>
      <c r="AS282" s="38" t="str">
        <f t="shared" si="100"/>
        <v>000</v>
      </c>
      <c r="AT282" s="39" t="str">
        <f t="shared" si="101"/>
        <v>000</v>
      </c>
      <c r="AU282" s="169">
        <f t="shared" si="102"/>
        <v>0</v>
      </c>
      <c r="AV282" s="35" t="str">
        <f t="shared" si="103"/>
        <v>000</v>
      </c>
      <c r="AW282" s="39" t="str">
        <f t="shared" si="104"/>
        <v>000</v>
      </c>
      <c r="AX282" s="169">
        <f t="shared" si="105"/>
        <v>0</v>
      </c>
      <c r="AY282" s="43">
        <f t="shared" si="106"/>
        <v>0</v>
      </c>
      <c r="AZ282" s="32">
        <f t="shared" si="107"/>
        <v>0</v>
      </c>
    </row>
    <row r="283" spans="3:52" ht="22.5" customHeight="1">
      <c r="C283" s="512"/>
      <c r="D283" s="514"/>
      <c r="E283" s="516"/>
      <c r="F283" s="27" t="s">
        <v>305</v>
      </c>
      <c r="G283" s="25"/>
      <c r="H283" s="28" t="s">
        <v>309</v>
      </c>
      <c r="I283" s="521"/>
      <c r="J283" s="514"/>
      <c r="K283" s="541"/>
      <c r="L283" s="543"/>
      <c r="M283" s="545"/>
      <c r="N283" s="127" t="s">
        <v>305</v>
      </c>
      <c r="O283" s="25"/>
      <c r="P283" s="28" t="s">
        <v>309</v>
      </c>
      <c r="Q283" s="3"/>
      <c r="R283" s="4"/>
      <c r="S283" s="5"/>
      <c r="T283" s="6"/>
      <c r="U283" s="7"/>
      <c r="V283" s="55"/>
      <c r="W283" s="125"/>
      <c r="X283" s="8"/>
      <c r="Y283" s="4"/>
      <c r="Z283" s="5"/>
      <c r="AA283" s="6"/>
      <c r="AB283" s="7"/>
      <c r="AC283" s="55"/>
      <c r="AD283" s="170"/>
      <c r="AE283" s="27" t="s">
        <v>305</v>
      </c>
      <c r="AF283" s="25"/>
      <c r="AG283" s="28" t="s">
        <v>309</v>
      </c>
      <c r="AH283" s="552"/>
      <c r="AI283" s="537"/>
      <c r="AJ283" s="539"/>
      <c r="AK283" s="539"/>
      <c r="AL283" s="539"/>
      <c r="AM283" s="539"/>
      <c r="AO283" s="34" t="str">
        <f t="shared" si="112"/>
        <v/>
      </c>
      <c r="AP283" s="35" t="str">
        <f t="shared" si="97"/>
        <v/>
      </c>
      <c r="AQ283" s="36" t="str">
        <f t="shared" si="98"/>
        <v/>
      </c>
      <c r="AR283" s="37" t="str">
        <f t="shared" si="99"/>
        <v/>
      </c>
      <c r="AS283" s="38" t="str">
        <f t="shared" si="100"/>
        <v>000</v>
      </c>
      <c r="AT283" s="39" t="str">
        <f t="shared" si="101"/>
        <v>000</v>
      </c>
      <c r="AU283" s="169">
        <f t="shared" si="102"/>
        <v>0</v>
      </c>
      <c r="AV283" s="35" t="str">
        <f t="shared" si="103"/>
        <v>000</v>
      </c>
      <c r="AW283" s="39" t="str">
        <f t="shared" si="104"/>
        <v>000</v>
      </c>
      <c r="AX283" s="169">
        <f t="shared" si="105"/>
        <v>0</v>
      </c>
      <c r="AY283" s="43">
        <f t="shared" si="106"/>
        <v>0</v>
      </c>
      <c r="AZ283" s="32">
        <f t="shared" si="107"/>
        <v>0</v>
      </c>
    </row>
    <row r="284" spans="3:52" ht="22.5" customHeight="1" thickBot="1">
      <c r="C284" s="511"/>
      <c r="D284" s="513"/>
      <c r="E284" s="515"/>
      <c r="F284" s="517" t="str">
        <f>IF(G285="","",INT(YEARFRAC(G285,'[1]1'!$AJ$7,1)))</f>
        <v/>
      </c>
      <c r="G284" s="518"/>
      <c r="H284" s="519"/>
      <c r="I284" s="520"/>
      <c r="J284" s="513"/>
      <c r="K284" s="540" t="s">
        <v>308</v>
      </c>
      <c r="L284" s="542"/>
      <c r="M284" s="544" t="s">
        <v>307</v>
      </c>
      <c r="N284" s="546"/>
      <c r="O284" s="547"/>
      <c r="P284" s="548"/>
      <c r="Q284" s="3"/>
      <c r="R284" s="4"/>
      <c r="S284" s="5"/>
      <c r="T284" s="6"/>
      <c r="U284" s="7"/>
      <c r="V284" s="55"/>
      <c r="W284" s="125"/>
      <c r="X284" s="8"/>
      <c r="Y284" s="4"/>
      <c r="Z284" s="5"/>
      <c r="AA284" s="6"/>
      <c r="AB284" s="7"/>
      <c r="AC284" s="55"/>
      <c r="AD284" s="168"/>
      <c r="AE284" s="549" t="s">
        <v>66</v>
      </c>
      <c r="AF284" s="549"/>
      <c r="AG284" s="550"/>
      <c r="AH284" s="551"/>
      <c r="AI284" s="536" t="str">
        <f t="shared" ref="AI284" si="119">IF(F284&lt;35,"◯","")</f>
        <v/>
      </c>
      <c r="AJ284" s="538"/>
      <c r="AK284" s="538"/>
      <c r="AL284" s="538"/>
      <c r="AM284" s="538"/>
      <c r="AO284" s="34" t="str">
        <f t="shared" si="112"/>
        <v/>
      </c>
      <c r="AP284" s="35" t="str">
        <f t="shared" si="97"/>
        <v/>
      </c>
      <c r="AQ284" s="36" t="str">
        <f t="shared" si="98"/>
        <v/>
      </c>
      <c r="AR284" s="37" t="str">
        <f t="shared" si="99"/>
        <v/>
      </c>
      <c r="AS284" s="38" t="str">
        <f t="shared" si="100"/>
        <v>000</v>
      </c>
      <c r="AT284" s="39" t="str">
        <f t="shared" si="101"/>
        <v>000</v>
      </c>
      <c r="AU284" s="169">
        <f t="shared" si="102"/>
        <v>0</v>
      </c>
      <c r="AV284" s="35" t="str">
        <f t="shared" si="103"/>
        <v>000</v>
      </c>
      <c r="AW284" s="39" t="str">
        <f t="shared" si="104"/>
        <v>000</v>
      </c>
      <c r="AX284" s="169">
        <f t="shared" si="105"/>
        <v>0</v>
      </c>
      <c r="AY284" s="43">
        <f t="shared" si="106"/>
        <v>0</v>
      </c>
      <c r="AZ284" s="32">
        <f t="shared" si="107"/>
        <v>0</v>
      </c>
    </row>
    <row r="285" spans="3:52" ht="22.5" customHeight="1">
      <c r="C285" s="512"/>
      <c r="D285" s="514"/>
      <c r="E285" s="516"/>
      <c r="F285" s="27" t="s">
        <v>305</v>
      </c>
      <c r="G285" s="25"/>
      <c r="H285" s="28" t="s">
        <v>309</v>
      </c>
      <c r="I285" s="521"/>
      <c r="J285" s="514"/>
      <c r="K285" s="541"/>
      <c r="L285" s="543"/>
      <c r="M285" s="545"/>
      <c r="N285" s="127" t="s">
        <v>305</v>
      </c>
      <c r="O285" s="25"/>
      <c r="P285" s="28" t="s">
        <v>309</v>
      </c>
      <c r="Q285" s="3"/>
      <c r="R285" s="4"/>
      <c r="S285" s="5"/>
      <c r="T285" s="6"/>
      <c r="U285" s="7"/>
      <c r="V285" s="55"/>
      <c r="W285" s="125"/>
      <c r="X285" s="8"/>
      <c r="Y285" s="4"/>
      <c r="Z285" s="5"/>
      <c r="AA285" s="6"/>
      <c r="AB285" s="7"/>
      <c r="AC285" s="55"/>
      <c r="AD285" s="170"/>
      <c r="AE285" s="27" t="s">
        <v>305</v>
      </c>
      <c r="AF285" s="25"/>
      <c r="AG285" s="28" t="s">
        <v>309</v>
      </c>
      <c r="AH285" s="552"/>
      <c r="AI285" s="537"/>
      <c r="AJ285" s="539"/>
      <c r="AK285" s="539"/>
      <c r="AL285" s="539"/>
      <c r="AM285" s="539"/>
      <c r="AO285" s="34" t="str">
        <f t="shared" si="112"/>
        <v/>
      </c>
      <c r="AP285" s="35" t="str">
        <f t="shared" si="97"/>
        <v/>
      </c>
      <c r="AQ285" s="36" t="str">
        <f t="shared" si="98"/>
        <v/>
      </c>
      <c r="AR285" s="37" t="str">
        <f t="shared" si="99"/>
        <v/>
      </c>
      <c r="AS285" s="38" t="str">
        <f t="shared" si="100"/>
        <v>000</v>
      </c>
      <c r="AT285" s="39" t="str">
        <f t="shared" si="101"/>
        <v>000</v>
      </c>
      <c r="AU285" s="169">
        <f t="shared" si="102"/>
        <v>0</v>
      </c>
      <c r="AV285" s="35" t="str">
        <f t="shared" si="103"/>
        <v>000</v>
      </c>
      <c r="AW285" s="39" t="str">
        <f t="shared" si="104"/>
        <v>000</v>
      </c>
      <c r="AX285" s="169">
        <f t="shared" si="105"/>
        <v>0</v>
      </c>
      <c r="AY285" s="43">
        <f t="shared" si="106"/>
        <v>0</v>
      </c>
      <c r="AZ285" s="32">
        <f t="shared" si="107"/>
        <v>0</v>
      </c>
    </row>
    <row r="286" spans="3:52" ht="22.5" customHeight="1" thickBot="1">
      <c r="C286" s="511"/>
      <c r="D286" s="513"/>
      <c r="E286" s="515"/>
      <c r="F286" s="517" t="str">
        <f>IF(G287="","",INT(YEARFRAC(G287,'[1]1'!$AJ$7,1)))</f>
        <v/>
      </c>
      <c r="G286" s="518"/>
      <c r="H286" s="519"/>
      <c r="I286" s="520"/>
      <c r="J286" s="513"/>
      <c r="K286" s="540" t="s">
        <v>308</v>
      </c>
      <c r="L286" s="542"/>
      <c r="M286" s="544" t="s">
        <v>307</v>
      </c>
      <c r="N286" s="546"/>
      <c r="O286" s="547"/>
      <c r="P286" s="548"/>
      <c r="Q286" s="3"/>
      <c r="R286" s="4"/>
      <c r="S286" s="5"/>
      <c r="T286" s="6"/>
      <c r="U286" s="7"/>
      <c r="V286" s="55"/>
      <c r="W286" s="125"/>
      <c r="X286" s="8"/>
      <c r="Y286" s="4"/>
      <c r="Z286" s="5"/>
      <c r="AA286" s="6"/>
      <c r="AB286" s="7"/>
      <c r="AC286" s="55"/>
      <c r="AD286" s="168"/>
      <c r="AE286" s="549" t="s">
        <v>66</v>
      </c>
      <c r="AF286" s="549"/>
      <c r="AG286" s="550"/>
      <c r="AH286" s="551"/>
      <c r="AI286" s="536" t="str">
        <f t="shared" si="109"/>
        <v/>
      </c>
      <c r="AJ286" s="538"/>
      <c r="AK286" s="538"/>
      <c r="AL286" s="538"/>
      <c r="AM286" s="538"/>
      <c r="AO286" s="34" t="str">
        <f t="shared" si="112"/>
        <v/>
      </c>
      <c r="AP286" s="35" t="str">
        <f t="shared" si="97"/>
        <v/>
      </c>
      <c r="AQ286" s="36" t="str">
        <f t="shared" si="98"/>
        <v/>
      </c>
      <c r="AR286" s="37" t="str">
        <f t="shared" si="99"/>
        <v/>
      </c>
      <c r="AS286" s="38" t="str">
        <f t="shared" si="100"/>
        <v>000</v>
      </c>
      <c r="AT286" s="39" t="str">
        <f t="shared" si="101"/>
        <v>000</v>
      </c>
      <c r="AU286" s="169">
        <f t="shared" si="102"/>
        <v>0</v>
      </c>
      <c r="AV286" s="35" t="str">
        <f t="shared" si="103"/>
        <v>000</v>
      </c>
      <c r="AW286" s="39" t="str">
        <f t="shared" si="104"/>
        <v>000</v>
      </c>
      <c r="AX286" s="169">
        <f t="shared" si="105"/>
        <v>0</v>
      </c>
      <c r="AY286" s="43">
        <f t="shared" si="106"/>
        <v>0</v>
      </c>
      <c r="AZ286" s="32">
        <f t="shared" si="107"/>
        <v>0</v>
      </c>
    </row>
    <row r="287" spans="3:52" ht="22.5" customHeight="1">
      <c r="C287" s="512"/>
      <c r="D287" s="514"/>
      <c r="E287" s="516"/>
      <c r="F287" s="27" t="s">
        <v>305</v>
      </c>
      <c r="G287" s="25"/>
      <c r="H287" s="28" t="s">
        <v>309</v>
      </c>
      <c r="I287" s="521"/>
      <c r="J287" s="514"/>
      <c r="K287" s="541"/>
      <c r="L287" s="543"/>
      <c r="M287" s="545"/>
      <c r="N287" s="127" t="s">
        <v>305</v>
      </c>
      <c r="O287" s="25"/>
      <c r="P287" s="28" t="s">
        <v>309</v>
      </c>
      <c r="Q287" s="3"/>
      <c r="R287" s="4"/>
      <c r="S287" s="5"/>
      <c r="T287" s="6"/>
      <c r="U287" s="7"/>
      <c r="V287" s="55"/>
      <c r="W287" s="125"/>
      <c r="X287" s="8"/>
      <c r="Y287" s="4"/>
      <c r="Z287" s="5"/>
      <c r="AA287" s="6"/>
      <c r="AB287" s="7"/>
      <c r="AC287" s="55"/>
      <c r="AD287" s="170"/>
      <c r="AE287" s="27" t="s">
        <v>305</v>
      </c>
      <c r="AF287" s="25"/>
      <c r="AG287" s="28" t="s">
        <v>309</v>
      </c>
      <c r="AH287" s="552"/>
      <c r="AI287" s="537"/>
      <c r="AJ287" s="539"/>
      <c r="AK287" s="539"/>
      <c r="AL287" s="539"/>
      <c r="AM287" s="539"/>
      <c r="AO287" s="34" t="str">
        <f t="shared" si="112"/>
        <v/>
      </c>
      <c r="AP287" s="35" t="str">
        <f t="shared" si="97"/>
        <v/>
      </c>
      <c r="AQ287" s="36" t="str">
        <f t="shared" si="98"/>
        <v/>
      </c>
      <c r="AR287" s="37" t="str">
        <f t="shared" si="99"/>
        <v/>
      </c>
      <c r="AS287" s="38" t="str">
        <f t="shared" si="100"/>
        <v>000</v>
      </c>
      <c r="AT287" s="39" t="str">
        <f t="shared" si="101"/>
        <v>000</v>
      </c>
      <c r="AU287" s="169">
        <f t="shared" si="102"/>
        <v>0</v>
      </c>
      <c r="AV287" s="35" t="str">
        <f t="shared" si="103"/>
        <v>000</v>
      </c>
      <c r="AW287" s="39" t="str">
        <f t="shared" si="104"/>
        <v>000</v>
      </c>
      <c r="AX287" s="169">
        <f t="shared" si="105"/>
        <v>0</v>
      </c>
      <c r="AY287" s="43">
        <f t="shared" si="106"/>
        <v>0</v>
      </c>
      <c r="AZ287" s="32">
        <f t="shared" si="107"/>
        <v>0</v>
      </c>
    </row>
    <row r="288" spans="3:52" ht="22.5" customHeight="1" thickBot="1">
      <c r="C288" s="511"/>
      <c r="D288" s="513"/>
      <c r="E288" s="515"/>
      <c r="F288" s="517" t="str">
        <f>IF(G289="","",INT(YEARFRAC(G289,'[1]1'!$AJ$7,1)))</f>
        <v/>
      </c>
      <c r="G288" s="518"/>
      <c r="H288" s="519"/>
      <c r="I288" s="520"/>
      <c r="J288" s="513"/>
      <c r="K288" s="540" t="s">
        <v>308</v>
      </c>
      <c r="L288" s="542"/>
      <c r="M288" s="544" t="s">
        <v>307</v>
      </c>
      <c r="N288" s="546"/>
      <c r="O288" s="547"/>
      <c r="P288" s="548"/>
      <c r="Q288" s="3"/>
      <c r="R288" s="4"/>
      <c r="S288" s="5"/>
      <c r="T288" s="6"/>
      <c r="U288" s="7"/>
      <c r="V288" s="55"/>
      <c r="W288" s="125"/>
      <c r="X288" s="8"/>
      <c r="Y288" s="4"/>
      <c r="Z288" s="5"/>
      <c r="AA288" s="6"/>
      <c r="AB288" s="7"/>
      <c r="AC288" s="55"/>
      <c r="AD288" s="168"/>
      <c r="AE288" s="549" t="s">
        <v>66</v>
      </c>
      <c r="AF288" s="549"/>
      <c r="AG288" s="550"/>
      <c r="AH288" s="551"/>
      <c r="AI288" s="536" t="str">
        <f t="shared" si="110"/>
        <v/>
      </c>
      <c r="AJ288" s="538"/>
      <c r="AK288" s="538"/>
      <c r="AL288" s="538"/>
      <c r="AM288" s="538"/>
      <c r="AO288" s="34" t="str">
        <f t="shared" si="112"/>
        <v/>
      </c>
      <c r="AP288" s="35" t="str">
        <f t="shared" si="97"/>
        <v/>
      </c>
      <c r="AQ288" s="36" t="str">
        <f t="shared" si="98"/>
        <v/>
      </c>
      <c r="AR288" s="37" t="str">
        <f t="shared" si="99"/>
        <v/>
      </c>
      <c r="AS288" s="38" t="str">
        <f t="shared" si="100"/>
        <v>000</v>
      </c>
      <c r="AT288" s="39" t="str">
        <f t="shared" si="101"/>
        <v>000</v>
      </c>
      <c r="AU288" s="169">
        <f t="shared" si="102"/>
        <v>0</v>
      </c>
      <c r="AV288" s="35" t="str">
        <f t="shared" si="103"/>
        <v>000</v>
      </c>
      <c r="AW288" s="39" t="str">
        <f t="shared" si="104"/>
        <v>000</v>
      </c>
      <c r="AX288" s="169">
        <f t="shared" si="105"/>
        <v>0</v>
      </c>
      <c r="AY288" s="43">
        <f t="shared" si="106"/>
        <v>0</v>
      </c>
      <c r="AZ288" s="32">
        <f t="shared" si="107"/>
        <v>0</v>
      </c>
    </row>
    <row r="289" spans="3:52" ht="22.5" customHeight="1">
      <c r="C289" s="512"/>
      <c r="D289" s="514"/>
      <c r="E289" s="516"/>
      <c r="F289" s="27" t="s">
        <v>305</v>
      </c>
      <c r="G289" s="25"/>
      <c r="H289" s="28" t="s">
        <v>309</v>
      </c>
      <c r="I289" s="521"/>
      <c r="J289" s="514"/>
      <c r="K289" s="541"/>
      <c r="L289" s="543"/>
      <c r="M289" s="545"/>
      <c r="N289" s="127" t="s">
        <v>305</v>
      </c>
      <c r="O289" s="25"/>
      <c r="P289" s="28" t="s">
        <v>309</v>
      </c>
      <c r="Q289" s="3"/>
      <c r="R289" s="4"/>
      <c r="S289" s="5"/>
      <c r="T289" s="6"/>
      <c r="U289" s="7"/>
      <c r="V289" s="55"/>
      <c r="W289" s="125"/>
      <c r="X289" s="8"/>
      <c r="Y289" s="4"/>
      <c r="Z289" s="5"/>
      <c r="AA289" s="6"/>
      <c r="AB289" s="7"/>
      <c r="AC289" s="55"/>
      <c r="AD289" s="170"/>
      <c r="AE289" s="27" t="s">
        <v>305</v>
      </c>
      <c r="AF289" s="25"/>
      <c r="AG289" s="28" t="s">
        <v>309</v>
      </c>
      <c r="AH289" s="552"/>
      <c r="AI289" s="537"/>
      <c r="AJ289" s="539"/>
      <c r="AK289" s="539"/>
      <c r="AL289" s="539"/>
      <c r="AM289" s="539"/>
      <c r="AO289" s="34" t="str">
        <f t="shared" si="112"/>
        <v/>
      </c>
      <c r="AP289" s="35" t="str">
        <f t="shared" si="97"/>
        <v/>
      </c>
      <c r="AQ289" s="36" t="str">
        <f t="shared" si="98"/>
        <v/>
      </c>
      <c r="AR289" s="37" t="str">
        <f t="shared" si="99"/>
        <v/>
      </c>
      <c r="AS289" s="38" t="str">
        <f t="shared" si="100"/>
        <v>000</v>
      </c>
      <c r="AT289" s="39" t="str">
        <f t="shared" si="101"/>
        <v>000</v>
      </c>
      <c r="AU289" s="169">
        <f t="shared" si="102"/>
        <v>0</v>
      </c>
      <c r="AV289" s="35" t="str">
        <f t="shared" si="103"/>
        <v>000</v>
      </c>
      <c r="AW289" s="39" t="str">
        <f t="shared" si="104"/>
        <v>000</v>
      </c>
      <c r="AX289" s="169">
        <f t="shared" si="105"/>
        <v>0</v>
      </c>
      <c r="AY289" s="43">
        <f t="shared" si="106"/>
        <v>0</v>
      </c>
      <c r="AZ289" s="32">
        <f t="shared" si="107"/>
        <v>0</v>
      </c>
    </row>
    <row r="290" spans="3:52" ht="22.5" customHeight="1" thickBot="1">
      <c r="C290" s="511"/>
      <c r="D290" s="513"/>
      <c r="E290" s="515"/>
      <c r="F290" s="517" t="str">
        <f>IF(G291="","",INT(YEARFRAC(G291,'[1]1'!$AJ$7,1)))</f>
        <v/>
      </c>
      <c r="G290" s="518"/>
      <c r="H290" s="519"/>
      <c r="I290" s="520"/>
      <c r="J290" s="513"/>
      <c r="K290" s="540" t="s">
        <v>308</v>
      </c>
      <c r="L290" s="542"/>
      <c r="M290" s="544" t="s">
        <v>307</v>
      </c>
      <c r="N290" s="546"/>
      <c r="O290" s="547"/>
      <c r="P290" s="548"/>
      <c r="Q290" s="3"/>
      <c r="R290" s="4"/>
      <c r="S290" s="5"/>
      <c r="T290" s="6"/>
      <c r="U290" s="7"/>
      <c r="V290" s="55"/>
      <c r="W290" s="125"/>
      <c r="X290" s="8"/>
      <c r="Y290" s="4"/>
      <c r="Z290" s="5"/>
      <c r="AA290" s="6"/>
      <c r="AB290" s="7"/>
      <c r="AC290" s="55"/>
      <c r="AD290" s="168"/>
      <c r="AE290" s="549" t="s">
        <v>66</v>
      </c>
      <c r="AF290" s="549"/>
      <c r="AG290" s="550"/>
      <c r="AH290" s="551"/>
      <c r="AI290" s="536" t="str">
        <f t="shared" si="111"/>
        <v/>
      </c>
      <c r="AJ290" s="538"/>
      <c r="AK290" s="538"/>
      <c r="AL290" s="538"/>
      <c r="AM290" s="538"/>
      <c r="AO290" s="34" t="str">
        <f t="shared" si="112"/>
        <v/>
      </c>
      <c r="AP290" s="35" t="str">
        <f t="shared" si="97"/>
        <v/>
      </c>
      <c r="AQ290" s="36" t="str">
        <f t="shared" si="98"/>
        <v/>
      </c>
      <c r="AR290" s="37" t="str">
        <f t="shared" si="99"/>
        <v/>
      </c>
      <c r="AS290" s="38" t="str">
        <f t="shared" si="100"/>
        <v>000</v>
      </c>
      <c r="AT290" s="39" t="str">
        <f t="shared" si="101"/>
        <v>000</v>
      </c>
      <c r="AU290" s="169">
        <f t="shared" si="102"/>
        <v>0</v>
      </c>
      <c r="AV290" s="35" t="str">
        <f t="shared" si="103"/>
        <v>000</v>
      </c>
      <c r="AW290" s="39" t="str">
        <f t="shared" si="104"/>
        <v>000</v>
      </c>
      <c r="AX290" s="169">
        <f t="shared" si="105"/>
        <v>0</v>
      </c>
      <c r="AY290" s="43">
        <f t="shared" si="106"/>
        <v>0</v>
      </c>
      <c r="AZ290" s="32">
        <f t="shared" si="107"/>
        <v>0</v>
      </c>
    </row>
    <row r="291" spans="3:52" ht="22.5" customHeight="1">
      <c r="C291" s="512"/>
      <c r="D291" s="514"/>
      <c r="E291" s="516"/>
      <c r="F291" s="27" t="s">
        <v>305</v>
      </c>
      <c r="G291" s="25"/>
      <c r="H291" s="28" t="s">
        <v>309</v>
      </c>
      <c r="I291" s="521"/>
      <c r="J291" s="514"/>
      <c r="K291" s="541"/>
      <c r="L291" s="543"/>
      <c r="M291" s="545"/>
      <c r="N291" s="127" t="s">
        <v>305</v>
      </c>
      <c r="O291" s="25"/>
      <c r="P291" s="28" t="s">
        <v>309</v>
      </c>
      <c r="Q291" s="3"/>
      <c r="R291" s="4"/>
      <c r="S291" s="5"/>
      <c r="T291" s="6"/>
      <c r="U291" s="7"/>
      <c r="V291" s="55"/>
      <c r="W291" s="125"/>
      <c r="X291" s="8"/>
      <c r="Y291" s="4"/>
      <c r="Z291" s="5"/>
      <c r="AA291" s="6"/>
      <c r="AB291" s="7"/>
      <c r="AC291" s="55"/>
      <c r="AD291" s="170"/>
      <c r="AE291" s="27" t="s">
        <v>305</v>
      </c>
      <c r="AF291" s="25"/>
      <c r="AG291" s="28" t="s">
        <v>309</v>
      </c>
      <c r="AH291" s="552"/>
      <c r="AI291" s="537"/>
      <c r="AJ291" s="539"/>
      <c r="AK291" s="539"/>
      <c r="AL291" s="539"/>
      <c r="AM291" s="539"/>
      <c r="AO291" s="34" t="str">
        <f t="shared" si="112"/>
        <v/>
      </c>
      <c r="AP291" s="35" t="str">
        <f t="shared" si="97"/>
        <v/>
      </c>
      <c r="AQ291" s="36" t="str">
        <f t="shared" si="98"/>
        <v/>
      </c>
      <c r="AR291" s="37" t="str">
        <f t="shared" si="99"/>
        <v/>
      </c>
      <c r="AS291" s="38" t="str">
        <f t="shared" si="100"/>
        <v>000</v>
      </c>
      <c r="AT291" s="39" t="str">
        <f t="shared" si="101"/>
        <v>000</v>
      </c>
      <c r="AU291" s="169">
        <f t="shared" si="102"/>
        <v>0</v>
      </c>
      <c r="AV291" s="35" t="str">
        <f t="shared" si="103"/>
        <v>000</v>
      </c>
      <c r="AW291" s="39" t="str">
        <f t="shared" si="104"/>
        <v>000</v>
      </c>
      <c r="AX291" s="169">
        <f t="shared" si="105"/>
        <v>0</v>
      </c>
      <c r="AY291" s="43">
        <f t="shared" si="106"/>
        <v>0</v>
      </c>
      <c r="AZ291" s="32">
        <f t="shared" si="107"/>
        <v>0</v>
      </c>
    </row>
    <row r="292" spans="3:52" ht="22.5" customHeight="1" thickBot="1">
      <c r="C292" s="511"/>
      <c r="D292" s="513"/>
      <c r="E292" s="515"/>
      <c r="F292" s="517" t="str">
        <f>IF(G293="","",INT(YEARFRAC(G293,'[1]1'!$AJ$7,1)))</f>
        <v/>
      </c>
      <c r="G292" s="518"/>
      <c r="H292" s="519"/>
      <c r="I292" s="520"/>
      <c r="J292" s="513"/>
      <c r="K292" s="540" t="s">
        <v>308</v>
      </c>
      <c r="L292" s="542"/>
      <c r="M292" s="544" t="s">
        <v>307</v>
      </c>
      <c r="N292" s="546"/>
      <c r="O292" s="547"/>
      <c r="P292" s="548"/>
      <c r="Q292" s="3"/>
      <c r="R292" s="4"/>
      <c r="S292" s="5"/>
      <c r="T292" s="6"/>
      <c r="U292" s="7"/>
      <c r="V292" s="55"/>
      <c r="W292" s="125"/>
      <c r="X292" s="8"/>
      <c r="Y292" s="4"/>
      <c r="Z292" s="5"/>
      <c r="AA292" s="6"/>
      <c r="AB292" s="7"/>
      <c r="AC292" s="55"/>
      <c r="AD292" s="168"/>
      <c r="AE292" s="549" t="s">
        <v>66</v>
      </c>
      <c r="AF292" s="549"/>
      <c r="AG292" s="550"/>
      <c r="AH292" s="551"/>
      <c r="AI292" s="536" t="str">
        <f t="shared" si="113"/>
        <v/>
      </c>
      <c r="AJ292" s="538"/>
      <c r="AK292" s="538"/>
      <c r="AL292" s="538"/>
      <c r="AM292" s="538"/>
      <c r="AO292" s="34" t="str">
        <f t="shared" si="112"/>
        <v/>
      </c>
      <c r="AP292" s="35" t="str">
        <f t="shared" si="97"/>
        <v/>
      </c>
      <c r="AQ292" s="36" t="str">
        <f t="shared" si="98"/>
        <v/>
      </c>
      <c r="AR292" s="37" t="str">
        <f t="shared" si="99"/>
        <v/>
      </c>
      <c r="AS292" s="38" t="str">
        <f t="shared" si="100"/>
        <v>000</v>
      </c>
      <c r="AT292" s="39" t="str">
        <f t="shared" si="101"/>
        <v>000</v>
      </c>
      <c r="AU292" s="169">
        <f t="shared" si="102"/>
        <v>0</v>
      </c>
      <c r="AV292" s="35" t="str">
        <f t="shared" si="103"/>
        <v>000</v>
      </c>
      <c r="AW292" s="39" t="str">
        <f t="shared" si="104"/>
        <v>000</v>
      </c>
      <c r="AX292" s="169">
        <f t="shared" si="105"/>
        <v>0</v>
      </c>
      <c r="AY292" s="43">
        <f t="shared" si="106"/>
        <v>0</v>
      </c>
      <c r="AZ292" s="32">
        <f t="shared" si="107"/>
        <v>0</v>
      </c>
    </row>
    <row r="293" spans="3:52" ht="22.5" customHeight="1">
      <c r="C293" s="512"/>
      <c r="D293" s="514"/>
      <c r="E293" s="516"/>
      <c r="F293" s="27" t="s">
        <v>305</v>
      </c>
      <c r="G293" s="25"/>
      <c r="H293" s="28" t="s">
        <v>309</v>
      </c>
      <c r="I293" s="521"/>
      <c r="J293" s="514"/>
      <c r="K293" s="541"/>
      <c r="L293" s="543"/>
      <c r="M293" s="545"/>
      <c r="N293" s="127" t="s">
        <v>305</v>
      </c>
      <c r="O293" s="25"/>
      <c r="P293" s="28" t="s">
        <v>309</v>
      </c>
      <c r="Q293" s="3"/>
      <c r="R293" s="4"/>
      <c r="S293" s="5"/>
      <c r="T293" s="6"/>
      <c r="U293" s="7"/>
      <c r="V293" s="55"/>
      <c r="W293" s="125"/>
      <c r="X293" s="8"/>
      <c r="Y293" s="4"/>
      <c r="Z293" s="5"/>
      <c r="AA293" s="6"/>
      <c r="AB293" s="7"/>
      <c r="AC293" s="55"/>
      <c r="AD293" s="170"/>
      <c r="AE293" s="27" t="s">
        <v>305</v>
      </c>
      <c r="AF293" s="25"/>
      <c r="AG293" s="28" t="s">
        <v>309</v>
      </c>
      <c r="AH293" s="552"/>
      <c r="AI293" s="537"/>
      <c r="AJ293" s="539"/>
      <c r="AK293" s="539"/>
      <c r="AL293" s="539"/>
      <c r="AM293" s="539"/>
      <c r="AO293" s="34" t="str">
        <f t="shared" si="112"/>
        <v/>
      </c>
      <c r="AP293" s="35" t="str">
        <f t="shared" si="97"/>
        <v/>
      </c>
      <c r="AQ293" s="36" t="str">
        <f t="shared" si="98"/>
        <v/>
      </c>
      <c r="AR293" s="37" t="str">
        <f t="shared" si="99"/>
        <v/>
      </c>
      <c r="AS293" s="38" t="str">
        <f t="shared" si="100"/>
        <v>000</v>
      </c>
      <c r="AT293" s="39" t="str">
        <f t="shared" si="101"/>
        <v>000</v>
      </c>
      <c r="AU293" s="169">
        <f t="shared" si="102"/>
        <v>0</v>
      </c>
      <c r="AV293" s="35" t="str">
        <f t="shared" si="103"/>
        <v>000</v>
      </c>
      <c r="AW293" s="39" t="str">
        <f t="shared" si="104"/>
        <v>000</v>
      </c>
      <c r="AX293" s="169">
        <f t="shared" si="105"/>
        <v>0</v>
      </c>
      <c r="AY293" s="43">
        <f t="shared" si="106"/>
        <v>0</v>
      </c>
      <c r="AZ293" s="32">
        <f t="shared" si="107"/>
        <v>0</v>
      </c>
    </row>
    <row r="294" spans="3:52" ht="22.5" customHeight="1" thickBot="1">
      <c r="C294" s="511"/>
      <c r="D294" s="513"/>
      <c r="E294" s="515"/>
      <c r="F294" s="517" t="str">
        <f>IF(G295="","",INT(YEARFRAC(G295,'[1]1'!$AJ$7,1)))</f>
        <v/>
      </c>
      <c r="G294" s="518"/>
      <c r="H294" s="519"/>
      <c r="I294" s="520"/>
      <c r="J294" s="513"/>
      <c r="K294" s="540" t="s">
        <v>308</v>
      </c>
      <c r="L294" s="542"/>
      <c r="M294" s="544" t="s">
        <v>307</v>
      </c>
      <c r="N294" s="546"/>
      <c r="O294" s="547"/>
      <c r="P294" s="548"/>
      <c r="Q294" s="3"/>
      <c r="R294" s="4"/>
      <c r="S294" s="5"/>
      <c r="T294" s="6"/>
      <c r="U294" s="7"/>
      <c r="V294" s="55"/>
      <c r="W294" s="125"/>
      <c r="X294" s="8"/>
      <c r="Y294" s="4"/>
      <c r="Z294" s="5"/>
      <c r="AA294" s="6"/>
      <c r="AB294" s="7"/>
      <c r="AC294" s="55"/>
      <c r="AD294" s="168"/>
      <c r="AE294" s="549" t="s">
        <v>66</v>
      </c>
      <c r="AF294" s="549"/>
      <c r="AG294" s="550"/>
      <c r="AH294" s="551"/>
      <c r="AI294" s="536" t="str">
        <f t="shared" si="114"/>
        <v/>
      </c>
      <c r="AJ294" s="538"/>
      <c r="AK294" s="538"/>
      <c r="AL294" s="538"/>
      <c r="AM294" s="538"/>
      <c r="AO294" s="34" t="str">
        <f t="shared" si="112"/>
        <v/>
      </c>
      <c r="AP294" s="35" t="str">
        <f t="shared" si="97"/>
        <v/>
      </c>
      <c r="AQ294" s="36" t="str">
        <f t="shared" si="98"/>
        <v/>
      </c>
      <c r="AR294" s="37" t="str">
        <f t="shared" si="99"/>
        <v/>
      </c>
      <c r="AS294" s="38" t="str">
        <f t="shared" si="100"/>
        <v>000</v>
      </c>
      <c r="AT294" s="39" t="str">
        <f t="shared" si="101"/>
        <v>000</v>
      </c>
      <c r="AU294" s="169">
        <f t="shared" si="102"/>
        <v>0</v>
      </c>
      <c r="AV294" s="35" t="str">
        <f t="shared" si="103"/>
        <v>000</v>
      </c>
      <c r="AW294" s="39" t="str">
        <f t="shared" si="104"/>
        <v>000</v>
      </c>
      <c r="AX294" s="169">
        <f t="shared" si="105"/>
        <v>0</v>
      </c>
      <c r="AY294" s="43">
        <f t="shared" si="106"/>
        <v>0</v>
      </c>
      <c r="AZ294" s="32">
        <f t="shared" si="107"/>
        <v>0</v>
      </c>
    </row>
    <row r="295" spans="3:52" ht="22.5" customHeight="1">
      <c r="C295" s="512"/>
      <c r="D295" s="514"/>
      <c r="E295" s="516"/>
      <c r="F295" s="27" t="s">
        <v>305</v>
      </c>
      <c r="G295" s="25"/>
      <c r="H295" s="28" t="s">
        <v>309</v>
      </c>
      <c r="I295" s="521"/>
      <c r="J295" s="514"/>
      <c r="K295" s="541"/>
      <c r="L295" s="543"/>
      <c r="M295" s="545"/>
      <c r="N295" s="127" t="s">
        <v>305</v>
      </c>
      <c r="O295" s="25"/>
      <c r="P295" s="28" t="s">
        <v>309</v>
      </c>
      <c r="Q295" s="3"/>
      <c r="R295" s="4"/>
      <c r="S295" s="5"/>
      <c r="T295" s="6"/>
      <c r="U295" s="7"/>
      <c r="V295" s="55"/>
      <c r="W295" s="125"/>
      <c r="X295" s="8"/>
      <c r="Y295" s="4"/>
      <c r="Z295" s="5"/>
      <c r="AA295" s="6"/>
      <c r="AB295" s="7"/>
      <c r="AC295" s="55"/>
      <c r="AD295" s="170"/>
      <c r="AE295" s="27" t="s">
        <v>305</v>
      </c>
      <c r="AF295" s="25"/>
      <c r="AG295" s="28" t="s">
        <v>309</v>
      </c>
      <c r="AH295" s="552"/>
      <c r="AI295" s="537"/>
      <c r="AJ295" s="539"/>
      <c r="AK295" s="539"/>
      <c r="AL295" s="539"/>
      <c r="AM295" s="539"/>
      <c r="AO295" s="34" t="str">
        <f t="shared" si="112"/>
        <v/>
      </c>
      <c r="AP295" s="35" t="str">
        <f t="shared" si="97"/>
        <v/>
      </c>
      <c r="AQ295" s="36" t="str">
        <f t="shared" si="98"/>
        <v/>
      </c>
      <c r="AR295" s="37" t="str">
        <f t="shared" si="99"/>
        <v/>
      </c>
      <c r="AS295" s="38" t="str">
        <f t="shared" si="100"/>
        <v>000</v>
      </c>
      <c r="AT295" s="39" t="str">
        <f t="shared" si="101"/>
        <v>000</v>
      </c>
      <c r="AU295" s="169">
        <f t="shared" si="102"/>
        <v>0</v>
      </c>
      <c r="AV295" s="35" t="str">
        <f t="shared" si="103"/>
        <v>000</v>
      </c>
      <c r="AW295" s="39" t="str">
        <f t="shared" si="104"/>
        <v>000</v>
      </c>
      <c r="AX295" s="169">
        <f t="shared" si="105"/>
        <v>0</v>
      </c>
      <c r="AY295" s="43">
        <f t="shared" si="106"/>
        <v>0</v>
      </c>
      <c r="AZ295" s="32">
        <f t="shared" si="107"/>
        <v>0</v>
      </c>
    </row>
    <row r="296" spans="3:52" ht="22.5" customHeight="1" thickBot="1">
      <c r="C296" s="511"/>
      <c r="D296" s="513"/>
      <c r="E296" s="515"/>
      <c r="F296" s="517" t="str">
        <f>IF(G297="","",INT(YEARFRAC(G297,'[1]1'!$AJ$7,1)))</f>
        <v/>
      </c>
      <c r="G296" s="518"/>
      <c r="H296" s="519"/>
      <c r="I296" s="520"/>
      <c r="J296" s="513"/>
      <c r="K296" s="540" t="s">
        <v>308</v>
      </c>
      <c r="L296" s="542"/>
      <c r="M296" s="544" t="s">
        <v>307</v>
      </c>
      <c r="N296" s="546"/>
      <c r="O296" s="547"/>
      <c r="P296" s="548"/>
      <c r="Q296" s="3"/>
      <c r="R296" s="4"/>
      <c r="S296" s="5"/>
      <c r="T296" s="6"/>
      <c r="U296" s="7"/>
      <c r="V296" s="55"/>
      <c r="W296" s="125"/>
      <c r="X296" s="8"/>
      <c r="Y296" s="4"/>
      <c r="Z296" s="5"/>
      <c r="AA296" s="6"/>
      <c r="AB296" s="7"/>
      <c r="AC296" s="55"/>
      <c r="AD296" s="168"/>
      <c r="AE296" s="549" t="s">
        <v>66</v>
      </c>
      <c r="AF296" s="549"/>
      <c r="AG296" s="550"/>
      <c r="AH296" s="551"/>
      <c r="AI296" s="536" t="str">
        <f t="shared" si="115"/>
        <v/>
      </c>
      <c r="AJ296" s="538"/>
      <c r="AK296" s="538"/>
      <c r="AL296" s="538"/>
      <c r="AM296" s="538"/>
      <c r="AO296" s="34" t="str">
        <f t="shared" si="112"/>
        <v/>
      </c>
      <c r="AP296" s="35" t="str">
        <f t="shared" si="97"/>
        <v/>
      </c>
      <c r="AQ296" s="36" t="str">
        <f t="shared" si="98"/>
        <v/>
      </c>
      <c r="AR296" s="37" t="str">
        <f t="shared" si="99"/>
        <v/>
      </c>
      <c r="AS296" s="38" t="str">
        <f t="shared" si="100"/>
        <v>000</v>
      </c>
      <c r="AT296" s="39" t="str">
        <f t="shared" si="101"/>
        <v>000</v>
      </c>
      <c r="AU296" s="169">
        <f t="shared" si="102"/>
        <v>0</v>
      </c>
      <c r="AV296" s="35" t="str">
        <f t="shared" si="103"/>
        <v>000</v>
      </c>
      <c r="AW296" s="39" t="str">
        <f t="shared" si="104"/>
        <v>000</v>
      </c>
      <c r="AX296" s="169">
        <f t="shared" si="105"/>
        <v>0</v>
      </c>
      <c r="AY296" s="43">
        <f t="shared" si="106"/>
        <v>0</v>
      </c>
      <c r="AZ296" s="32">
        <f t="shared" si="107"/>
        <v>0</v>
      </c>
    </row>
    <row r="297" spans="3:52" ht="22.5" customHeight="1">
      <c r="C297" s="512"/>
      <c r="D297" s="514"/>
      <c r="E297" s="516"/>
      <c r="F297" s="27" t="s">
        <v>305</v>
      </c>
      <c r="G297" s="25"/>
      <c r="H297" s="28" t="s">
        <v>309</v>
      </c>
      <c r="I297" s="521"/>
      <c r="J297" s="514"/>
      <c r="K297" s="541"/>
      <c r="L297" s="543"/>
      <c r="M297" s="545"/>
      <c r="N297" s="127" t="s">
        <v>305</v>
      </c>
      <c r="O297" s="25"/>
      <c r="P297" s="28" t="s">
        <v>309</v>
      </c>
      <c r="Q297" s="3"/>
      <c r="R297" s="4"/>
      <c r="S297" s="5"/>
      <c r="T297" s="6"/>
      <c r="U297" s="7"/>
      <c r="V297" s="55"/>
      <c r="W297" s="125"/>
      <c r="X297" s="8"/>
      <c r="Y297" s="4"/>
      <c r="Z297" s="5"/>
      <c r="AA297" s="6"/>
      <c r="AB297" s="7"/>
      <c r="AC297" s="55"/>
      <c r="AD297" s="170"/>
      <c r="AE297" s="27" t="s">
        <v>305</v>
      </c>
      <c r="AF297" s="25"/>
      <c r="AG297" s="28" t="s">
        <v>309</v>
      </c>
      <c r="AH297" s="552"/>
      <c r="AI297" s="537"/>
      <c r="AJ297" s="539"/>
      <c r="AK297" s="539"/>
      <c r="AL297" s="539"/>
      <c r="AM297" s="539"/>
      <c r="AO297" s="34" t="str">
        <f t="shared" si="112"/>
        <v/>
      </c>
      <c r="AP297" s="35" t="str">
        <f t="shared" si="97"/>
        <v/>
      </c>
      <c r="AQ297" s="36" t="str">
        <f t="shared" si="98"/>
        <v/>
      </c>
      <c r="AR297" s="37" t="str">
        <f t="shared" si="99"/>
        <v/>
      </c>
      <c r="AS297" s="38" t="str">
        <f t="shared" si="100"/>
        <v>000</v>
      </c>
      <c r="AT297" s="39" t="str">
        <f t="shared" si="101"/>
        <v>000</v>
      </c>
      <c r="AU297" s="169">
        <f t="shared" si="102"/>
        <v>0</v>
      </c>
      <c r="AV297" s="35" t="str">
        <f t="shared" si="103"/>
        <v>000</v>
      </c>
      <c r="AW297" s="39" t="str">
        <f t="shared" si="104"/>
        <v>000</v>
      </c>
      <c r="AX297" s="169">
        <f t="shared" si="105"/>
        <v>0</v>
      </c>
      <c r="AY297" s="43">
        <f t="shared" si="106"/>
        <v>0</v>
      </c>
      <c r="AZ297" s="32">
        <f t="shared" si="107"/>
        <v>0</v>
      </c>
    </row>
    <row r="298" spans="3:52" ht="22.5" customHeight="1" thickBot="1">
      <c r="C298" s="511"/>
      <c r="D298" s="513"/>
      <c r="E298" s="515"/>
      <c r="F298" s="517" t="str">
        <f>IF(G299="","",INT(YEARFRAC(G299,'[1]1'!$AJ$7,1)))</f>
        <v/>
      </c>
      <c r="G298" s="518"/>
      <c r="H298" s="519"/>
      <c r="I298" s="520"/>
      <c r="J298" s="513"/>
      <c r="K298" s="540" t="s">
        <v>308</v>
      </c>
      <c r="L298" s="542"/>
      <c r="M298" s="544" t="s">
        <v>307</v>
      </c>
      <c r="N298" s="546"/>
      <c r="O298" s="547"/>
      <c r="P298" s="548"/>
      <c r="Q298" s="3"/>
      <c r="R298" s="4"/>
      <c r="S298" s="5"/>
      <c r="T298" s="6"/>
      <c r="U298" s="7"/>
      <c r="V298" s="55"/>
      <c r="W298" s="125"/>
      <c r="X298" s="8"/>
      <c r="Y298" s="4"/>
      <c r="Z298" s="5"/>
      <c r="AA298" s="6"/>
      <c r="AB298" s="7"/>
      <c r="AC298" s="55"/>
      <c r="AD298" s="168"/>
      <c r="AE298" s="549" t="s">
        <v>66</v>
      </c>
      <c r="AF298" s="549"/>
      <c r="AG298" s="550"/>
      <c r="AH298" s="551"/>
      <c r="AI298" s="536" t="str">
        <f t="shared" si="116"/>
        <v/>
      </c>
      <c r="AJ298" s="538"/>
      <c r="AK298" s="538"/>
      <c r="AL298" s="538"/>
      <c r="AM298" s="538"/>
      <c r="AO298" s="34" t="str">
        <f t="shared" si="112"/>
        <v/>
      </c>
      <c r="AP298" s="35" t="str">
        <f t="shared" si="97"/>
        <v/>
      </c>
      <c r="AQ298" s="36" t="str">
        <f t="shared" si="98"/>
        <v/>
      </c>
      <c r="AR298" s="37" t="str">
        <f t="shared" si="99"/>
        <v/>
      </c>
      <c r="AS298" s="38" t="str">
        <f t="shared" si="100"/>
        <v>000</v>
      </c>
      <c r="AT298" s="39" t="str">
        <f t="shared" si="101"/>
        <v>000</v>
      </c>
      <c r="AU298" s="169">
        <f t="shared" si="102"/>
        <v>0</v>
      </c>
      <c r="AV298" s="35" t="str">
        <f t="shared" si="103"/>
        <v>000</v>
      </c>
      <c r="AW298" s="39" t="str">
        <f t="shared" si="104"/>
        <v>000</v>
      </c>
      <c r="AX298" s="169">
        <f t="shared" si="105"/>
        <v>0</v>
      </c>
      <c r="AY298" s="43">
        <f t="shared" si="106"/>
        <v>0</v>
      </c>
      <c r="AZ298" s="32">
        <f t="shared" si="107"/>
        <v>0</v>
      </c>
    </row>
    <row r="299" spans="3:52" ht="22.5" customHeight="1">
      <c r="C299" s="512"/>
      <c r="D299" s="514"/>
      <c r="E299" s="516"/>
      <c r="F299" s="27" t="s">
        <v>305</v>
      </c>
      <c r="G299" s="25"/>
      <c r="H299" s="28" t="s">
        <v>309</v>
      </c>
      <c r="I299" s="521"/>
      <c r="J299" s="514"/>
      <c r="K299" s="541"/>
      <c r="L299" s="543"/>
      <c r="M299" s="545"/>
      <c r="N299" s="127" t="s">
        <v>305</v>
      </c>
      <c r="O299" s="25"/>
      <c r="P299" s="28" t="s">
        <v>309</v>
      </c>
      <c r="Q299" s="3"/>
      <c r="R299" s="4"/>
      <c r="S299" s="5"/>
      <c r="T299" s="6"/>
      <c r="U299" s="7"/>
      <c r="V299" s="55"/>
      <c r="W299" s="125"/>
      <c r="X299" s="8"/>
      <c r="Y299" s="4"/>
      <c r="Z299" s="5"/>
      <c r="AA299" s="6"/>
      <c r="AB299" s="7"/>
      <c r="AC299" s="55"/>
      <c r="AD299" s="170"/>
      <c r="AE299" s="27" t="s">
        <v>305</v>
      </c>
      <c r="AF299" s="25"/>
      <c r="AG299" s="28" t="s">
        <v>309</v>
      </c>
      <c r="AH299" s="552"/>
      <c r="AI299" s="537"/>
      <c r="AJ299" s="539"/>
      <c r="AK299" s="539"/>
      <c r="AL299" s="539"/>
      <c r="AM299" s="539"/>
      <c r="AO299" s="34" t="str">
        <f t="shared" si="112"/>
        <v/>
      </c>
      <c r="AP299" s="35" t="str">
        <f t="shared" si="97"/>
        <v/>
      </c>
      <c r="AQ299" s="36" t="str">
        <f t="shared" si="98"/>
        <v/>
      </c>
      <c r="AR299" s="37" t="str">
        <f t="shared" si="99"/>
        <v/>
      </c>
      <c r="AS299" s="38" t="str">
        <f t="shared" si="100"/>
        <v>000</v>
      </c>
      <c r="AT299" s="39" t="str">
        <f t="shared" si="101"/>
        <v>000</v>
      </c>
      <c r="AU299" s="169">
        <f t="shared" si="102"/>
        <v>0</v>
      </c>
      <c r="AV299" s="35" t="str">
        <f t="shared" si="103"/>
        <v>000</v>
      </c>
      <c r="AW299" s="39" t="str">
        <f t="shared" si="104"/>
        <v>000</v>
      </c>
      <c r="AX299" s="169">
        <f t="shared" si="105"/>
        <v>0</v>
      </c>
      <c r="AY299" s="43">
        <f t="shared" si="106"/>
        <v>0</v>
      </c>
      <c r="AZ299" s="32">
        <f t="shared" si="107"/>
        <v>0</v>
      </c>
    </row>
    <row r="300" spans="3:52" ht="22.5" customHeight="1" thickBot="1">
      <c r="C300" s="511"/>
      <c r="D300" s="513"/>
      <c r="E300" s="515"/>
      <c r="F300" s="517" t="str">
        <f>IF(G301="","",INT(YEARFRAC(G301,'[1]1'!$AJ$7,1)))</f>
        <v/>
      </c>
      <c r="G300" s="518"/>
      <c r="H300" s="519"/>
      <c r="I300" s="520"/>
      <c r="J300" s="513"/>
      <c r="K300" s="540" t="s">
        <v>308</v>
      </c>
      <c r="L300" s="542"/>
      <c r="M300" s="544" t="s">
        <v>307</v>
      </c>
      <c r="N300" s="546"/>
      <c r="O300" s="547"/>
      <c r="P300" s="548"/>
      <c r="Q300" s="3"/>
      <c r="R300" s="4"/>
      <c r="S300" s="5"/>
      <c r="T300" s="6"/>
      <c r="U300" s="7"/>
      <c r="V300" s="55"/>
      <c r="W300" s="125"/>
      <c r="X300" s="8"/>
      <c r="Y300" s="4"/>
      <c r="Z300" s="5"/>
      <c r="AA300" s="6"/>
      <c r="AB300" s="7"/>
      <c r="AC300" s="55"/>
      <c r="AD300" s="168"/>
      <c r="AE300" s="549" t="s">
        <v>66</v>
      </c>
      <c r="AF300" s="549"/>
      <c r="AG300" s="550"/>
      <c r="AH300" s="551"/>
      <c r="AI300" s="536" t="str">
        <f t="shared" si="117"/>
        <v/>
      </c>
      <c r="AJ300" s="538"/>
      <c r="AK300" s="538"/>
      <c r="AL300" s="538"/>
      <c r="AM300" s="538"/>
      <c r="AO300" s="34" t="str">
        <f t="shared" si="112"/>
        <v/>
      </c>
      <c r="AP300" s="35" t="str">
        <f t="shared" si="97"/>
        <v/>
      </c>
      <c r="AQ300" s="36" t="str">
        <f t="shared" si="98"/>
        <v/>
      </c>
      <c r="AR300" s="37" t="str">
        <f t="shared" si="99"/>
        <v/>
      </c>
      <c r="AS300" s="38" t="str">
        <f t="shared" si="100"/>
        <v>000</v>
      </c>
      <c r="AT300" s="39" t="str">
        <f t="shared" si="101"/>
        <v>000</v>
      </c>
      <c r="AU300" s="169">
        <f t="shared" si="102"/>
        <v>0</v>
      </c>
      <c r="AV300" s="35" t="str">
        <f t="shared" si="103"/>
        <v>000</v>
      </c>
      <c r="AW300" s="39" t="str">
        <f t="shared" si="104"/>
        <v>000</v>
      </c>
      <c r="AX300" s="169">
        <f t="shared" si="105"/>
        <v>0</v>
      </c>
      <c r="AY300" s="43">
        <f t="shared" si="106"/>
        <v>0</v>
      </c>
      <c r="AZ300" s="32">
        <f t="shared" si="107"/>
        <v>0</v>
      </c>
    </row>
    <row r="301" spans="3:52" ht="22.5" customHeight="1">
      <c r="C301" s="512"/>
      <c r="D301" s="514"/>
      <c r="E301" s="516"/>
      <c r="F301" s="27" t="s">
        <v>305</v>
      </c>
      <c r="G301" s="25"/>
      <c r="H301" s="28" t="s">
        <v>309</v>
      </c>
      <c r="I301" s="521"/>
      <c r="J301" s="514"/>
      <c r="K301" s="541"/>
      <c r="L301" s="543"/>
      <c r="M301" s="545"/>
      <c r="N301" s="127" t="s">
        <v>305</v>
      </c>
      <c r="O301" s="25"/>
      <c r="P301" s="28" t="s">
        <v>309</v>
      </c>
      <c r="Q301" s="3"/>
      <c r="R301" s="4"/>
      <c r="S301" s="5"/>
      <c r="T301" s="6"/>
      <c r="U301" s="7"/>
      <c r="V301" s="55"/>
      <c r="W301" s="125"/>
      <c r="X301" s="8"/>
      <c r="Y301" s="4"/>
      <c r="Z301" s="5"/>
      <c r="AA301" s="6"/>
      <c r="AB301" s="7"/>
      <c r="AC301" s="55"/>
      <c r="AD301" s="170"/>
      <c r="AE301" s="27" t="s">
        <v>305</v>
      </c>
      <c r="AF301" s="25"/>
      <c r="AG301" s="28" t="s">
        <v>309</v>
      </c>
      <c r="AH301" s="552"/>
      <c r="AI301" s="537"/>
      <c r="AJ301" s="539"/>
      <c r="AK301" s="539"/>
      <c r="AL301" s="539"/>
      <c r="AM301" s="539"/>
      <c r="AO301" s="34" t="str">
        <f t="shared" si="112"/>
        <v/>
      </c>
      <c r="AP301" s="35" t="str">
        <f t="shared" si="97"/>
        <v/>
      </c>
      <c r="AQ301" s="36" t="str">
        <f t="shared" si="98"/>
        <v/>
      </c>
      <c r="AR301" s="37" t="str">
        <f t="shared" si="99"/>
        <v/>
      </c>
      <c r="AS301" s="38" t="str">
        <f t="shared" si="100"/>
        <v>000</v>
      </c>
      <c r="AT301" s="39" t="str">
        <f t="shared" si="101"/>
        <v>000</v>
      </c>
      <c r="AU301" s="169">
        <f t="shared" si="102"/>
        <v>0</v>
      </c>
      <c r="AV301" s="35" t="str">
        <f t="shared" si="103"/>
        <v>000</v>
      </c>
      <c r="AW301" s="39" t="str">
        <f t="shared" si="104"/>
        <v>000</v>
      </c>
      <c r="AX301" s="169">
        <f t="shared" si="105"/>
        <v>0</v>
      </c>
      <c r="AY301" s="43">
        <f t="shared" si="106"/>
        <v>0</v>
      </c>
      <c r="AZ301" s="32">
        <f t="shared" si="107"/>
        <v>0</v>
      </c>
    </row>
    <row r="302" spans="3:52" ht="22.5" customHeight="1" thickBot="1">
      <c r="C302" s="511"/>
      <c r="D302" s="513"/>
      <c r="E302" s="515"/>
      <c r="F302" s="517" t="str">
        <f>IF(G303="","",INT(YEARFRAC(G303,'[1]1'!$AJ$7,1)))</f>
        <v/>
      </c>
      <c r="G302" s="518"/>
      <c r="H302" s="519"/>
      <c r="I302" s="520"/>
      <c r="J302" s="513"/>
      <c r="K302" s="540" t="s">
        <v>308</v>
      </c>
      <c r="L302" s="542"/>
      <c r="M302" s="544" t="s">
        <v>307</v>
      </c>
      <c r="N302" s="546"/>
      <c r="O302" s="547"/>
      <c r="P302" s="548"/>
      <c r="Q302" s="3"/>
      <c r="R302" s="4"/>
      <c r="S302" s="5"/>
      <c r="T302" s="6"/>
      <c r="U302" s="7"/>
      <c r="V302" s="55"/>
      <c r="W302" s="125"/>
      <c r="X302" s="8"/>
      <c r="Y302" s="4"/>
      <c r="Z302" s="5"/>
      <c r="AA302" s="6"/>
      <c r="AB302" s="7"/>
      <c r="AC302" s="55"/>
      <c r="AD302" s="168"/>
      <c r="AE302" s="549" t="s">
        <v>66</v>
      </c>
      <c r="AF302" s="549"/>
      <c r="AG302" s="550"/>
      <c r="AH302" s="551"/>
      <c r="AI302" s="536" t="str">
        <f t="shared" si="118"/>
        <v/>
      </c>
      <c r="AJ302" s="538"/>
      <c r="AK302" s="538"/>
      <c r="AL302" s="538"/>
      <c r="AM302" s="538"/>
      <c r="AO302" s="34" t="str">
        <f t="shared" si="112"/>
        <v/>
      </c>
      <c r="AP302" s="35" t="str">
        <f t="shared" si="97"/>
        <v/>
      </c>
      <c r="AQ302" s="36" t="str">
        <f t="shared" si="98"/>
        <v/>
      </c>
      <c r="AR302" s="37" t="str">
        <f t="shared" si="99"/>
        <v/>
      </c>
      <c r="AS302" s="38" t="str">
        <f t="shared" si="100"/>
        <v>000</v>
      </c>
      <c r="AT302" s="39" t="str">
        <f t="shared" si="101"/>
        <v>000</v>
      </c>
      <c r="AU302" s="169">
        <f t="shared" si="102"/>
        <v>0</v>
      </c>
      <c r="AV302" s="35" t="str">
        <f t="shared" si="103"/>
        <v>000</v>
      </c>
      <c r="AW302" s="39" t="str">
        <f t="shared" si="104"/>
        <v>000</v>
      </c>
      <c r="AX302" s="169">
        <f t="shared" si="105"/>
        <v>0</v>
      </c>
      <c r="AY302" s="43">
        <f t="shared" si="106"/>
        <v>0</v>
      </c>
      <c r="AZ302" s="32">
        <f t="shared" si="107"/>
        <v>0</v>
      </c>
    </row>
    <row r="303" spans="3:52" ht="22.5" customHeight="1">
      <c r="C303" s="512"/>
      <c r="D303" s="514"/>
      <c r="E303" s="516"/>
      <c r="F303" s="27" t="s">
        <v>305</v>
      </c>
      <c r="G303" s="25"/>
      <c r="H303" s="28" t="s">
        <v>309</v>
      </c>
      <c r="I303" s="521"/>
      <c r="J303" s="514"/>
      <c r="K303" s="541"/>
      <c r="L303" s="543"/>
      <c r="M303" s="545"/>
      <c r="N303" s="127" t="s">
        <v>305</v>
      </c>
      <c r="O303" s="25"/>
      <c r="P303" s="28" t="s">
        <v>309</v>
      </c>
      <c r="Q303" s="3"/>
      <c r="R303" s="4"/>
      <c r="S303" s="5"/>
      <c r="T303" s="6"/>
      <c r="U303" s="7"/>
      <c r="V303" s="55"/>
      <c r="W303" s="125"/>
      <c r="X303" s="8"/>
      <c r="Y303" s="4"/>
      <c r="Z303" s="5"/>
      <c r="AA303" s="6"/>
      <c r="AB303" s="7"/>
      <c r="AC303" s="55"/>
      <c r="AD303" s="170"/>
      <c r="AE303" s="27" t="s">
        <v>305</v>
      </c>
      <c r="AF303" s="25"/>
      <c r="AG303" s="28" t="s">
        <v>309</v>
      </c>
      <c r="AH303" s="552"/>
      <c r="AI303" s="537"/>
      <c r="AJ303" s="539"/>
      <c r="AK303" s="539"/>
      <c r="AL303" s="539"/>
      <c r="AM303" s="539"/>
      <c r="AO303" s="34" t="str">
        <f t="shared" si="112"/>
        <v/>
      </c>
      <c r="AP303" s="35" t="str">
        <f t="shared" si="97"/>
        <v/>
      </c>
      <c r="AQ303" s="36" t="str">
        <f t="shared" si="98"/>
        <v/>
      </c>
      <c r="AR303" s="37" t="str">
        <f t="shared" si="99"/>
        <v/>
      </c>
      <c r="AS303" s="38" t="str">
        <f t="shared" si="100"/>
        <v>000</v>
      </c>
      <c r="AT303" s="39" t="str">
        <f t="shared" si="101"/>
        <v>000</v>
      </c>
      <c r="AU303" s="169">
        <f t="shared" si="102"/>
        <v>0</v>
      </c>
      <c r="AV303" s="35" t="str">
        <f t="shared" si="103"/>
        <v>000</v>
      </c>
      <c r="AW303" s="39" t="str">
        <f t="shared" si="104"/>
        <v>000</v>
      </c>
      <c r="AX303" s="169">
        <f t="shared" si="105"/>
        <v>0</v>
      </c>
      <c r="AY303" s="43">
        <f t="shared" si="106"/>
        <v>0</v>
      </c>
      <c r="AZ303" s="32">
        <f t="shared" si="107"/>
        <v>0</v>
      </c>
    </row>
    <row r="304" spans="3:52" ht="22.5" customHeight="1" thickBot="1">
      <c r="C304" s="511"/>
      <c r="D304" s="513"/>
      <c r="E304" s="515"/>
      <c r="F304" s="517" t="str">
        <f>IF(G305="","",INT(YEARFRAC(G305,'[1]1'!$AJ$7,1)))</f>
        <v/>
      </c>
      <c r="G304" s="518"/>
      <c r="H304" s="519"/>
      <c r="I304" s="520"/>
      <c r="J304" s="513"/>
      <c r="K304" s="540" t="s">
        <v>308</v>
      </c>
      <c r="L304" s="542"/>
      <c r="M304" s="544" t="s">
        <v>307</v>
      </c>
      <c r="N304" s="546"/>
      <c r="O304" s="547"/>
      <c r="P304" s="548"/>
      <c r="Q304" s="3"/>
      <c r="R304" s="4"/>
      <c r="S304" s="5"/>
      <c r="T304" s="6"/>
      <c r="U304" s="7"/>
      <c r="V304" s="55"/>
      <c r="W304" s="125"/>
      <c r="X304" s="8"/>
      <c r="Y304" s="4"/>
      <c r="Z304" s="5"/>
      <c r="AA304" s="6"/>
      <c r="AB304" s="7"/>
      <c r="AC304" s="55"/>
      <c r="AD304" s="168"/>
      <c r="AE304" s="549" t="s">
        <v>66</v>
      </c>
      <c r="AF304" s="549"/>
      <c r="AG304" s="550"/>
      <c r="AH304" s="551"/>
      <c r="AI304" s="536" t="str">
        <f t="shared" ref="AI304" si="120">IF(F304&lt;35,"◯","")</f>
        <v/>
      </c>
      <c r="AJ304" s="538"/>
      <c r="AK304" s="538"/>
      <c r="AL304" s="538"/>
      <c r="AM304" s="538"/>
      <c r="AO304" s="34" t="str">
        <f t="shared" si="112"/>
        <v/>
      </c>
      <c r="AP304" s="35" t="str">
        <f t="shared" si="97"/>
        <v/>
      </c>
      <c r="AQ304" s="36" t="str">
        <f t="shared" si="98"/>
        <v/>
      </c>
      <c r="AR304" s="37" t="str">
        <f t="shared" si="99"/>
        <v/>
      </c>
      <c r="AS304" s="38" t="str">
        <f t="shared" si="100"/>
        <v>000</v>
      </c>
      <c r="AT304" s="39" t="str">
        <f t="shared" si="101"/>
        <v>000</v>
      </c>
      <c r="AU304" s="169">
        <f t="shared" si="102"/>
        <v>0</v>
      </c>
      <c r="AV304" s="35" t="str">
        <f t="shared" si="103"/>
        <v>000</v>
      </c>
      <c r="AW304" s="39" t="str">
        <f t="shared" si="104"/>
        <v>000</v>
      </c>
      <c r="AX304" s="169">
        <f t="shared" si="105"/>
        <v>0</v>
      </c>
      <c r="AY304" s="43">
        <f t="shared" si="106"/>
        <v>0</v>
      </c>
      <c r="AZ304" s="32">
        <f t="shared" si="107"/>
        <v>0</v>
      </c>
    </row>
    <row r="305" spans="3:52" ht="22.5" customHeight="1">
      <c r="C305" s="512"/>
      <c r="D305" s="514"/>
      <c r="E305" s="516"/>
      <c r="F305" s="27" t="s">
        <v>305</v>
      </c>
      <c r="G305" s="25"/>
      <c r="H305" s="28" t="s">
        <v>309</v>
      </c>
      <c r="I305" s="521"/>
      <c r="J305" s="514"/>
      <c r="K305" s="541"/>
      <c r="L305" s="543"/>
      <c r="M305" s="545"/>
      <c r="N305" s="127" t="s">
        <v>305</v>
      </c>
      <c r="O305" s="25"/>
      <c r="P305" s="28" t="s">
        <v>309</v>
      </c>
      <c r="Q305" s="3"/>
      <c r="R305" s="4"/>
      <c r="S305" s="5"/>
      <c r="T305" s="6"/>
      <c r="U305" s="7"/>
      <c r="V305" s="55"/>
      <c r="W305" s="125"/>
      <c r="X305" s="8"/>
      <c r="Y305" s="4"/>
      <c r="Z305" s="5"/>
      <c r="AA305" s="6"/>
      <c r="AB305" s="7"/>
      <c r="AC305" s="55"/>
      <c r="AD305" s="170"/>
      <c r="AE305" s="27" t="s">
        <v>305</v>
      </c>
      <c r="AF305" s="25"/>
      <c r="AG305" s="28" t="s">
        <v>309</v>
      </c>
      <c r="AH305" s="552"/>
      <c r="AI305" s="537"/>
      <c r="AJ305" s="539"/>
      <c r="AK305" s="539"/>
      <c r="AL305" s="539"/>
      <c r="AM305" s="539"/>
      <c r="AO305" s="34" t="str">
        <f t="shared" si="112"/>
        <v/>
      </c>
      <c r="AP305" s="35" t="str">
        <f t="shared" si="97"/>
        <v/>
      </c>
      <c r="AQ305" s="36" t="str">
        <f t="shared" si="98"/>
        <v/>
      </c>
      <c r="AR305" s="37" t="str">
        <f t="shared" si="99"/>
        <v/>
      </c>
      <c r="AS305" s="38" t="str">
        <f t="shared" si="100"/>
        <v>000</v>
      </c>
      <c r="AT305" s="39" t="str">
        <f t="shared" si="101"/>
        <v>000</v>
      </c>
      <c r="AU305" s="169">
        <f t="shared" si="102"/>
        <v>0</v>
      </c>
      <c r="AV305" s="35" t="str">
        <f t="shared" si="103"/>
        <v>000</v>
      </c>
      <c r="AW305" s="39" t="str">
        <f t="shared" si="104"/>
        <v>000</v>
      </c>
      <c r="AX305" s="169">
        <f t="shared" si="105"/>
        <v>0</v>
      </c>
      <c r="AY305" s="43">
        <f t="shared" si="106"/>
        <v>0</v>
      </c>
      <c r="AZ305" s="32">
        <f t="shared" si="107"/>
        <v>0</v>
      </c>
    </row>
    <row r="306" spans="3:52" ht="22.5" customHeight="1" thickBot="1">
      <c r="C306" s="511"/>
      <c r="D306" s="513"/>
      <c r="E306" s="515"/>
      <c r="F306" s="517" t="str">
        <f>IF(G307="","",INT(YEARFRAC(G307,'[1]1'!$AJ$7,1)))</f>
        <v/>
      </c>
      <c r="G306" s="518"/>
      <c r="H306" s="519"/>
      <c r="I306" s="520"/>
      <c r="J306" s="513"/>
      <c r="K306" s="540" t="s">
        <v>308</v>
      </c>
      <c r="L306" s="542"/>
      <c r="M306" s="544" t="s">
        <v>307</v>
      </c>
      <c r="N306" s="546"/>
      <c r="O306" s="547"/>
      <c r="P306" s="548"/>
      <c r="Q306" s="3"/>
      <c r="R306" s="4"/>
      <c r="S306" s="5"/>
      <c r="T306" s="6"/>
      <c r="U306" s="7"/>
      <c r="V306" s="55"/>
      <c r="W306" s="125"/>
      <c r="X306" s="8"/>
      <c r="Y306" s="4"/>
      <c r="Z306" s="5"/>
      <c r="AA306" s="6"/>
      <c r="AB306" s="7"/>
      <c r="AC306" s="55"/>
      <c r="AD306" s="168"/>
      <c r="AE306" s="549" t="s">
        <v>66</v>
      </c>
      <c r="AF306" s="549"/>
      <c r="AG306" s="550"/>
      <c r="AH306" s="551"/>
      <c r="AI306" s="536" t="str">
        <f t="shared" si="109"/>
        <v/>
      </c>
      <c r="AJ306" s="538"/>
      <c r="AK306" s="538"/>
      <c r="AL306" s="538"/>
      <c r="AM306" s="538"/>
      <c r="AO306" s="34" t="str">
        <f t="shared" si="112"/>
        <v/>
      </c>
      <c r="AP306" s="35" t="str">
        <f t="shared" si="97"/>
        <v/>
      </c>
      <c r="AQ306" s="36" t="str">
        <f t="shared" si="98"/>
        <v/>
      </c>
      <c r="AR306" s="37" t="str">
        <f t="shared" si="99"/>
        <v/>
      </c>
      <c r="AS306" s="38" t="str">
        <f t="shared" si="100"/>
        <v>000</v>
      </c>
      <c r="AT306" s="39" t="str">
        <f t="shared" si="101"/>
        <v>000</v>
      </c>
      <c r="AU306" s="169">
        <f t="shared" si="102"/>
        <v>0</v>
      </c>
      <c r="AV306" s="35" t="str">
        <f t="shared" si="103"/>
        <v>000</v>
      </c>
      <c r="AW306" s="39" t="str">
        <f t="shared" si="104"/>
        <v>000</v>
      </c>
      <c r="AX306" s="169">
        <f t="shared" si="105"/>
        <v>0</v>
      </c>
      <c r="AY306" s="43">
        <f t="shared" si="106"/>
        <v>0</v>
      </c>
      <c r="AZ306" s="32">
        <f t="shared" si="107"/>
        <v>0</v>
      </c>
    </row>
    <row r="307" spans="3:52" ht="22.5" customHeight="1">
      <c r="C307" s="512"/>
      <c r="D307" s="514"/>
      <c r="E307" s="516"/>
      <c r="F307" s="27" t="s">
        <v>305</v>
      </c>
      <c r="G307" s="25"/>
      <c r="H307" s="28" t="s">
        <v>309</v>
      </c>
      <c r="I307" s="521"/>
      <c r="J307" s="514"/>
      <c r="K307" s="541"/>
      <c r="L307" s="543"/>
      <c r="M307" s="545"/>
      <c r="N307" s="127" t="s">
        <v>305</v>
      </c>
      <c r="O307" s="25"/>
      <c r="P307" s="28" t="s">
        <v>309</v>
      </c>
      <c r="Q307" s="3"/>
      <c r="R307" s="4"/>
      <c r="S307" s="5"/>
      <c r="T307" s="6"/>
      <c r="U307" s="7"/>
      <c r="V307" s="55"/>
      <c r="W307" s="125"/>
      <c r="X307" s="8"/>
      <c r="Y307" s="4"/>
      <c r="Z307" s="5"/>
      <c r="AA307" s="6"/>
      <c r="AB307" s="7"/>
      <c r="AC307" s="55"/>
      <c r="AD307" s="170"/>
      <c r="AE307" s="27" t="s">
        <v>305</v>
      </c>
      <c r="AF307" s="25"/>
      <c r="AG307" s="28" t="s">
        <v>309</v>
      </c>
      <c r="AH307" s="552"/>
      <c r="AI307" s="537"/>
      <c r="AJ307" s="539"/>
      <c r="AK307" s="539"/>
      <c r="AL307" s="539"/>
      <c r="AM307" s="539"/>
      <c r="AO307" s="34" t="str">
        <f t="shared" si="112"/>
        <v/>
      </c>
      <c r="AP307" s="35" t="str">
        <f t="shared" si="97"/>
        <v/>
      </c>
      <c r="AQ307" s="36" t="str">
        <f t="shared" si="98"/>
        <v/>
      </c>
      <c r="AR307" s="37" t="str">
        <f t="shared" si="99"/>
        <v/>
      </c>
      <c r="AS307" s="38" t="str">
        <f t="shared" si="100"/>
        <v>000</v>
      </c>
      <c r="AT307" s="39" t="str">
        <f t="shared" si="101"/>
        <v>000</v>
      </c>
      <c r="AU307" s="169">
        <f t="shared" si="102"/>
        <v>0</v>
      </c>
      <c r="AV307" s="35" t="str">
        <f t="shared" si="103"/>
        <v>000</v>
      </c>
      <c r="AW307" s="39" t="str">
        <f t="shared" si="104"/>
        <v>000</v>
      </c>
      <c r="AX307" s="169">
        <f t="shared" si="105"/>
        <v>0</v>
      </c>
      <c r="AY307" s="43">
        <f t="shared" si="106"/>
        <v>0</v>
      </c>
      <c r="AZ307" s="32">
        <f t="shared" si="107"/>
        <v>0</v>
      </c>
    </row>
    <row r="308" spans="3:52" ht="22.5" customHeight="1" thickBot="1">
      <c r="C308" s="511"/>
      <c r="D308" s="513"/>
      <c r="E308" s="515"/>
      <c r="F308" s="517" t="str">
        <f>IF(G309="","",INT(YEARFRAC(G309,'[1]1'!$AJ$7,1)))</f>
        <v/>
      </c>
      <c r="G308" s="518"/>
      <c r="H308" s="519"/>
      <c r="I308" s="520"/>
      <c r="J308" s="513"/>
      <c r="K308" s="540" t="s">
        <v>308</v>
      </c>
      <c r="L308" s="542"/>
      <c r="M308" s="544" t="s">
        <v>307</v>
      </c>
      <c r="N308" s="546"/>
      <c r="O308" s="547"/>
      <c r="P308" s="548"/>
      <c r="Q308" s="3"/>
      <c r="R308" s="4"/>
      <c r="S308" s="5"/>
      <c r="T308" s="6"/>
      <c r="U308" s="7"/>
      <c r="V308" s="55"/>
      <c r="W308" s="125"/>
      <c r="X308" s="8"/>
      <c r="Y308" s="4"/>
      <c r="Z308" s="5"/>
      <c r="AA308" s="6"/>
      <c r="AB308" s="7"/>
      <c r="AC308" s="55"/>
      <c r="AD308" s="168"/>
      <c r="AE308" s="549" t="s">
        <v>66</v>
      </c>
      <c r="AF308" s="549"/>
      <c r="AG308" s="550"/>
      <c r="AH308" s="551"/>
      <c r="AI308" s="536" t="str">
        <f t="shared" si="110"/>
        <v/>
      </c>
      <c r="AJ308" s="538"/>
      <c r="AK308" s="538"/>
      <c r="AL308" s="538"/>
      <c r="AM308" s="538"/>
      <c r="AO308" s="34" t="str">
        <f t="shared" si="112"/>
        <v/>
      </c>
      <c r="AP308" s="35" t="str">
        <f t="shared" si="97"/>
        <v/>
      </c>
      <c r="AQ308" s="36" t="str">
        <f t="shared" si="98"/>
        <v/>
      </c>
      <c r="AR308" s="37" t="str">
        <f t="shared" si="99"/>
        <v/>
      </c>
      <c r="AS308" s="38" t="str">
        <f t="shared" si="100"/>
        <v>000</v>
      </c>
      <c r="AT308" s="39" t="str">
        <f t="shared" si="101"/>
        <v>000</v>
      </c>
      <c r="AU308" s="169">
        <f t="shared" si="102"/>
        <v>0</v>
      </c>
      <c r="AV308" s="35" t="str">
        <f t="shared" si="103"/>
        <v>000</v>
      </c>
      <c r="AW308" s="39" t="str">
        <f t="shared" si="104"/>
        <v>000</v>
      </c>
      <c r="AX308" s="169">
        <f t="shared" si="105"/>
        <v>0</v>
      </c>
      <c r="AY308" s="43">
        <f t="shared" si="106"/>
        <v>0</v>
      </c>
      <c r="AZ308" s="32">
        <f t="shared" si="107"/>
        <v>0</v>
      </c>
    </row>
    <row r="309" spans="3:52" ht="22.5" customHeight="1">
      <c r="C309" s="512"/>
      <c r="D309" s="514"/>
      <c r="E309" s="516"/>
      <c r="F309" s="27" t="s">
        <v>305</v>
      </c>
      <c r="G309" s="25"/>
      <c r="H309" s="28" t="s">
        <v>309</v>
      </c>
      <c r="I309" s="521"/>
      <c r="J309" s="514"/>
      <c r="K309" s="541"/>
      <c r="L309" s="543"/>
      <c r="M309" s="545"/>
      <c r="N309" s="127" t="s">
        <v>305</v>
      </c>
      <c r="O309" s="25"/>
      <c r="P309" s="28" t="s">
        <v>309</v>
      </c>
      <c r="Q309" s="3"/>
      <c r="R309" s="4"/>
      <c r="S309" s="5"/>
      <c r="T309" s="6"/>
      <c r="U309" s="7"/>
      <c r="V309" s="55"/>
      <c r="W309" s="125"/>
      <c r="X309" s="8"/>
      <c r="Y309" s="4"/>
      <c r="Z309" s="5"/>
      <c r="AA309" s="6"/>
      <c r="AB309" s="7"/>
      <c r="AC309" s="55"/>
      <c r="AD309" s="170"/>
      <c r="AE309" s="27" t="s">
        <v>305</v>
      </c>
      <c r="AF309" s="25"/>
      <c r="AG309" s="28" t="s">
        <v>309</v>
      </c>
      <c r="AH309" s="552"/>
      <c r="AI309" s="537"/>
      <c r="AJ309" s="539"/>
      <c r="AK309" s="539"/>
      <c r="AL309" s="539"/>
      <c r="AM309" s="539"/>
      <c r="AO309" s="34" t="str">
        <f t="shared" si="112"/>
        <v/>
      </c>
      <c r="AP309" s="35" t="str">
        <f t="shared" si="97"/>
        <v/>
      </c>
      <c r="AQ309" s="36" t="str">
        <f t="shared" si="98"/>
        <v/>
      </c>
      <c r="AR309" s="37" t="str">
        <f t="shared" si="99"/>
        <v/>
      </c>
      <c r="AS309" s="38" t="str">
        <f t="shared" si="100"/>
        <v>000</v>
      </c>
      <c r="AT309" s="39" t="str">
        <f t="shared" si="101"/>
        <v>000</v>
      </c>
      <c r="AU309" s="169">
        <f t="shared" si="102"/>
        <v>0</v>
      </c>
      <c r="AV309" s="35" t="str">
        <f t="shared" si="103"/>
        <v>000</v>
      </c>
      <c r="AW309" s="39" t="str">
        <f t="shared" si="104"/>
        <v>000</v>
      </c>
      <c r="AX309" s="169">
        <f t="shared" si="105"/>
        <v>0</v>
      </c>
      <c r="AY309" s="43">
        <f t="shared" si="106"/>
        <v>0</v>
      </c>
      <c r="AZ309" s="32">
        <f t="shared" si="107"/>
        <v>0</v>
      </c>
    </row>
    <row r="310" spans="3:52" ht="22.5" customHeight="1" thickBot="1">
      <c r="C310" s="511"/>
      <c r="D310" s="513"/>
      <c r="E310" s="515"/>
      <c r="F310" s="517" t="str">
        <f>IF(G311="","",INT(YEARFRAC(G311,'[1]1'!$AJ$7,1)))</f>
        <v/>
      </c>
      <c r="G310" s="518"/>
      <c r="H310" s="519"/>
      <c r="I310" s="520"/>
      <c r="J310" s="513"/>
      <c r="K310" s="540" t="s">
        <v>308</v>
      </c>
      <c r="L310" s="542"/>
      <c r="M310" s="544" t="s">
        <v>307</v>
      </c>
      <c r="N310" s="546"/>
      <c r="O310" s="547"/>
      <c r="P310" s="548"/>
      <c r="Q310" s="3"/>
      <c r="R310" s="4"/>
      <c r="S310" s="5"/>
      <c r="T310" s="6"/>
      <c r="U310" s="7"/>
      <c r="V310" s="55"/>
      <c r="W310" s="125"/>
      <c r="X310" s="8"/>
      <c r="Y310" s="4"/>
      <c r="Z310" s="5"/>
      <c r="AA310" s="6"/>
      <c r="AB310" s="7"/>
      <c r="AC310" s="55"/>
      <c r="AD310" s="168"/>
      <c r="AE310" s="549" t="s">
        <v>66</v>
      </c>
      <c r="AF310" s="549"/>
      <c r="AG310" s="550"/>
      <c r="AH310" s="551"/>
      <c r="AI310" s="536" t="str">
        <f t="shared" si="111"/>
        <v/>
      </c>
      <c r="AJ310" s="538"/>
      <c r="AK310" s="538"/>
      <c r="AL310" s="538"/>
      <c r="AM310" s="538"/>
      <c r="AO310" s="34" t="str">
        <f t="shared" si="112"/>
        <v/>
      </c>
      <c r="AP310" s="35" t="str">
        <f t="shared" si="97"/>
        <v/>
      </c>
      <c r="AQ310" s="36" t="str">
        <f t="shared" si="98"/>
        <v/>
      </c>
      <c r="AR310" s="37" t="str">
        <f t="shared" si="99"/>
        <v/>
      </c>
      <c r="AS310" s="38" t="str">
        <f t="shared" si="100"/>
        <v>000</v>
      </c>
      <c r="AT310" s="39" t="str">
        <f t="shared" si="101"/>
        <v>000</v>
      </c>
      <c r="AU310" s="169">
        <f t="shared" si="102"/>
        <v>0</v>
      </c>
      <c r="AV310" s="35" t="str">
        <f t="shared" si="103"/>
        <v>000</v>
      </c>
      <c r="AW310" s="39" t="str">
        <f t="shared" si="104"/>
        <v>000</v>
      </c>
      <c r="AX310" s="169">
        <f t="shared" si="105"/>
        <v>0</v>
      </c>
      <c r="AY310" s="43">
        <f t="shared" si="106"/>
        <v>0</v>
      </c>
      <c r="AZ310" s="32">
        <f t="shared" si="107"/>
        <v>0</v>
      </c>
    </row>
    <row r="311" spans="3:52" ht="22.5" customHeight="1">
      <c r="C311" s="512"/>
      <c r="D311" s="514"/>
      <c r="E311" s="516"/>
      <c r="F311" s="27" t="s">
        <v>305</v>
      </c>
      <c r="G311" s="25"/>
      <c r="H311" s="28" t="s">
        <v>309</v>
      </c>
      <c r="I311" s="521"/>
      <c r="J311" s="514"/>
      <c r="K311" s="541"/>
      <c r="L311" s="543"/>
      <c r="M311" s="545"/>
      <c r="N311" s="127" t="s">
        <v>305</v>
      </c>
      <c r="O311" s="25"/>
      <c r="P311" s="28" t="s">
        <v>309</v>
      </c>
      <c r="Q311" s="3"/>
      <c r="R311" s="4"/>
      <c r="S311" s="5"/>
      <c r="T311" s="6"/>
      <c r="U311" s="7"/>
      <c r="V311" s="55"/>
      <c r="W311" s="125"/>
      <c r="X311" s="8"/>
      <c r="Y311" s="4"/>
      <c r="Z311" s="5"/>
      <c r="AA311" s="6"/>
      <c r="AB311" s="7"/>
      <c r="AC311" s="55"/>
      <c r="AD311" s="170"/>
      <c r="AE311" s="27" t="s">
        <v>305</v>
      </c>
      <c r="AF311" s="25"/>
      <c r="AG311" s="28" t="s">
        <v>309</v>
      </c>
      <c r="AH311" s="552"/>
      <c r="AI311" s="537"/>
      <c r="AJ311" s="539"/>
      <c r="AK311" s="539"/>
      <c r="AL311" s="539"/>
      <c r="AM311" s="539"/>
      <c r="AO311" s="34" t="str">
        <f t="shared" si="112"/>
        <v/>
      </c>
      <c r="AP311" s="35" t="str">
        <f t="shared" si="97"/>
        <v/>
      </c>
      <c r="AQ311" s="36" t="str">
        <f t="shared" si="98"/>
        <v/>
      </c>
      <c r="AR311" s="37" t="str">
        <f t="shared" si="99"/>
        <v/>
      </c>
      <c r="AS311" s="38" t="str">
        <f t="shared" si="100"/>
        <v>000</v>
      </c>
      <c r="AT311" s="39" t="str">
        <f t="shared" si="101"/>
        <v>000</v>
      </c>
      <c r="AU311" s="169">
        <f t="shared" si="102"/>
        <v>0</v>
      </c>
      <c r="AV311" s="35" t="str">
        <f t="shared" si="103"/>
        <v>000</v>
      </c>
      <c r="AW311" s="39" t="str">
        <f t="shared" si="104"/>
        <v>000</v>
      </c>
      <c r="AX311" s="169">
        <f t="shared" si="105"/>
        <v>0</v>
      </c>
      <c r="AY311" s="43">
        <f t="shared" si="106"/>
        <v>0</v>
      </c>
      <c r="AZ311" s="32">
        <f t="shared" si="107"/>
        <v>0</v>
      </c>
    </row>
    <row r="312" spans="3:52" ht="22.5" customHeight="1" thickBot="1">
      <c r="C312" s="511"/>
      <c r="D312" s="513"/>
      <c r="E312" s="515"/>
      <c r="F312" s="517" t="str">
        <f>IF(G313="","",INT(YEARFRAC(G313,'[1]1'!$AJ$7,1)))</f>
        <v/>
      </c>
      <c r="G312" s="518"/>
      <c r="H312" s="519"/>
      <c r="I312" s="520"/>
      <c r="J312" s="513"/>
      <c r="K312" s="540" t="s">
        <v>308</v>
      </c>
      <c r="L312" s="542"/>
      <c r="M312" s="544" t="s">
        <v>307</v>
      </c>
      <c r="N312" s="546"/>
      <c r="O312" s="547"/>
      <c r="P312" s="548"/>
      <c r="Q312" s="3"/>
      <c r="R312" s="4"/>
      <c r="S312" s="5"/>
      <c r="T312" s="6"/>
      <c r="U312" s="7"/>
      <c r="V312" s="55"/>
      <c r="W312" s="125"/>
      <c r="X312" s="8"/>
      <c r="Y312" s="4"/>
      <c r="Z312" s="5"/>
      <c r="AA312" s="6"/>
      <c r="AB312" s="7"/>
      <c r="AC312" s="55"/>
      <c r="AD312" s="168"/>
      <c r="AE312" s="549" t="s">
        <v>66</v>
      </c>
      <c r="AF312" s="549"/>
      <c r="AG312" s="550"/>
      <c r="AH312" s="551"/>
      <c r="AI312" s="536" t="str">
        <f t="shared" si="113"/>
        <v/>
      </c>
      <c r="AJ312" s="538"/>
      <c r="AK312" s="538"/>
      <c r="AL312" s="538"/>
      <c r="AM312" s="538"/>
      <c r="AO312" s="34" t="str">
        <f t="shared" si="112"/>
        <v/>
      </c>
      <c r="AP312" s="35" t="str">
        <f t="shared" si="97"/>
        <v/>
      </c>
      <c r="AQ312" s="36" t="str">
        <f t="shared" si="98"/>
        <v/>
      </c>
      <c r="AR312" s="37" t="str">
        <f t="shared" si="99"/>
        <v/>
      </c>
      <c r="AS312" s="38" t="str">
        <f t="shared" si="100"/>
        <v>000</v>
      </c>
      <c r="AT312" s="39" t="str">
        <f t="shared" si="101"/>
        <v>000</v>
      </c>
      <c r="AU312" s="169">
        <f t="shared" si="102"/>
        <v>0</v>
      </c>
      <c r="AV312" s="35" t="str">
        <f t="shared" si="103"/>
        <v>000</v>
      </c>
      <c r="AW312" s="39" t="str">
        <f t="shared" si="104"/>
        <v>000</v>
      </c>
      <c r="AX312" s="169">
        <f t="shared" si="105"/>
        <v>0</v>
      </c>
      <c r="AY312" s="43">
        <f t="shared" si="106"/>
        <v>0</v>
      </c>
      <c r="AZ312" s="32">
        <f t="shared" si="107"/>
        <v>0</v>
      </c>
    </row>
    <row r="313" spans="3:52" ht="22.5" customHeight="1">
      <c r="C313" s="512"/>
      <c r="D313" s="514"/>
      <c r="E313" s="516"/>
      <c r="F313" s="27" t="s">
        <v>305</v>
      </c>
      <c r="G313" s="25"/>
      <c r="H313" s="28" t="s">
        <v>309</v>
      </c>
      <c r="I313" s="521"/>
      <c r="J313" s="514"/>
      <c r="K313" s="541"/>
      <c r="L313" s="543"/>
      <c r="M313" s="545"/>
      <c r="N313" s="127" t="s">
        <v>305</v>
      </c>
      <c r="O313" s="25"/>
      <c r="P313" s="28" t="s">
        <v>309</v>
      </c>
      <c r="Q313" s="3"/>
      <c r="R313" s="4"/>
      <c r="S313" s="5"/>
      <c r="T313" s="6"/>
      <c r="U313" s="7"/>
      <c r="V313" s="55"/>
      <c r="W313" s="125"/>
      <c r="X313" s="8"/>
      <c r="Y313" s="4"/>
      <c r="Z313" s="5"/>
      <c r="AA313" s="6"/>
      <c r="AB313" s="7"/>
      <c r="AC313" s="55"/>
      <c r="AD313" s="170"/>
      <c r="AE313" s="27" t="s">
        <v>305</v>
      </c>
      <c r="AF313" s="25"/>
      <c r="AG313" s="28" t="s">
        <v>309</v>
      </c>
      <c r="AH313" s="552"/>
      <c r="AI313" s="537"/>
      <c r="AJ313" s="539"/>
      <c r="AK313" s="539"/>
      <c r="AL313" s="539"/>
      <c r="AM313" s="539"/>
      <c r="AO313" s="34" t="str">
        <f t="shared" si="112"/>
        <v/>
      </c>
      <c r="AP313" s="35" t="str">
        <f t="shared" si="97"/>
        <v/>
      </c>
      <c r="AQ313" s="36" t="str">
        <f t="shared" si="98"/>
        <v/>
      </c>
      <c r="AR313" s="37" t="str">
        <f t="shared" si="99"/>
        <v/>
      </c>
      <c r="AS313" s="38" t="str">
        <f t="shared" si="100"/>
        <v>000</v>
      </c>
      <c r="AT313" s="39" t="str">
        <f t="shared" si="101"/>
        <v>000</v>
      </c>
      <c r="AU313" s="169">
        <f t="shared" si="102"/>
        <v>0</v>
      </c>
      <c r="AV313" s="35" t="str">
        <f t="shared" si="103"/>
        <v>000</v>
      </c>
      <c r="AW313" s="39" t="str">
        <f t="shared" si="104"/>
        <v>000</v>
      </c>
      <c r="AX313" s="169">
        <f t="shared" si="105"/>
        <v>0</v>
      </c>
      <c r="AY313" s="43">
        <f t="shared" si="106"/>
        <v>0</v>
      </c>
      <c r="AZ313" s="32">
        <f t="shared" si="107"/>
        <v>0</v>
      </c>
    </row>
    <row r="314" spans="3:52" ht="22.5" customHeight="1" thickBot="1">
      <c r="C314" s="511"/>
      <c r="D314" s="513"/>
      <c r="E314" s="515"/>
      <c r="F314" s="517" t="str">
        <f>IF(G315="","",INT(YEARFRAC(G315,'[1]1'!$AJ$7,1)))</f>
        <v/>
      </c>
      <c r="G314" s="518"/>
      <c r="H314" s="519"/>
      <c r="I314" s="520"/>
      <c r="J314" s="513"/>
      <c r="K314" s="540" t="s">
        <v>308</v>
      </c>
      <c r="L314" s="542"/>
      <c r="M314" s="544" t="s">
        <v>307</v>
      </c>
      <c r="N314" s="546"/>
      <c r="O314" s="547"/>
      <c r="P314" s="548"/>
      <c r="Q314" s="3"/>
      <c r="R314" s="4"/>
      <c r="S314" s="5"/>
      <c r="T314" s="6"/>
      <c r="U314" s="7"/>
      <c r="V314" s="55"/>
      <c r="W314" s="125"/>
      <c r="X314" s="8"/>
      <c r="Y314" s="4"/>
      <c r="Z314" s="5"/>
      <c r="AA314" s="6"/>
      <c r="AB314" s="7"/>
      <c r="AC314" s="55"/>
      <c r="AD314" s="168"/>
      <c r="AE314" s="549" t="s">
        <v>66</v>
      </c>
      <c r="AF314" s="549"/>
      <c r="AG314" s="550"/>
      <c r="AH314" s="551"/>
      <c r="AI314" s="536" t="str">
        <f t="shared" si="114"/>
        <v/>
      </c>
      <c r="AJ314" s="538"/>
      <c r="AK314" s="538"/>
      <c r="AL314" s="538"/>
      <c r="AM314" s="538"/>
      <c r="AO314" s="34" t="str">
        <f t="shared" si="112"/>
        <v/>
      </c>
      <c r="AP314" s="35" t="str">
        <f t="shared" si="97"/>
        <v/>
      </c>
      <c r="AQ314" s="36" t="str">
        <f t="shared" si="98"/>
        <v/>
      </c>
      <c r="AR314" s="37" t="str">
        <f t="shared" si="99"/>
        <v/>
      </c>
      <c r="AS314" s="38" t="str">
        <f t="shared" si="100"/>
        <v>000</v>
      </c>
      <c r="AT314" s="39" t="str">
        <f t="shared" si="101"/>
        <v>000</v>
      </c>
      <c r="AU314" s="169">
        <f t="shared" si="102"/>
        <v>0</v>
      </c>
      <c r="AV314" s="35" t="str">
        <f t="shared" si="103"/>
        <v>000</v>
      </c>
      <c r="AW314" s="39" t="str">
        <f t="shared" si="104"/>
        <v>000</v>
      </c>
      <c r="AX314" s="169">
        <f t="shared" si="105"/>
        <v>0</v>
      </c>
      <c r="AY314" s="43">
        <f t="shared" si="106"/>
        <v>0</v>
      </c>
      <c r="AZ314" s="32">
        <f t="shared" si="107"/>
        <v>0</v>
      </c>
    </row>
    <row r="315" spans="3:52" ht="22.5" customHeight="1">
      <c r="C315" s="512"/>
      <c r="D315" s="514"/>
      <c r="E315" s="516"/>
      <c r="F315" s="27" t="s">
        <v>305</v>
      </c>
      <c r="G315" s="25"/>
      <c r="H315" s="28" t="s">
        <v>309</v>
      </c>
      <c r="I315" s="521"/>
      <c r="J315" s="514"/>
      <c r="K315" s="541"/>
      <c r="L315" s="543"/>
      <c r="M315" s="545"/>
      <c r="N315" s="127" t="s">
        <v>305</v>
      </c>
      <c r="O315" s="25"/>
      <c r="P315" s="28" t="s">
        <v>309</v>
      </c>
      <c r="Q315" s="3"/>
      <c r="R315" s="4"/>
      <c r="S315" s="5"/>
      <c r="T315" s="6"/>
      <c r="U315" s="7"/>
      <c r="V315" s="55"/>
      <c r="W315" s="125"/>
      <c r="X315" s="8"/>
      <c r="Y315" s="4"/>
      <c r="Z315" s="5"/>
      <c r="AA315" s="6"/>
      <c r="AB315" s="7"/>
      <c r="AC315" s="55"/>
      <c r="AD315" s="170"/>
      <c r="AE315" s="27" t="s">
        <v>305</v>
      </c>
      <c r="AF315" s="25"/>
      <c r="AG315" s="28" t="s">
        <v>309</v>
      </c>
      <c r="AH315" s="552"/>
      <c r="AI315" s="537"/>
      <c r="AJ315" s="539"/>
      <c r="AK315" s="539"/>
      <c r="AL315" s="539"/>
      <c r="AM315" s="539"/>
      <c r="AO315" s="34" t="str">
        <f t="shared" si="112"/>
        <v/>
      </c>
      <c r="AP315" s="35" t="str">
        <f t="shared" si="97"/>
        <v/>
      </c>
      <c r="AQ315" s="36" t="str">
        <f t="shared" si="98"/>
        <v/>
      </c>
      <c r="AR315" s="37" t="str">
        <f t="shared" si="99"/>
        <v/>
      </c>
      <c r="AS315" s="38" t="str">
        <f t="shared" si="100"/>
        <v>000</v>
      </c>
      <c r="AT315" s="39" t="str">
        <f t="shared" si="101"/>
        <v>000</v>
      </c>
      <c r="AU315" s="169">
        <f t="shared" si="102"/>
        <v>0</v>
      </c>
      <c r="AV315" s="35" t="str">
        <f t="shared" si="103"/>
        <v>000</v>
      </c>
      <c r="AW315" s="39" t="str">
        <f t="shared" si="104"/>
        <v>000</v>
      </c>
      <c r="AX315" s="169">
        <f t="shared" si="105"/>
        <v>0</v>
      </c>
      <c r="AY315" s="43">
        <f t="shared" si="106"/>
        <v>0</v>
      </c>
      <c r="AZ315" s="32">
        <f t="shared" si="107"/>
        <v>0</v>
      </c>
    </row>
    <row r="316" spans="3:52" ht="22.5" customHeight="1" thickBot="1">
      <c r="C316" s="511"/>
      <c r="D316" s="513"/>
      <c r="E316" s="515"/>
      <c r="F316" s="517" t="str">
        <f>IF(G317="","",INT(YEARFRAC(G317,'[1]1'!$AJ$7,1)))</f>
        <v/>
      </c>
      <c r="G316" s="518"/>
      <c r="H316" s="519"/>
      <c r="I316" s="520"/>
      <c r="J316" s="513"/>
      <c r="K316" s="540" t="s">
        <v>308</v>
      </c>
      <c r="L316" s="542"/>
      <c r="M316" s="544" t="s">
        <v>307</v>
      </c>
      <c r="N316" s="546"/>
      <c r="O316" s="547"/>
      <c r="P316" s="548"/>
      <c r="Q316" s="3"/>
      <c r="R316" s="4"/>
      <c r="S316" s="5"/>
      <c r="T316" s="6"/>
      <c r="U316" s="7"/>
      <c r="V316" s="55"/>
      <c r="W316" s="125"/>
      <c r="X316" s="8"/>
      <c r="Y316" s="4"/>
      <c r="Z316" s="5"/>
      <c r="AA316" s="6"/>
      <c r="AB316" s="7"/>
      <c r="AC316" s="55"/>
      <c r="AD316" s="168"/>
      <c r="AE316" s="549" t="s">
        <v>66</v>
      </c>
      <c r="AF316" s="549"/>
      <c r="AG316" s="550"/>
      <c r="AH316" s="551"/>
      <c r="AI316" s="536" t="str">
        <f t="shared" si="115"/>
        <v/>
      </c>
      <c r="AJ316" s="538"/>
      <c r="AK316" s="538"/>
      <c r="AL316" s="538"/>
      <c r="AM316" s="538"/>
      <c r="AO316" s="34" t="str">
        <f t="shared" si="112"/>
        <v/>
      </c>
      <c r="AP316" s="35" t="str">
        <f t="shared" si="97"/>
        <v/>
      </c>
      <c r="AQ316" s="36" t="str">
        <f t="shared" si="98"/>
        <v/>
      </c>
      <c r="AR316" s="37" t="str">
        <f t="shared" si="99"/>
        <v/>
      </c>
      <c r="AS316" s="38" t="str">
        <f t="shared" si="100"/>
        <v>000</v>
      </c>
      <c r="AT316" s="39" t="str">
        <f t="shared" si="101"/>
        <v>000</v>
      </c>
      <c r="AU316" s="169">
        <f t="shared" si="102"/>
        <v>0</v>
      </c>
      <c r="AV316" s="35" t="str">
        <f t="shared" si="103"/>
        <v>000</v>
      </c>
      <c r="AW316" s="39" t="str">
        <f t="shared" si="104"/>
        <v>000</v>
      </c>
      <c r="AX316" s="169">
        <f t="shared" si="105"/>
        <v>0</v>
      </c>
      <c r="AY316" s="43">
        <f t="shared" si="106"/>
        <v>0</v>
      </c>
      <c r="AZ316" s="32">
        <f t="shared" si="107"/>
        <v>0</v>
      </c>
    </row>
    <row r="317" spans="3:52" ht="22.5" customHeight="1">
      <c r="C317" s="512"/>
      <c r="D317" s="514"/>
      <c r="E317" s="516"/>
      <c r="F317" s="27" t="s">
        <v>305</v>
      </c>
      <c r="G317" s="25"/>
      <c r="H317" s="28" t="s">
        <v>309</v>
      </c>
      <c r="I317" s="521"/>
      <c r="J317" s="514"/>
      <c r="K317" s="541"/>
      <c r="L317" s="543"/>
      <c r="M317" s="545"/>
      <c r="N317" s="127" t="s">
        <v>305</v>
      </c>
      <c r="O317" s="25"/>
      <c r="P317" s="28" t="s">
        <v>309</v>
      </c>
      <c r="Q317" s="3"/>
      <c r="R317" s="4"/>
      <c r="S317" s="5"/>
      <c r="T317" s="6"/>
      <c r="U317" s="7"/>
      <c r="V317" s="55"/>
      <c r="W317" s="125"/>
      <c r="X317" s="8"/>
      <c r="Y317" s="4"/>
      <c r="Z317" s="5"/>
      <c r="AA317" s="6"/>
      <c r="AB317" s="7"/>
      <c r="AC317" s="55"/>
      <c r="AD317" s="170"/>
      <c r="AE317" s="27" t="s">
        <v>305</v>
      </c>
      <c r="AF317" s="25"/>
      <c r="AG317" s="28" t="s">
        <v>309</v>
      </c>
      <c r="AH317" s="552"/>
      <c r="AI317" s="537"/>
      <c r="AJ317" s="539"/>
      <c r="AK317" s="539"/>
      <c r="AL317" s="539"/>
      <c r="AM317" s="539"/>
      <c r="AO317" s="34" t="str">
        <f t="shared" si="112"/>
        <v/>
      </c>
      <c r="AP317" s="35" t="str">
        <f t="shared" si="97"/>
        <v/>
      </c>
      <c r="AQ317" s="36" t="str">
        <f t="shared" si="98"/>
        <v/>
      </c>
      <c r="AR317" s="37" t="str">
        <f t="shared" si="99"/>
        <v/>
      </c>
      <c r="AS317" s="38" t="str">
        <f t="shared" si="100"/>
        <v>000</v>
      </c>
      <c r="AT317" s="39" t="str">
        <f t="shared" si="101"/>
        <v>000</v>
      </c>
      <c r="AU317" s="169">
        <f t="shared" si="102"/>
        <v>0</v>
      </c>
      <c r="AV317" s="35" t="str">
        <f t="shared" si="103"/>
        <v>000</v>
      </c>
      <c r="AW317" s="39" t="str">
        <f t="shared" si="104"/>
        <v>000</v>
      </c>
      <c r="AX317" s="169">
        <f t="shared" si="105"/>
        <v>0</v>
      </c>
      <c r="AY317" s="43">
        <f t="shared" si="106"/>
        <v>0</v>
      </c>
      <c r="AZ317" s="32">
        <f t="shared" si="107"/>
        <v>0</v>
      </c>
    </row>
    <row r="318" spans="3:52" ht="22.5" customHeight="1" thickBot="1">
      <c r="C318" s="511"/>
      <c r="D318" s="513"/>
      <c r="E318" s="515"/>
      <c r="F318" s="517" t="str">
        <f>IF(G319="","",INT(YEARFRAC(G319,'[1]1'!$AJ$7,1)))</f>
        <v/>
      </c>
      <c r="G318" s="518"/>
      <c r="H318" s="519"/>
      <c r="I318" s="520"/>
      <c r="J318" s="513"/>
      <c r="K318" s="540" t="s">
        <v>308</v>
      </c>
      <c r="L318" s="542"/>
      <c r="M318" s="544" t="s">
        <v>307</v>
      </c>
      <c r="N318" s="546"/>
      <c r="O318" s="547"/>
      <c r="P318" s="548"/>
      <c r="Q318" s="3"/>
      <c r="R318" s="4"/>
      <c r="S318" s="5"/>
      <c r="T318" s="6"/>
      <c r="U318" s="7"/>
      <c r="V318" s="55"/>
      <c r="W318" s="125"/>
      <c r="X318" s="8"/>
      <c r="Y318" s="4"/>
      <c r="Z318" s="5"/>
      <c r="AA318" s="6"/>
      <c r="AB318" s="7"/>
      <c r="AC318" s="55"/>
      <c r="AD318" s="168"/>
      <c r="AE318" s="549" t="s">
        <v>66</v>
      </c>
      <c r="AF318" s="549"/>
      <c r="AG318" s="550"/>
      <c r="AH318" s="551"/>
      <c r="AI318" s="536" t="str">
        <f t="shared" si="116"/>
        <v/>
      </c>
      <c r="AJ318" s="538"/>
      <c r="AK318" s="538"/>
      <c r="AL318" s="538"/>
      <c r="AM318" s="538"/>
      <c r="AO318" s="34" t="str">
        <f t="shared" si="112"/>
        <v/>
      </c>
      <c r="AP318" s="35" t="str">
        <f t="shared" si="97"/>
        <v/>
      </c>
      <c r="AQ318" s="36" t="str">
        <f t="shared" si="98"/>
        <v/>
      </c>
      <c r="AR318" s="37" t="str">
        <f t="shared" si="99"/>
        <v/>
      </c>
      <c r="AS318" s="38" t="str">
        <f t="shared" si="100"/>
        <v>000</v>
      </c>
      <c r="AT318" s="39" t="str">
        <f t="shared" si="101"/>
        <v>000</v>
      </c>
      <c r="AU318" s="169">
        <f t="shared" si="102"/>
        <v>0</v>
      </c>
      <c r="AV318" s="35" t="str">
        <f t="shared" si="103"/>
        <v>000</v>
      </c>
      <c r="AW318" s="39" t="str">
        <f t="shared" si="104"/>
        <v>000</v>
      </c>
      <c r="AX318" s="169">
        <f t="shared" si="105"/>
        <v>0</v>
      </c>
      <c r="AY318" s="43">
        <f t="shared" si="106"/>
        <v>0</v>
      </c>
      <c r="AZ318" s="32">
        <f t="shared" si="107"/>
        <v>0</v>
      </c>
    </row>
    <row r="319" spans="3:52" ht="22.5" customHeight="1">
      <c r="C319" s="512"/>
      <c r="D319" s="514"/>
      <c r="E319" s="516"/>
      <c r="F319" s="27" t="s">
        <v>305</v>
      </c>
      <c r="G319" s="25"/>
      <c r="H319" s="28" t="s">
        <v>309</v>
      </c>
      <c r="I319" s="521"/>
      <c r="J319" s="514"/>
      <c r="K319" s="541"/>
      <c r="L319" s="543"/>
      <c r="M319" s="545"/>
      <c r="N319" s="127" t="s">
        <v>305</v>
      </c>
      <c r="O319" s="25"/>
      <c r="P319" s="28" t="s">
        <v>309</v>
      </c>
      <c r="Q319" s="3"/>
      <c r="R319" s="4"/>
      <c r="S319" s="5"/>
      <c r="T319" s="6"/>
      <c r="U319" s="7"/>
      <c r="V319" s="55"/>
      <c r="W319" s="125"/>
      <c r="X319" s="8"/>
      <c r="Y319" s="4"/>
      <c r="Z319" s="5"/>
      <c r="AA319" s="6"/>
      <c r="AB319" s="7"/>
      <c r="AC319" s="55"/>
      <c r="AD319" s="170"/>
      <c r="AE319" s="27" t="s">
        <v>305</v>
      </c>
      <c r="AF319" s="25"/>
      <c r="AG319" s="28" t="s">
        <v>309</v>
      </c>
      <c r="AH319" s="552"/>
      <c r="AI319" s="537"/>
      <c r="AJ319" s="539"/>
      <c r="AK319" s="539"/>
      <c r="AL319" s="539"/>
      <c r="AM319" s="539"/>
      <c r="AO319" s="34" t="str">
        <f t="shared" si="112"/>
        <v/>
      </c>
      <c r="AP319" s="35" t="str">
        <f t="shared" si="97"/>
        <v/>
      </c>
      <c r="AQ319" s="36" t="str">
        <f t="shared" si="98"/>
        <v/>
      </c>
      <c r="AR319" s="37" t="str">
        <f t="shared" si="99"/>
        <v/>
      </c>
      <c r="AS319" s="38" t="str">
        <f t="shared" si="100"/>
        <v>000</v>
      </c>
      <c r="AT319" s="39" t="str">
        <f t="shared" si="101"/>
        <v>000</v>
      </c>
      <c r="AU319" s="169">
        <f t="shared" si="102"/>
        <v>0</v>
      </c>
      <c r="AV319" s="35" t="str">
        <f t="shared" si="103"/>
        <v>000</v>
      </c>
      <c r="AW319" s="39" t="str">
        <f t="shared" si="104"/>
        <v>000</v>
      </c>
      <c r="AX319" s="169">
        <f t="shared" si="105"/>
        <v>0</v>
      </c>
      <c r="AY319" s="43">
        <f t="shared" si="106"/>
        <v>0</v>
      </c>
      <c r="AZ319" s="32">
        <f t="shared" si="107"/>
        <v>0</v>
      </c>
    </row>
    <row r="320" spans="3:52" ht="22.5" customHeight="1" thickBot="1">
      <c r="C320" s="511"/>
      <c r="D320" s="513"/>
      <c r="E320" s="515"/>
      <c r="F320" s="517" t="str">
        <f>IF(G321="","",INT(YEARFRAC(G321,'[1]1'!$AJ$7,1)))</f>
        <v/>
      </c>
      <c r="G320" s="518"/>
      <c r="H320" s="519"/>
      <c r="I320" s="520"/>
      <c r="J320" s="513"/>
      <c r="K320" s="540" t="s">
        <v>308</v>
      </c>
      <c r="L320" s="542"/>
      <c r="M320" s="544" t="s">
        <v>307</v>
      </c>
      <c r="N320" s="546"/>
      <c r="O320" s="547"/>
      <c r="P320" s="548"/>
      <c r="Q320" s="3"/>
      <c r="R320" s="4"/>
      <c r="S320" s="5"/>
      <c r="T320" s="6"/>
      <c r="U320" s="7"/>
      <c r="V320" s="55"/>
      <c r="W320" s="125"/>
      <c r="X320" s="8"/>
      <c r="Y320" s="4"/>
      <c r="Z320" s="5"/>
      <c r="AA320" s="6"/>
      <c r="AB320" s="7"/>
      <c r="AC320" s="55"/>
      <c r="AD320" s="168"/>
      <c r="AE320" s="549" t="s">
        <v>66</v>
      </c>
      <c r="AF320" s="549"/>
      <c r="AG320" s="550"/>
      <c r="AH320" s="551"/>
      <c r="AI320" s="536" t="str">
        <f t="shared" si="117"/>
        <v/>
      </c>
      <c r="AJ320" s="538"/>
      <c r="AK320" s="538"/>
      <c r="AL320" s="538"/>
      <c r="AM320" s="538"/>
      <c r="AO320" s="34" t="str">
        <f t="shared" si="112"/>
        <v/>
      </c>
      <c r="AP320" s="35" t="str">
        <f t="shared" si="97"/>
        <v/>
      </c>
      <c r="AQ320" s="36" t="str">
        <f t="shared" si="98"/>
        <v/>
      </c>
      <c r="AR320" s="37" t="str">
        <f t="shared" si="99"/>
        <v/>
      </c>
      <c r="AS320" s="38" t="str">
        <f t="shared" si="100"/>
        <v>000</v>
      </c>
      <c r="AT320" s="39" t="str">
        <f t="shared" si="101"/>
        <v>000</v>
      </c>
      <c r="AU320" s="169">
        <f t="shared" si="102"/>
        <v>0</v>
      </c>
      <c r="AV320" s="35" t="str">
        <f t="shared" si="103"/>
        <v>000</v>
      </c>
      <c r="AW320" s="39" t="str">
        <f t="shared" si="104"/>
        <v>000</v>
      </c>
      <c r="AX320" s="169">
        <f t="shared" si="105"/>
        <v>0</v>
      </c>
      <c r="AY320" s="43">
        <f t="shared" si="106"/>
        <v>0</v>
      </c>
      <c r="AZ320" s="32">
        <f t="shared" si="107"/>
        <v>0</v>
      </c>
    </row>
    <row r="321" spans="3:52" ht="22.5" customHeight="1">
      <c r="C321" s="512"/>
      <c r="D321" s="514"/>
      <c r="E321" s="516"/>
      <c r="F321" s="27" t="s">
        <v>305</v>
      </c>
      <c r="G321" s="25"/>
      <c r="H321" s="28" t="s">
        <v>309</v>
      </c>
      <c r="I321" s="521"/>
      <c r="J321" s="514"/>
      <c r="K321" s="541"/>
      <c r="L321" s="543"/>
      <c r="M321" s="545"/>
      <c r="N321" s="127" t="s">
        <v>305</v>
      </c>
      <c r="O321" s="25"/>
      <c r="P321" s="28" t="s">
        <v>309</v>
      </c>
      <c r="Q321" s="3"/>
      <c r="R321" s="4"/>
      <c r="S321" s="5"/>
      <c r="T321" s="6"/>
      <c r="U321" s="7"/>
      <c r="V321" s="55"/>
      <c r="W321" s="125"/>
      <c r="X321" s="8"/>
      <c r="Y321" s="4"/>
      <c r="Z321" s="5"/>
      <c r="AA321" s="6"/>
      <c r="AB321" s="7"/>
      <c r="AC321" s="55"/>
      <c r="AD321" s="170"/>
      <c r="AE321" s="27" t="s">
        <v>305</v>
      </c>
      <c r="AF321" s="25"/>
      <c r="AG321" s="28" t="s">
        <v>309</v>
      </c>
      <c r="AH321" s="552"/>
      <c r="AI321" s="537"/>
      <c r="AJ321" s="539"/>
      <c r="AK321" s="539"/>
      <c r="AL321" s="539"/>
      <c r="AM321" s="539"/>
      <c r="AO321" s="34" t="str">
        <f t="shared" si="112"/>
        <v/>
      </c>
      <c r="AP321" s="35" t="str">
        <f t="shared" si="97"/>
        <v/>
      </c>
      <c r="AQ321" s="36" t="str">
        <f t="shared" si="98"/>
        <v/>
      </c>
      <c r="AR321" s="37" t="str">
        <f t="shared" si="99"/>
        <v/>
      </c>
      <c r="AS321" s="38" t="str">
        <f t="shared" si="100"/>
        <v>000</v>
      </c>
      <c r="AT321" s="39" t="str">
        <f t="shared" si="101"/>
        <v>000</v>
      </c>
      <c r="AU321" s="169">
        <f t="shared" si="102"/>
        <v>0</v>
      </c>
      <c r="AV321" s="35" t="str">
        <f t="shared" si="103"/>
        <v>000</v>
      </c>
      <c r="AW321" s="39" t="str">
        <f t="shared" si="104"/>
        <v>000</v>
      </c>
      <c r="AX321" s="169">
        <f t="shared" si="105"/>
        <v>0</v>
      </c>
      <c r="AY321" s="43">
        <f t="shared" si="106"/>
        <v>0</v>
      </c>
      <c r="AZ321" s="32">
        <f t="shared" si="107"/>
        <v>0</v>
      </c>
    </row>
    <row r="322" spans="3:52" ht="22.5" customHeight="1" thickBot="1">
      <c r="C322" s="511"/>
      <c r="D322" s="513"/>
      <c r="E322" s="515"/>
      <c r="F322" s="517" t="str">
        <f>IF(G323="","",INT(YEARFRAC(G323,'[1]1'!$AJ$7,1)))</f>
        <v/>
      </c>
      <c r="G322" s="518"/>
      <c r="H322" s="519"/>
      <c r="I322" s="520"/>
      <c r="J322" s="513"/>
      <c r="K322" s="540" t="s">
        <v>308</v>
      </c>
      <c r="L322" s="542"/>
      <c r="M322" s="544" t="s">
        <v>307</v>
      </c>
      <c r="N322" s="546"/>
      <c r="O322" s="547"/>
      <c r="P322" s="548"/>
      <c r="Q322" s="3"/>
      <c r="R322" s="4"/>
      <c r="S322" s="5"/>
      <c r="T322" s="6"/>
      <c r="U322" s="7"/>
      <c r="V322" s="55"/>
      <c r="W322" s="125"/>
      <c r="X322" s="8"/>
      <c r="Y322" s="4"/>
      <c r="Z322" s="5"/>
      <c r="AA322" s="6"/>
      <c r="AB322" s="7"/>
      <c r="AC322" s="55"/>
      <c r="AD322" s="168"/>
      <c r="AE322" s="549" t="s">
        <v>66</v>
      </c>
      <c r="AF322" s="549"/>
      <c r="AG322" s="550"/>
      <c r="AH322" s="551"/>
      <c r="AI322" s="536" t="str">
        <f t="shared" si="118"/>
        <v/>
      </c>
      <c r="AJ322" s="538"/>
      <c r="AK322" s="538"/>
      <c r="AL322" s="538"/>
      <c r="AM322" s="538"/>
      <c r="AO322" s="34" t="str">
        <f t="shared" si="112"/>
        <v/>
      </c>
      <c r="AP322" s="35" t="str">
        <f t="shared" si="97"/>
        <v/>
      </c>
      <c r="AQ322" s="36" t="str">
        <f t="shared" si="98"/>
        <v/>
      </c>
      <c r="AR322" s="37" t="str">
        <f t="shared" si="99"/>
        <v/>
      </c>
      <c r="AS322" s="38" t="str">
        <f t="shared" si="100"/>
        <v>000</v>
      </c>
      <c r="AT322" s="39" t="str">
        <f t="shared" si="101"/>
        <v>000</v>
      </c>
      <c r="AU322" s="169">
        <f t="shared" si="102"/>
        <v>0</v>
      </c>
      <c r="AV322" s="35" t="str">
        <f t="shared" si="103"/>
        <v>000</v>
      </c>
      <c r="AW322" s="39" t="str">
        <f t="shared" si="104"/>
        <v>000</v>
      </c>
      <c r="AX322" s="169">
        <f t="shared" si="105"/>
        <v>0</v>
      </c>
      <c r="AY322" s="43">
        <f t="shared" si="106"/>
        <v>0</v>
      </c>
      <c r="AZ322" s="32">
        <f t="shared" si="107"/>
        <v>0</v>
      </c>
    </row>
    <row r="323" spans="3:52" ht="22.5" customHeight="1">
      <c r="C323" s="512"/>
      <c r="D323" s="514"/>
      <c r="E323" s="516"/>
      <c r="F323" s="27" t="s">
        <v>305</v>
      </c>
      <c r="G323" s="25"/>
      <c r="H323" s="28" t="s">
        <v>309</v>
      </c>
      <c r="I323" s="521"/>
      <c r="J323" s="514"/>
      <c r="K323" s="541"/>
      <c r="L323" s="543"/>
      <c r="M323" s="545"/>
      <c r="N323" s="127" t="s">
        <v>305</v>
      </c>
      <c r="O323" s="25"/>
      <c r="P323" s="28" t="s">
        <v>309</v>
      </c>
      <c r="Q323" s="3"/>
      <c r="R323" s="4"/>
      <c r="S323" s="5"/>
      <c r="T323" s="6"/>
      <c r="U323" s="7"/>
      <c r="V323" s="55"/>
      <c r="W323" s="125"/>
      <c r="X323" s="8"/>
      <c r="Y323" s="4"/>
      <c r="Z323" s="5"/>
      <c r="AA323" s="6"/>
      <c r="AB323" s="7"/>
      <c r="AC323" s="55"/>
      <c r="AD323" s="170"/>
      <c r="AE323" s="27" t="s">
        <v>305</v>
      </c>
      <c r="AF323" s="25"/>
      <c r="AG323" s="28" t="s">
        <v>309</v>
      </c>
      <c r="AH323" s="552"/>
      <c r="AI323" s="537"/>
      <c r="AJ323" s="539"/>
      <c r="AK323" s="539"/>
      <c r="AL323" s="539"/>
      <c r="AM323" s="539"/>
      <c r="AO323" s="34" t="str">
        <f t="shared" si="112"/>
        <v/>
      </c>
      <c r="AP323" s="35" t="str">
        <f t="shared" si="97"/>
        <v/>
      </c>
      <c r="AQ323" s="36" t="str">
        <f t="shared" si="98"/>
        <v/>
      </c>
      <c r="AR323" s="37" t="str">
        <f t="shared" si="99"/>
        <v/>
      </c>
      <c r="AS323" s="38" t="str">
        <f t="shared" si="100"/>
        <v>000</v>
      </c>
      <c r="AT323" s="39" t="str">
        <f t="shared" si="101"/>
        <v>000</v>
      </c>
      <c r="AU323" s="169">
        <f t="shared" si="102"/>
        <v>0</v>
      </c>
      <c r="AV323" s="35" t="str">
        <f t="shared" si="103"/>
        <v>000</v>
      </c>
      <c r="AW323" s="39" t="str">
        <f t="shared" si="104"/>
        <v>000</v>
      </c>
      <c r="AX323" s="169">
        <f t="shared" si="105"/>
        <v>0</v>
      </c>
      <c r="AY323" s="43">
        <f t="shared" si="106"/>
        <v>0</v>
      </c>
      <c r="AZ323" s="32">
        <f t="shared" si="107"/>
        <v>0</v>
      </c>
    </row>
    <row r="324" spans="3:52" ht="22.5" customHeight="1" thickBot="1">
      <c r="C324" s="511"/>
      <c r="D324" s="513"/>
      <c r="E324" s="515"/>
      <c r="F324" s="517" t="str">
        <f>IF(G325="","",INT(YEARFRAC(G325,'[1]1'!$AJ$7,1)))</f>
        <v/>
      </c>
      <c r="G324" s="518"/>
      <c r="H324" s="519"/>
      <c r="I324" s="520"/>
      <c r="J324" s="513"/>
      <c r="K324" s="540" t="s">
        <v>308</v>
      </c>
      <c r="L324" s="542"/>
      <c r="M324" s="544" t="s">
        <v>307</v>
      </c>
      <c r="N324" s="546"/>
      <c r="O324" s="547"/>
      <c r="P324" s="548"/>
      <c r="Q324" s="3"/>
      <c r="R324" s="4"/>
      <c r="S324" s="5"/>
      <c r="T324" s="6"/>
      <c r="U324" s="7"/>
      <c r="V324" s="55"/>
      <c r="W324" s="125"/>
      <c r="X324" s="8"/>
      <c r="Y324" s="4"/>
      <c r="Z324" s="5"/>
      <c r="AA324" s="6"/>
      <c r="AB324" s="7"/>
      <c r="AC324" s="55"/>
      <c r="AD324" s="168"/>
      <c r="AE324" s="549" t="s">
        <v>66</v>
      </c>
      <c r="AF324" s="549"/>
      <c r="AG324" s="550"/>
      <c r="AH324" s="551"/>
      <c r="AI324" s="536" t="str">
        <f t="shared" ref="AI324" si="121">IF(F324&lt;35,"◯","")</f>
        <v/>
      </c>
      <c r="AJ324" s="538"/>
      <c r="AK324" s="538"/>
      <c r="AL324" s="538"/>
      <c r="AM324" s="538"/>
      <c r="AO324" s="34" t="str">
        <f t="shared" si="112"/>
        <v/>
      </c>
      <c r="AP324" s="35" t="str">
        <f t="shared" si="97"/>
        <v/>
      </c>
      <c r="AQ324" s="36" t="str">
        <f t="shared" si="98"/>
        <v/>
      </c>
      <c r="AR324" s="37" t="str">
        <f t="shared" si="99"/>
        <v/>
      </c>
      <c r="AS324" s="38" t="str">
        <f t="shared" si="100"/>
        <v>000</v>
      </c>
      <c r="AT324" s="39" t="str">
        <f t="shared" si="101"/>
        <v>000</v>
      </c>
      <c r="AU324" s="169">
        <f t="shared" si="102"/>
        <v>0</v>
      </c>
      <c r="AV324" s="35" t="str">
        <f t="shared" si="103"/>
        <v>000</v>
      </c>
      <c r="AW324" s="39" t="str">
        <f t="shared" si="104"/>
        <v>000</v>
      </c>
      <c r="AX324" s="169">
        <f t="shared" si="105"/>
        <v>0</v>
      </c>
      <c r="AY324" s="43">
        <f t="shared" si="106"/>
        <v>0</v>
      </c>
      <c r="AZ324" s="32">
        <f t="shared" si="107"/>
        <v>0</v>
      </c>
    </row>
    <row r="325" spans="3:52" ht="22.5" customHeight="1">
      <c r="C325" s="512"/>
      <c r="D325" s="514"/>
      <c r="E325" s="516"/>
      <c r="F325" s="27" t="s">
        <v>305</v>
      </c>
      <c r="G325" s="25"/>
      <c r="H325" s="28" t="s">
        <v>309</v>
      </c>
      <c r="I325" s="521"/>
      <c r="J325" s="514"/>
      <c r="K325" s="541"/>
      <c r="L325" s="543"/>
      <c r="M325" s="545"/>
      <c r="N325" s="127" t="s">
        <v>305</v>
      </c>
      <c r="O325" s="25"/>
      <c r="P325" s="28" t="s">
        <v>309</v>
      </c>
      <c r="Q325" s="3"/>
      <c r="R325" s="4"/>
      <c r="S325" s="5"/>
      <c r="T325" s="6"/>
      <c r="U325" s="7"/>
      <c r="V325" s="55"/>
      <c r="W325" s="125"/>
      <c r="X325" s="8"/>
      <c r="Y325" s="4"/>
      <c r="Z325" s="5"/>
      <c r="AA325" s="6"/>
      <c r="AB325" s="7"/>
      <c r="AC325" s="55"/>
      <c r="AD325" s="170"/>
      <c r="AE325" s="27" t="s">
        <v>305</v>
      </c>
      <c r="AF325" s="25"/>
      <c r="AG325" s="28" t="s">
        <v>309</v>
      </c>
      <c r="AH325" s="552"/>
      <c r="AI325" s="537"/>
      <c r="AJ325" s="539"/>
      <c r="AK325" s="539"/>
      <c r="AL325" s="539"/>
      <c r="AM325" s="539"/>
      <c r="AO325" s="34" t="str">
        <f t="shared" si="112"/>
        <v/>
      </c>
      <c r="AP325" s="35" t="str">
        <f t="shared" si="97"/>
        <v/>
      </c>
      <c r="AQ325" s="36" t="str">
        <f t="shared" si="98"/>
        <v/>
      </c>
      <c r="AR325" s="37" t="str">
        <f t="shared" si="99"/>
        <v/>
      </c>
      <c r="AS325" s="38" t="str">
        <f t="shared" si="100"/>
        <v>000</v>
      </c>
      <c r="AT325" s="39" t="str">
        <f t="shared" si="101"/>
        <v>000</v>
      </c>
      <c r="AU325" s="169">
        <f t="shared" si="102"/>
        <v>0</v>
      </c>
      <c r="AV325" s="35" t="str">
        <f t="shared" si="103"/>
        <v>000</v>
      </c>
      <c r="AW325" s="39" t="str">
        <f t="shared" si="104"/>
        <v>000</v>
      </c>
      <c r="AX325" s="169">
        <f t="shared" si="105"/>
        <v>0</v>
      </c>
      <c r="AY325" s="43">
        <f t="shared" si="106"/>
        <v>0</v>
      </c>
      <c r="AZ325" s="32">
        <f t="shared" si="107"/>
        <v>0</v>
      </c>
    </row>
    <row r="326" spans="3:52" ht="22.5" customHeight="1" thickBot="1">
      <c r="C326" s="511"/>
      <c r="D326" s="513"/>
      <c r="E326" s="515"/>
      <c r="F326" s="517" t="str">
        <f>IF(G327="","",INT(YEARFRAC(G327,'[1]1'!$AJ$7,1)))</f>
        <v/>
      </c>
      <c r="G326" s="518"/>
      <c r="H326" s="519"/>
      <c r="I326" s="520"/>
      <c r="J326" s="513"/>
      <c r="K326" s="540" t="s">
        <v>308</v>
      </c>
      <c r="L326" s="542"/>
      <c r="M326" s="544" t="s">
        <v>307</v>
      </c>
      <c r="N326" s="546"/>
      <c r="O326" s="547"/>
      <c r="P326" s="548"/>
      <c r="Q326" s="3"/>
      <c r="R326" s="4"/>
      <c r="S326" s="5"/>
      <c r="T326" s="6"/>
      <c r="U326" s="7"/>
      <c r="V326" s="55"/>
      <c r="W326" s="125"/>
      <c r="X326" s="8"/>
      <c r="Y326" s="4"/>
      <c r="Z326" s="5"/>
      <c r="AA326" s="6"/>
      <c r="AB326" s="7"/>
      <c r="AC326" s="55"/>
      <c r="AD326" s="168"/>
      <c r="AE326" s="549" t="s">
        <v>66</v>
      </c>
      <c r="AF326" s="549"/>
      <c r="AG326" s="550"/>
      <c r="AH326" s="551"/>
      <c r="AI326" s="536" t="str">
        <f t="shared" si="109"/>
        <v/>
      </c>
      <c r="AJ326" s="538"/>
      <c r="AK326" s="538"/>
      <c r="AL326" s="538"/>
      <c r="AM326" s="538"/>
      <c r="AO326" s="34" t="str">
        <f t="shared" si="112"/>
        <v/>
      </c>
      <c r="AP326" s="35" t="str">
        <f t="shared" ref="AP326:AP389" si="122">IF(E326&lt;&gt;"",E326,IF(SUM(Q326:AC327)&lt;&gt;0,AP325,""))</f>
        <v/>
      </c>
      <c r="AQ326" s="36" t="str">
        <f t="shared" ref="AQ326:AQ389" si="123">IF(G327="","",G327)</f>
        <v/>
      </c>
      <c r="AR326" s="37" t="str">
        <f t="shared" ref="AR326:AR389" si="124">IF(AH326="","",AH326)</f>
        <v/>
      </c>
      <c r="AS326" s="38" t="str">
        <f t="shared" ref="AS326:AS389" si="125">TEXT(Q326*10 + R326&amp;"0","000")</f>
        <v>000</v>
      </c>
      <c r="AT326" s="39" t="str">
        <f t="shared" ref="AT326:AT389" si="126">TEXT(S326*100+T326*10+U326,"000")</f>
        <v>000</v>
      </c>
      <c r="AU326" s="169">
        <f t="shared" ref="AU326:AU389" si="127">V326</f>
        <v>0</v>
      </c>
      <c r="AV326" s="35" t="str">
        <f t="shared" ref="AV326:AV389" si="128">TEXT(X326*10 + Y326&amp;"0","000")</f>
        <v>000</v>
      </c>
      <c r="AW326" s="39" t="str">
        <f t="shared" ref="AW326:AW389" si="129">TEXT(Z326*100+AA326*10+AB326,"000")</f>
        <v>000</v>
      </c>
      <c r="AX326" s="169">
        <f t="shared" ref="AX326:AX389" si="130">AC326</f>
        <v>0</v>
      </c>
      <c r="AY326" s="43">
        <f t="shared" ref="AY326:AY389" si="131">IF(OR(AO326&amp;AP326="",AO326&amp;AP326=AO325&amp;AP325),0,1)</f>
        <v>0</v>
      </c>
      <c r="AZ326" s="32">
        <f t="shared" ref="AZ326:AZ389" si="132">IF(AO326&amp;AP326=AO327&amp;AP327,0,1)</f>
        <v>0</v>
      </c>
    </row>
    <row r="327" spans="3:52" ht="22.5" customHeight="1">
      <c r="C327" s="512"/>
      <c r="D327" s="514"/>
      <c r="E327" s="516"/>
      <c r="F327" s="27" t="s">
        <v>305</v>
      </c>
      <c r="G327" s="25"/>
      <c r="H327" s="28" t="s">
        <v>309</v>
      </c>
      <c r="I327" s="521"/>
      <c r="J327" s="514"/>
      <c r="K327" s="541"/>
      <c r="L327" s="543"/>
      <c r="M327" s="545"/>
      <c r="N327" s="127" t="s">
        <v>305</v>
      </c>
      <c r="O327" s="25"/>
      <c r="P327" s="28" t="s">
        <v>309</v>
      </c>
      <c r="Q327" s="3"/>
      <c r="R327" s="4"/>
      <c r="S327" s="5"/>
      <c r="T327" s="6"/>
      <c r="U327" s="7"/>
      <c r="V327" s="55"/>
      <c r="W327" s="125"/>
      <c r="X327" s="8"/>
      <c r="Y327" s="4"/>
      <c r="Z327" s="5"/>
      <c r="AA327" s="6"/>
      <c r="AB327" s="7"/>
      <c r="AC327" s="55"/>
      <c r="AD327" s="170"/>
      <c r="AE327" s="27" t="s">
        <v>305</v>
      </c>
      <c r="AF327" s="25"/>
      <c r="AG327" s="28" t="s">
        <v>309</v>
      </c>
      <c r="AH327" s="552"/>
      <c r="AI327" s="537"/>
      <c r="AJ327" s="539"/>
      <c r="AK327" s="539"/>
      <c r="AL327" s="539"/>
      <c r="AM327" s="539"/>
      <c r="AO327" s="34" t="str">
        <f t="shared" si="112"/>
        <v/>
      </c>
      <c r="AP327" s="35" t="str">
        <f t="shared" si="122"/>
        <v/>
      </c>
      <c r="AQ327" s="36" t="str">
        <f t="shared" si="123"/>
        <v/>
      </c>
      <c r="AR327" s="37" t="str">
        <f t="shared" si="124"/>
        <v/>
      </c>
      <c r="AS327" s="38" t="str">
        <f t="shared" si="125"/>
        <v>000</v>
      </c>
      <c r="AT327" s="39" t="str">
        <f t="shared" si="126"/>
        <v>000</v>
      </c>
      <c r="AU327" s="169">
        <f t="shared" si="127"/>
        <v>0</v>
      </c>
      <c r="AV327" s="35" t="str">
        <f t="shared" si="128"/>
        <v>000</v>
      </c>
      <c r="AW327" s="39" t="str">
        <f t="shared" si="129"/>
        <v>000</v>
      </c>
      <c r="AX327" s="169">
        <f t="shared" si="130"/>
        <v>0</v>
      </c>
      <c r="AY327" s="43">
        <f t="shared" si="131"/>
        <v>0</v>
      </c>
      <c r="AZ327" s="32">
        <f t="shared" si="132"/>
        <v>0</v>
      </c>
    </row>
    <row r="328" spans="3:52" ht="22.5" customHeight="1" thickBot="1">
      <c r="C328" s="511"/>
      <c r="D328" s="513"/>
      <c r="E328" s="515"/>
      <c r="F328" s="517" t="str">
        <f>IF(G329="","",INT(YEARFRAC(G329,'[1]1'!$AJ$7,1)))</f>
        <v/>
      </c>
      <c r="G328" s="518"/>
      <c r="H328" s="519"/>
      <c r="I328" s="520"/>
      <c r="J328" s="513"/>
      <c r="K328" s="540" t="s">
        <v>308</v>
      </c>
      <c r="L328" s="542"/>
      <c r="M328" s="544" t="s">
        <v>307</v>
      </c>
      <c r="N328" s="546"/>
      <c r="O328" s="547"/>
      <c r="P328" s="548"/>
      <c r="Q328" s="3"/>
      <c r="R328" s="4"/>
      <c r="S328" s="5"/>
      <c r="T328" s="6"/>
      <c r="U328" s="7"/>
      <c r="V328" s="55"/>
      <c r="W328" s="125"/>
      <c r="X328" s="8"/>
      <c r="Y328" s="4"/>
      <c r="Z328" s="5"/>
      <c r="AA328" s="6"/>
      <c r="AB328" s="7"/>
      <c r="AC328" s="55"/>
      <c r="AD328" s="168"/>
      <c r="AE328" s="549" t="s">
        <v>66</v>
      </c>
      <c r="AF328" s="549"/>
      <c r="AG328" s="550"/>
      <c r="AH328" s="551"/>
      <c r="AI328" s="536" t="str">
        <f t="shared" si="110"/>
        <v/>
      </c>
      <c r="AJ328" s="538"/>
      <c r="AK328" s="538"/>
      <c r="AL328" s="538"/>
      <c r="AM328" s="538"/>
      <c r="AO328" s="34" t="str">
        <f t="shared" si="112"/>
        <v/>
      </c>
      <c r="AP328" s="35" t="str">
        <f t="shared" si="122"/>
        <v/>
      </c>
      <c r="AQ328" s="36" t="str">
        <f t="shared" si="123"/>
        <v/>
      </c>
      <c r="AR328" s="37" t="str">
        <f t="shared" si="124"/>
        <v/>
      </c>
      <c r="AS328" s="38" t="str">
        <f t="shared" si="125"/>
        <v>000</v>
      </c>
      <c r="AT328" s="39" t="str">
        <f t="shared" si="126"/>
        <v>000</v>
      </c>
      <c r="AU328" s="169">
        <f t="shared" si="127"/>
        <v>0</v>
      </c>
      <c r="AV328" s="35" t="str">
        <f t="shared" si="128"/>
        <v>000</v>
      </c>
      <c r="AW328" s="39" t="str">
        <f t="shared" si="129"/>
        <v>000</v>
      </c>
      <c r="AX328" s="169">
        <f t="shared" si="130"/>
        <v>0</v>
      </c>
      <c r="AY328" s="43">
        <f t="shared" si="131"/>
        <v>0</v>
      </c>
      <c r="AZ328" s="32">
        <f t="shared" si="132"/>
        <v>0</v>
      </c>
    </row>
    <row r="329" spans="3:52" ht="22.5" customHeight="1">
      <c r="C329" s="512"/>
      <c r="D329" s="514"/>
      <c r="E329" s="516"/>
      <c r="F329" s="27" t="s">
        <v>305</v>
      </c>
      <c r="G329" s="25"/>
      <c r="H329" s="28" t="s">
        <v>309</v>
      </c>
      <c r="I329" s="521"/>
      <c r="J329" s="514"/>
      <c r="K329" s="541"/>
      <c r="L329" s="543"/>
      <c r="M329" s="545"/>
      <c r="N329" s="127" t="s">
        <v>305</v>
      </c>
      <c r="O329" s="25"/>
      <c r="P329" s="28" t="s">
        <v>309</v>
      </c>
      <c r="Q329" s="3"/>
      <c r="R329" s="4"/>
      <c r="S329" s="5"/>
      <c r="T329" s="6"/>
      <c r="U329" s="7"/>
      <c r="V329" s="55"/>
      <c r="W329" s="125"/>
      <c r="X329" s="8"/>
      <c r="Y329" s="4"/>
      <c r="Z329" s="5"/>
      <c r="AA329" s="6"/>
      <c r="AB329" s="7"/>
      <c r="AC329" s="55"/>
      <c r="AD329" s="170"/>
      <c r="AE329" s="27" t="s">
        <v>305</v>
      </c>
      <c r="AF329" s="25"/>
      <c r="AG329" s="28" t="s">
        <v>309</v>
      </c>
      <c r="AH329" s="552"/>
      <c r="AI329" s="537"/>
      <c r="AJ329" s="539"/>
      <c r="AK329" s="539"/>
      <c r="AL329" s="539"/>
      <c r="AM329" s="539"/>
      <c r="AO329" s="34" t="str">
        <f t="shared" si="112"/>
        <v/>
      </c>
      <c r="AP329" s="35" t="str">
        <f t="shared" si="122"/>
        <v/>
      </c>
      <c r="AQ329" s="36" t="str">
        <f t="shared" si="123"/>
        <v/>
      </c>
      <c r="AR329" s="37" t="str">
        <f t="shared" si="124"/>
        <v/>
      </c>
      <c r="AS329" s="38" t="str">
        <f t="shared" si="125"/>
        <v>000</v>
      </c>
      <c r="AT329" s="39" t="str">
        <f t="shared" si="126"/>
        <v>000</v>
      </c>
      <c r="AU329" s="169">
        <f t="shared" si="127"/>
        <v>0</v>
      </c>
      <c r="AV329" s="35" t="str">
        <f t="shared" si="128"/>
        <v>000</v>
      </c>
      <c r="AW329" s="39" t="str">
        <f t="shared" si="129"/>
        <v>000</v>
      </c>
      <c r="AX329" s="169">
        <f t="shared" si="130"/>
        <v>0</v>
      </c>
      <c r="AY329" s="43">
        <f t="shared" si="131"/>
        <v>0</v>
      </c>
      <c r="AZ329" s="32">
        <f t="shared" si="132"/>
        <v>0</v>
      </c>
    </row>
    <row r="330" spans="3:52" ht="22.5" customHeight="1" thickBot="1">
      <c r="C330" s="511"/>
      <c r="D330" s="513"/>
      <c r="E330" s="515"/>
      <c r="F330" s="517" t="str">
        <f>IF(G331="","",INT(YEARFRAC(G331,'[1]1'!$AJ$7,1)))</f>
        <v/>
      </c>
      <c r="G330" s="518"/>
      <c r="H330" s="519"/>
      <c r="I330" s="520"/>
      <c r="J330" s="513"/>
      <c r="K330" s="540" t="s">
        <v>308</v>
      </c>
      <c r="L330" s="542"/>
      <c r="M330" s="544" t="s">
        <v>307</v>
      </c>
      <c r="N330" s="546"/>
      <c r="O330" s="547"/>
      <c r="P330" s="548"/>
      <c r="Q330" s="3"/>
      <c r="R330" s="4"/>
      <c r="S330" s="5"/>
      <c r="T330" s="6"/>
      <c r="U330" s="7"/>
      <c r="V330" s="55"/>
      <c r="W330" s="125"/>
      <c r="X330" s="8"/>
      <c r="Y330" s="4"/>
      <c r="Z330" s="5"/>
      <c r="AA330" s="6"/>
      <c r="AB330" s="7"/>
      <c r="AC330" s="55"/>
      <c r="AD330" s="168"/>
      <c r="AE330" s="549" t="s">
        <v>66</v>
      </c>
      <c r="AF330" s="549"/>
      <c r="AG330" s="550"/>
      <c r="AH330" s="551"/>
      <c r="AI330" s="536" t="str">
        <f t="shared" si="111"/>
        <v/>
      </c>
      <c r="AJ330" s="538"/>
      <c r="AK330" s="538"/>
      <c r="AL330" s="538"/>
      <c r="AM330" s="538"/>
      <c r="AO330" s="34" t="str">
        <f t="shared" si="112"/>
        <v/>
      </c>
      <c r="AP330" s="35" t="str">
        <f t="shared" si="122"/>
        <v/>
      </c>
      <c r="AQ330" s="36" t="str">
        <f t="shared" si="123"/>
        <v/>
      </c>
      <c r="AR330" s="37" t="str">
        <f t="shared" si="124"/>
        <v/>
      </c>
      <c r="AS330" s="38" t="str">
        <f t="shared" si="125"/>
        <v>000</v>
      </c>
      <c r="AT330" s="39" t="str">
        <f t="shared" si="126"/>
        <v>000</v>
      </c>
      <c r="AU330" s="169">
        <f t="shared" si="127"/>
        <v>0</v>
      </c>
      <c r="AV330" s="35" t="str">
        <f t="shared" si="128"/>
        <v>000</v>
      </c>
      <c r="AW330" s="39" t="str">
        <f t="shared" si="129"/>
        <v>000</v>
      </c>
      <c r="AX330" s="169">
        <f t="shared" si="130"/>
        <v>0</v>
      </c>
      <c r="AY330" s="43">
        <f t="shared" si="131"/>
        <v>0</v>
      </c>
      <c r="AZ330" s="32">
        <f t="shared" si="132"/>
        <v>0</v>
      </c>
    </row>
    <row r="331" spans="3:52" ht="22.5" customHeight="1">
      <c r="C331" s="512"/>
      <c r="D331" s="514"/>
      <c r="E331" s="516"/>
      <c r="F331" s="27" t="s">
        <v>305</v>
      </c>
      <c r="G331" s="25"/>
      <c r="H331" s="28" t="s">
        <v>309</v>
      </c>
      <c r="I331" s="521"/>
      <c r="J331" s="514"/>
      <c r="K331" s="541"/>
      <c r="L331" s="543"/>
      <c r="M331" s="545"/>
      <c r="N331" s="127" t="s">
        <v>305</v>
      </c>
      <c r="O331" s="25"/>
      <c r="P331" s="28" t="s">
        <v>309</v>
      </c>
      <c r="Q331" s="3"/>
      <c r="R331" s="4"/>
      <c r="S331" s="5"/>
      <c r="T331" s="6"/>
      <c r="U331" s="7"/>
      <c r="V331" s="55"/>
      <c r="W331" s="125"/>
      <c r="X331" s="8"/>
      <c r="Y331" s="4"/>
      <c r="Z331" s="5"/>
      <c r="AA331" s="6"/>
      <c r="AB331" s="7"/>
      <c r="AC331" s="55"/>
      <c r="AD331" s="170"/>
      <c r="AE331" s="27" t="s">
        <v>305</v>
      </c>
      <c r="AF331" s="25"/>
      <c r="AG331" s="28" t="s">
        <v>309</v>
      </c>
      <c r="AH331" s="552"/>
      <c r="AI331" s="537"/>
      <c r="AJ331" s="539"/>
      <c r="AK331" s="539"/>
      <c r="AL331" s="539"/>
      <c r="AM331" s="539"/>
      <c r="AO331" s="34" t="str">
        <f t="shared" si="112"/>
        <v/>
      </c>
      <c r="AP331" s="35" t="str">
        <f t="shared" si="122"/>
        <v/>
      </c>
      <c r="AQ331" s="36" t="str">
        <f t="shared" si="123"/>
        <v/>
      </c>
      <c r="AR331" s="37" t="str">
        <f t="shared" si="124"/>
        <v/>
      </c>
      <c r="AS331" s="38" t="str">
        <f t="shared" si="125"/>
        <v>000</v>
      </c>
      <c r="AT331" s="39" t="str">
        <f t="shared" si="126"/>
        <v>000</v>
      </c>
      <c r="AU331" s="169">
        <f t="shared" si="127"/>
        <v>0</v>
      </c>
      <c r="AV331" s="35" t="str">
        <f t="shared" si="128"/>
        <v>000</v>
      </c>
      <c r="AW331" s="39" t="str">
        <f t="shared" si="129"/>
        <v>000</v>
      </c>
      <c r="AX331" s="169">
        <f t="shared" si="130"/>
        <v>0</v>
      </c>
      <c r="AY331" s="43">
        <f t="shared" si="131"/>
        <v>0</v>
      </c>
      <c r="AZ331" s="32">
        <f t="shared" si="132"/>
        <v>0</v>
      </c>
    </row>
    <row r="332" spans="3:52" ht="22.5" customHeight="1" thickBot="1">
      <c r="C332" s="511"/>
      <c r="D332" s="513"/>
      <c r="E332" s="515"/>
      <c r="F332" s="517" t="str">
        <f>IF(G333="","",INT(YEARFRAC(G333,'[1]1'!$AJ$7,1)))</f>
        <v/>
      </c>
      <c r="G332" s="518"/>
      <c r="H332" s="519"/>
      <c r="I332" s="520"/>
      <c r="J332" s="513"/>
      <c r="K332" s="540" t="s">
        <v>308</v>
      </c>
      <c r="L332" s="542"/>
      <c r="M332" s="544" t="s">
        <v>307</v>
      </c>
      <c r="N332" s="546"/>
      <c r="O332" s="547"/>
      <c r="P332" s="548"/>
      <c r="Q332" s="3"/>
      <c r="R332" s="4"/>
      <c r="S332" s="5"/>
      <c r="T332" s="6"/>
      <c r="U332" s="7"/>
      <c r="V332" s="55"/>
      <c r="W332" s="125"/>
      <c r="X332" s="8"/>
      <c r="Y332" s="4"/>
      <c r="Z332" s="5"/>
      <c r="AA332" s="6"/>
      <c r="AB332" s="7"/>
      <c r="AC332" s="55"/>
      <c r="AD332" s="168"/>
      <c r="AE332" s="549" t="s">
        <v>66</v>
      </c>
      <c r="AF332" s="549"/>
      <c r="AG332" s="550"/>
      <c r="AH332" s="551"/>
      <c r="AI332" s="536" t="str">
        <f t="shared" si="113"/>
        <v/>
      </c>
      <c r="AJ332" s="538"/>
      <c r="AK332" s="538"/>
      <c r="AL332" s="538"/>
      <c r="AM332" s="538"/>
      <c r="AO332" s="34" t="str">
        <f t="shared" si="112"/>
        <v/>
      </c>
      <c r="AP332" s="35" t="str">
        <f t="shared" si="122"/>
        <v/>
      </c>
      <c r="AQ332" s="36" t="str">
        <f t="shared" si="123"/>
        <v/>
      </c>
      <c r="AR332" s="37" t="str">
        <f t="shared" si="124"/>
        <v/>
      </c>
      <c r="AS332" s="38" t="str">
        <f t="shared" si="125"/>
        <v>000</v>
      </c>
      <c r="AT332" s="39" t="str">
        <f t="shared" si="126"/>
        <v>000</v>
      </c>
      <c r="AU332" s="169">
        <f t="shared" si="127"/>
        <v>0</v>
      </c>
      <c r="AV332" s="35" t="str">
        <f t="shared" si="128"/>
        <v>000</v>
      </c>
      <c r="AW332" s="39" t="str">
        <f t="shared" si="129"/>
        <v>000</v>
      </c>
      <c r="AX332" s="169">
        <f t="shared" si="130"/>
        <v>0</v>
      </c>
      <c r="AY332" s="43">
        <f t="shared" si="131"/>
        <v>0</v>
      </c>
      <c r="AZ332" s="32">
        <f t="shared" si="132"/>
        <v>0</v>
      </c>
    </row>
    <row r="333" spans="3:52" ht="22.5" customHeight="1">
      <c r="C333" s="512"/>
      <c r="D333" s="514"/>
      <c r="E333" s="516"/>
      <c r="F333" s="27" t="s">
        <v>305</v>
      </c>
      <c r="G333" s="25"/>
      <c r="H333" s="28" t="s">
        <v>309</v>
      </c>
      <c r="I333" s="521"/>
      <c r="J333" s="514"/>
      <c r="K333" s="541"/>
      <c r="L333" s="543"/>
      <c r="M333" s="545"/>
      <c r="N333" s="127" t="s">
        <v>305</v>
      </c>
      <c r="O333" s="25"/>
      <c r="P333" s="28" t="s">
        <v>309</v>
      </c>
      <c r="Q333" s="3"/>
      <c r="R333" s="4"/>
      <c r="S333" s="5"/>
      <c r="T333" s="6"/>
      <c r="U333" s="7"/>
      <c r="V333" s="55"/>
      <c r="W333" s="125"/>
      <c r="X333" s="8"/>
      <c r="Y333" s="4"/>
      <c r="Z333" s="5"/>
      <c r="AA333" s="6"/>
      <c r="AB333" s="7"/>
      <c r="AC333" s="55"/>
      <c r="AD333" s="170"/>
      <c r="AE333" s="27" t="s">
        <v>305</v>
      </c>
      <c r="AF333" s="25"/>
      <c r="AG333" s="28" t="s">
        <v>309</v>
      </c>
      <c r="AH333" s="552"/>
      <c r="AI333" s="537"/>
      <c r="AJ333" s="539"/>
      <c r="AK333" s="539"/>
      <c r="AL333" s="539"/>
      <c r="AM333" s="539"/>
      <c r="AO333" s="34" t="str">
        <f t="shared" si="112"/>
        <v/>
      </c>
      <c r="AP333" s="35" t="str">
        <f t="shared" si="122"/>
        <v/>
      </c>
      <c r="AQ333" s="36" t="str">
        <f t="shared" si="123"/>
        <v/>
      </c>
      <c r="AR333" s="37" t="str">
        <f t="shared" si="124"/>
        <v/>
      </c>
      <c r="AS333" s="38" t="str">
        <f t="shared" si="125"/>
        <v>000</v>
      </c>
      <c r="AT333" s="39" t="str">
        <f t="shared" si="126"/>
        <v>000</v>
      </c>
      <c r="AU333" s="169">
        <f t="shared" si="127"/>
        <v>0</v>
      </c>
      <c r="AV333" s="35" t="str">
        <f t="shared" si="128"/>
        <v>000</v>
      </c>
      <c r="AW333" s="39" t="str">
        <f t="shared" si="129"/>
        <v>000</v>
      </c>
      <c r="AX333" s="169">
        <f t="shared" si="130"/>
        <v>0</v>
      </c>
      <c r="AY333" s="43">
        <f t="shared" si="131"/>
        <v>0</v>
      </c>
      <c r="AZ333" s="32">
        <f t="shared" si="132"/>
        <v>0</v>
      </c>
    </row>
    <row r="334" spans="3:52" ht="22.5" customHeight="1" thickBot="1">
      <c r="C334" s="511"/>
      <c r="D334" s="513"/>
      <c r="E334" s="515"/>
      <c r="F334" s="517" t="str">
        <f>IF(G335="","",INT(YEARFRAC(G335,'[1]1'!$AJ$7,1)))</f>
        <v/>
      </c>
      <c r="G334" s="518"/>
      <c r="H334" s="519"/>
      <c r="I334" s="520"/>
      <c r="J334" s="513"/>
      <c r="K334" s="540" t="s">
        <v>308</v>
      </c>
      <c r="L334" s="542"/>
      <c r="M334" s="544" t="s">
        <v>307</v>
      </c>
      <c r="N334" s="546"/>
      <c r="O334" s="547"/>
      <c r="P334" s="548"/>
      <c r="Q334" s="3"/>
      <c r="R334" s="4"/>
      <c r="S334" s="5"/>
      <c r="T334" s="6"/>
      <c r="U334" s="7"/>
      <c r="V334" s="55"/>
      <c r="W334" s="125"/>
      <c r="X334" s="8"/>
      <c r="Y334" s="4"/>
      <c r="Z334" s="5"/>
      <c r="AA334" s="6"/>
      <c r="AB334" s="7"/>
      <c r="AC334" s="55"/>
      <c r="AD334" s="168"/>
      <c r="AE334" s="549" t="s">
        <v>66</v>
      </c>
      <c r="AF334" s="549"/>
      <c r="AG334" s="550"/>
      <c r="AH334" s="551"/>
      <c r="AI334" s="536" t="str">
        <f t="shared" si="114"/>
        <v/>
      </c>
      <c r="AJ334" s="538"/>
      <c r="AK334" s="538"/>
      <c r="AL334" s="538"/>
      <c r="AM334" s="538"/>
      <c r="AO334" s="34" t="str">
        <f t="shared" si="112"/>
        <v/>
      </c>
      <c r="AP334" s="35" t="str">
        <f t="shared" si="122"/>
        <v/>
      </c>
      <c r="AQ334" s="36" t="str">
        <f t="shared" si="123"/>
        <v/>
      </c>
      <c r="AR334" s="37" t="str">
        <f t="shared" si="124"/>
        <v/>
      </c>
      <c r="AS334" s="38" t="str">
        <f t="shared" si="125"/>
        <v>000</v>
      </c>
      <c r="AT334" s="39" t="str">
        <f t="shared" si="126"/>
        <v>000</v>
      </c>
      <c r="AU334" s="169">
        <f t="shared" si="127"/>
        <v>0</v>
      </c>
      <c r="AV334" s="35" t="str">
        <f t="shared" si="128"/>
        <v>000</v>
      </c>
      <c r="AW334" s="39" t="str">
        <f t="shared" si="129"/>
        <v>000</v>
      </c>
      <c r="AX334" s="169">
        <f t="shared" si="130"/>
        <v>0</v>
      </c>
      <c r="AY334" s="43">
        <f t="shared" si="131"/>
        <v>0</v>
      </c>
      <c r="AZ334" s="32">
        <f t="shared" si="132"/>
        <v>0</v>
      </c>
    </row>
    <row r="335" spans="3:52" ht="22.5" customHeight="1">
      <c r="C335" s="512"/>
      <c r="D335" s="514"/>
      <c r="E335" s="516"/>
      <c r="F335" s="27" t="s">
        <v>305</v>
      </c>
      <c r="G335" s="25"/>
      <c r="H335" s="28" t="s">
        <v>309</v>
      </c>
      <c r="I335" s="521"/>
      <c r="J335" s="514"/>
      <c r="K335" s="541"/>
      <c r="L335" s="543"/>
      <c r="M335" s="545"/>
      <c r="N335" s="127" t="s">
        <v>305</v>
      </c>
      <c r="O335" s="25"/>
      <c r="P335" s="28" t="s">
        <v>309</v>
      </c>
      <c r="Q335" s="3"/>
      <c r="R335" s="4"/>
      <c r="S335" s="5"/>
      <c r="T335" s="6"/>
      <c r="U335" s="7"/>
      <c r="V335" s="55"/>
      <c r="W335" s="125"/>
      <c r="X335" s="8"/>
      <c r="Y335" s="4"/>
      <c r="Z335" s="5"/>
      <c r="AA335" s="6"/>
      <c r="AB335" s="7"/>
      <c r="AC335" s="55"/>
      <c r="AD335" s="170"/>
      <c r="AE335" s="27" t="s">
        <v>305</v>
      </c>
      <c r="AF335" s="25"/>
      <c r="AG335" s="28" t="s">
        <v>309</v>
      </c>
      <c r="AH335" s="552"/>
      <c r="AI335" s="537"/>
      <c r="AJ335" s="539"/>
      <c r="AK335" s="539"/>
      <c r="AL335" s="539"/>
      <c r="AM335" s="539"/>
      <c r="AO335" s="34" t="str">
        <f t="shared" ref="AO335:AO398" si="133">IF(D335&lt;&gt;"",D335,IF(SUM(Q335:AC336)&lt;&gt;0,AO334,""))</f>
        <v/>
      </c>
      <c r="AP335" s="35" t="str">
        <f t="shared" si="122"/>
        <v/>
      </c>
      <c r="AQ335" s="36" t="str">
        <f t="shared" si="123"/>
        <v/>
      </c>
      <c r="AR335" s="37" t="str">
        <f t="shared" si="124"/>
        <v/>
      </c>
      <c r="AS335" s="38" t="str">
        <f t="shared" si="125"/>
        <v>000</v>
      </c>
      <c r="AT335" s="39" t="str">
        <f t="shared" si="126"/>
        <v>000</v>
      </c>
      <c r="AU335" s="169">
        <f t="shared" si="127"/>
        <v>0</v>
      </c>
      <c r="AV335" s="35" t="str">
        <f t="shared" si="128"/>
        <v>000</v>
      </c>
      <c r="AW335" s="39" t="str">
        <f t="shared" si="129"/>
        <v>000</v>
      </c>
      <c r="AX335" s="169">
        <f t="shared" si="130"/>
        <v>0</v>
      </c>
      <c r="AY335" s="43">
        <f t="shared" si="131"/>
        <v>0</v>
      </c>
      <c r="AZ335" s="32">
        <f t="shared" si="132"/>
        <v>0</v>
      </c>
    </row>
    <row r="336" spans="3:52" ht="22.5" customHeight="1" thickBot="1">
      <c r="C336" s="511"/>
      <c r="D336" s="513"/>
      <c r="E336" s="515"/>
      <c r="F336" s="517" t="str">
        <f>IF(G337="","",INT(YEARFRAC(G337,'[1]1'!$AJ$7,1)))</f>
        <v/>
      </c>
      <c r="G336" s="518"/>
      <c r="H336" s="519"/>
      <c r="I336" s="520"/>
      <c r="J336" s="513"/>
      <c r="K336" s="540" t="s">
        <v>308</v>
      </c>
      <c r="L336" s="542"/>
      <c r="M336" s="544" t="s">
        <v>307</v>
      </c>
      <c r="N336" s="546"/>
      <c r="O336" s="547"/>
      <c r="P336" s="548"/>
      <c r="Q336" s="3"/>
      <c r="R336" s="4"/>
      <c r="S336" s="5"/>
      <c r="T336" s="6"/>
      <c r="U336" s="7"/>
      <c r="V336" s="55"/>
      <c r="W336" s="125"/>
      <c r="X336" s="8"/>
      <c r="Y336" s="4"/>
      <c r="Z336" s="5"/>
      <c r="AA336" s="6"/>
      <c r="AB336" s="7"/>
      <c r="AC336" s="55"/>
      <c r="AD336" s="168"/>
      <c r="AE336" s="549" t="s">
        <v>66</v>
      </c>
      <c r="AF336" s="549"/>
      <c r="AG336" s="550"/>
      <c r="AH336" s="551"/>
      <c r="AI336" s="536" t="str">
        <f t="shared" si="115"/>
        <v/>
      </c>
      <c r="AJ336" s="538"/>
      <c r="AK336" s="538"/>
      <c r="AL336" s="538"/>
      <c r="AM336" s="538"/>
      <c r="AO336" s="34" t="str">
        <f t="shared" si="133"/>
        <v/>
      </c>
      <c r="AP336" s="35" t="str">
        <f t="shared" si="122"/>
        <v/>
      </c>
      <c r="AQ336" s="36" t="str">
        <f t="shared" si="123"/>
        <v/>
      </c>
      <c r="AR336" s="37" t="str">
        <f t="shared" si="124"/>
        <v/>
      </c>
      <c r="AS336" s="38" t="str">
        <f t="shared" si="125"/>
        <v>000</v>
      </c>
      <c r="AT336" s="39" t="str">
        <f t="shared" si="126"/>
        <v>000</v>
      </c>
      <c r="AU336" s="169">
        <f t="shared" si="127"/>
        <v>0</v>
      </c>
      <c r="AV336" s="35" t="str">
        <f t="shared" si="128"/>
        <v>000</v>
      </c>
      <c r="AW336" s="39" t="str">
        <f t="shared" si="129"/>
        <v>000</v>
      </c>
      <c r="AX336" s="169">
        <f t="shared" si="130"/>
        <v>0</v>
      </c>
      <c r="AY336" s="43">
        <f t="shared" si="131"/>
        <v>0</v>
      </c>
      <c r="AZ336" s="32">
        <f t="shared" si="132"/>
        <v>0</v>
      </c>
    </row>
    <row r="337" spans="3:52" ht="22.5" customHeight="1">
      <c r="C337" s="512"/>
      <c r="D337" s="514"/>
      <c r="E337" s="516"/>
      <c r="F337" s="27" t="s">
        <v>305</v>
      </c>
      <c r="G337" s="25"/>
      <c r="H337" s="28" t="s">
        <v>309</v>
      </c>
      <c r="I337" s="521"/>
      <c r="J337" s="514"/>
      <c r="K337" s="541"/>
      <c r="L337" s="543"/>
      <c r="M337" s="545"/>
      <c r="N337" s="127" t="s">
        <v>305</v>
      </c>
      <c r="O337" s="25"/>
      <c r="P337" s="28" t="s">
        <v>309</v>
      </c>
      <c r="Q337" s="3"/>
      <c r="R337" s="4"/>
      <c r="S337" s="5"/>
      <c r="T337" s="6"/>
      <c r="U337" s="7"/>
      <c r="V337" s="55"/>
      <c r="W337" s="125"/>
      <c r="X337" s="8"/>
      <c r="Y337" s="4"/>
      <c r="Z337" s="5"/>
      <c r="AA337" s="6"/>
      <c r="AB337" s="7"/>
      <c r="AC337" s="55"/>
      <c r="AD337" s="170"/>
      <c r="AE337" s="27" t="s">
        <v>305</v>
      </c>
      <c r="AF337" s="25"/>
      <c r="AG337" s="28" t="s">
        <v>309</v>
      </c>
      <c r="AH337" s="552"/>
      <c r="AI337" s="537"/>
      <c r="AJ337" s="539"/>
      <c r="AK337" s="539"/>
      <c r="AL337" s="539"/>
      <c r="AM337" s="539"/>
      <c r="AO337" s="34" t="str">
        <f t="shared" si="133"/>
        <v/>
      </c>
      <c r="AP337" s="35" t="str">
        <f t="shared" si="122"/>
        <v/>
      </c>
      <c r="AQ337" s="36" t="str">
        <f t="shared" si="123"/>
        <v/>
      </c>
      <c r="AR337" s="37" t="str">
        <f t="shared" si="124"/>
        <v/>
      </c>
      <c r="AS337" s="38" t="str">
        <f t="shared" si="125"/>
        <v>000</v>
      </c>
      <c r="AT337" s="39" t="str">
        <f t="shared" si="126"/>
        <v>000</v>
      </c>
      <c r="AU337" s="169">
        <f t="shared" si="127"/>
        <v>0</v>
      </c>
      <c r="AV337" s="35" t="str">
        <f t="shared" si="128"/>
        <v>000</v>
      </c>
      <c r="AW337" s="39" t="str">
        <f t="shared" si="129"/>
        <v>000</v>
      </c>
      <c r="AX337" s="169">
        <f t="shared" si="130"/>
        <v>0</v>
      </c>
      <c r="AY337" s="43">
        <f t="shared" si="131"/>
        <v>0</v>
      </c>
      <c r="AZ337" s="32">
        <f t="shared" si="132"/>
        <v>0</v>
      </c>
    </row>
    <row r="338" spans="3:52" ht="22.5" customHeight="1" thickBot="1">
      <c r="C338" s="511"/>
      <c r="D338" s="513"/>
      <c r="E338" s="515"/>
      <c r="F338" s="517" t="str">
        <f>IF(G339="","",INT(YEARFRAC(G339,'[1]1'!$AJ$7,1)))</f>
        <v/>
      </c>
      <c r="G338" s="518"/>
      <c r="H338" s="519"/>
      <c r="I338" s="520"/>
      <c r="J338" s="513"/>
      <c r="K338" s="540" t="s">
        <v>308</v>
      </c>
      <c r="L338" s="542"/>
      <c r="M338" s="544" t="s">
        <v>307</v>
      </c>
      <c r="N338" s="546"/>
      <c r="O338" s="547"/>
      <c r="P338" s="548"/>
      <c r="Q338" s="3"/>
      <c r="R338" s="4"/>
      <c r="S338" s="5"/>
      <c r="T338" s="6"/>
      <c r="U338" s="7"/>
      <c r="V338" s="55"/>
      <c r="W338" s="125"/>
      <c r="X338" s="8"/>
      <c r="Y338" s="4"/>
      <c r="Z338" s="5"/>
      <c r="AA338" s="6"/>
      <c r="AB338" s="7"/>
      <c r="AC338" s="55"/>
      <c r="AD338" s="168"/>
      <c r="AE338" s="549" t="s">
        <v>66</v>
      </c>
      <c r="AF338" s="549"/>
      <c r="AG338" s="550"/>
      <c r="AH338" s="551"/>
      <c r="AI338" s="536" t="str">
        <f t="shared" si="116"/>
        <v/>
      </c>
      <c r="AJ338" s="538"/>
      <c r="AK338" s="538"/>
      <c r="AL338" s="538"/>
      <c r="AM338" s="538"/>
      <c r="AO338" s="34" t="str">
        <f t="shared" si="133"/>
        <v/>
      </c>
      <c r="AP338" s="35" t="str">
        <f t="shared" si="122"/>
        <v/>
      </c>
      <c r="AQ338" s="36" t="str">
        <f t="shared" si="123"/>
        <v/>
      </c>
      <c r="AR338" s="37" t="str">
        <f t="shared" si="124"/>
        <v/>
      </c>
      <c r="AS338" s="38" t="str">
        <f t="shared" si="125"/>
        <v>000</v>
      </c>
      <c r="AT338" s="39" t="str">
        <f t="shared" si="126"/>
        <v>000</v>
      </c>
      <c r="AU338" s="169">
        <f t="shared" si="127"/>
        <v>0</v>
      </c>
      <c r="AV338" s="35" t="str">
        <f t="shared" si="128"/>
        <v>000</v>
      </c>
      <c r="AW338" s="39" t="str">
        <f t="shared" si="129"/>
        <v>000</v>
      </c>
      <c r="AX338" s="169">
        <f t="shared" si="130"/>
        <v>0</v>
      </c>
      <c r="AY338" s="43">
        <f t="shared" si="131"/>
        <v>0</v>
      </c>
      <c r="AZ338" s="32">
        <f t="shared" si="132"/>
        <v>0</v>
      </c>
    </row>
    <row r="339" spans="3:52" ht="22.5" customHeight="1">
      <c r="C339" s="512"/>
      <c r="D339" s="514"/>
      <c r="E339" s="516"/>
      <c r="F339" s="27" t="s">
        <v>305</v>
      </c>
      <c r="G339" s="25"/>
      <c r="H339" s="28" t="s">
        <v>309</v>
      </c>
      <c r="I339" s="521"/>
      <c r="J339" s="514"/>
      <c r="K339" s="541"/>
      <c r="L339" s="543"/>
      <c r="M339" s="545"/>
      <c r="N339" s="127" t="s">
        <v>305</v>
      </c>
      <c r="O339" s="25"/>
      <c r="P339" s="28" t="s">
        <v>309</v>
      </c>
      <c r="Q339" s="3"/>
      <c r="R339" s="4"/>
      <c r="S339" s="5"/>
      <c r="T339" s="6"/>
      <c r="U339" s="7"/>
      <c r="V339" s="55"/>
      <c r="W339" s="125"/>
      <c r="X339" s="8"/>
      <c r="Y339" s="4"/>
      <c r="Z339" s="5"/>
      <c r="AA339" s="6"/>
      <c r="AB339" s="7"/>
      <c r="AC339" s="55"/>
      <c r="AD339" s="170"/>
      <c r="AE339" s="27" t="s">
        <v>305</v>
      </c>
      <c r="AF339" s="25"/>
      <c r="AG339" s="28" t="s">
        <v>309</v>
      </c>
      <c r="AH339" s="552"/>
      <c r="AI339" s="537"/>
      <c r="AJ339" s="539"/>
      <c r="AK339" s="539"/>
      <c r="AL339" s="539"/>
      <c r="AM339" s="539"/>
      <c r="AO339" s="34" t="str">
        <f t="shared" si="133"/>
        <v/>
      </c>
      <c r="AP339" s="35" t="str">
        <f t="shared" si="122"/>
        <v/>
      </c>
      <c r="AQ339" s="36" t="str">
        <f t="shared" si="123"/>
        <v/>
      </c>
      <c r="AR339" s="37" t="str">
        <f t="shared" si="124"/>
        <v/>
      </c>
      <c r="AS339" s="38" t="str">
        <f t="shared" si="125"/>
        <v>000</v>
      </c>
      <c r="AT339" s="39" t="str">
        <f t="shared" si="126"/>
        <v>000</v>
      </c>
      <c r="AU339" s="169">
        <f t="shared" si="127"/>
        <v>0</v>
      </c>
      <c r="AV339" s="35" t="str">
        <f t="shared" si="128"/>
        <v>000</v>
      </c>
      <c r="AW339" s="39" t="str">
        <f t="shared" si="129"/>
        <v>000</v>
      </c>
      <c r="AX339" s="169">
        <f t="shared" si="130"/>
        <v>0</v>
      </c>
      <c r="AY339" s="43">
        <f t="shared" si="131"/>
        <v>0</v>
      </c>
      <c r="AZ339" s="32">
        <f t="shared" si="132"/>
        <v>0</v>
      </c>
    </row>
    <row r="340" spans="3:52" ht="22.5" customHeight="1" thickBot="1">
      <c r="C340" s="511"/>
      <c r="D340" s="513"/>
      <c r="E340" s="515"/>
      <c r="F340" s="517" t="str">
        <f>IF(G341="","",INT(YEARFRAC(G341,'[1]1'!$AJ$7,1)))</f>
        <v/>
      </c>
      <c r="G340" s="518"/>
      <c r="H340" s="519"/>
      <c r="I340" s="520"/>
      <c r="J340" s="513"/>
      <c r="K340" s="540" t="s">
        <v>308</v>
      </c>
      <c r="L340" s="542"/>
      <c r="M340" s="544" t="s">
        <v>307</v>
      </c>
      <c r="N340" s="546"/>
      <c r="O340" s="547"/>
      <c r="P340" s="548"/>
      <c r="Q340" s="3"/>
      <c r="R340" s="4"/>
      <c r="S340" s="5"/>
      <c r="T340" s="6"/>
      <c r="U340" s="7"/>
      <c r="V340" s="55"/>
      <c r="W340" s="125"/>
      <c r="X340" s="8"/>
      <c r="Y340" s="4"/>
      <c r="Z340" s="5"/>
      <c r="AA340" s="6"/>
      <c r="AB340" s="7"/>
      <c r="AC340" s="55"/>
      <c r="AD340" s="168"/>
      <c r="AE340" s="549" t="s">
        <v>66</v>
      </c>
      <c r="AF340" s="549"/>
      <c r="AG340" s="550"/>
      <c r="AH340" s="551"/>
      <c r="AI340" s="536" t="str">
        <f t="shared" si="117"/>
        <v/>
      </c>
      <c r="AJ340" s="538"/>
      <c r="AK340" s="538"/>
      <c r="AL340" s="538"/>
      <c r="AM340" s="538"/>
      <c r="AO340" s="34" t="str">
        <f t="shared" si="133"/>
        <v/>
      </c>
      <c r="AP340" s="35" t="str">
        <f t="shared" si="122"/>
        <v/>
      </c>
      <c r="AQ340" s="36" t="str">
        <f t="shared" si="123"/>
        <v/>
      </c>
      <c r="AR340" s="37" t="str">
        <f t="shared" si="124"/>
        <v/>
      </c>
      <c r="AS340" s="38" t="str">
        <f t="shared" si="125"/>
        <v>000</v>
      </c>
      <c r="AT340" s="39" t="str">
        <f t="shared" si="126"/>
        <v>000</v>
      </c>
      <c r="AU340" s="169">
        <f t="shared" si="127"/>
        <v>0</v>
      </c>
      <c r="AV340" s="35" t="str">
        <f t="shared" si="128"/>
        <v>000</v>
      </c>
      <c r="AW340" s="39" t="str">
        <f t="shared" si="129"/>
        <v>000</v>
      </c>
      <c r="AX340" s="169">
        <f t="shared" si="130"/>
        <v>0</v>
      </c>
      <c r="AY340" s="43">
        <f t="shared" si="131"/>
        <v>0</v>
      </c>
      <c r="AZ340" s="32">
        <f t="shared" si="132"/>
        <v>0</v>
      </c>
    </row>
    <row r="341" spans="3:52" ht="22.5" customHeight="1">
      <c r="C341" s="512"/>
      <c r="D341" s="514"/>
      <c r="E341" s="516"/>
      <c r="F341" s="27" t="s">
        <v>305</v>
      </c>
      <c r="G341" s="25"/>
      <c r="H341" s="28" t="s">
        <v>309</v>
      </c>
      <c r="I341" s="521"/>
      <c r="J341" s="514"/>
      <c r="K341" s="541"/>
      <c r="L341" s="543"/>
      <c r="M341" s="545"/>
      <c r="N341" s="127" t="s">
        <v>305</v>
      </c>
      <c r="O341" s="25"/>
      <c r="P341" s="28" t="s">
        <v>309</v>
      </c>
      <c r="Q341" s="3"/>
      <c r="R341" s="4"/>
      <c r="S341" s="5"/>
      <c r="T341" s="6"/>
      <c r="U341" s="7"/>
      <c r="V341" s="55"/>
      <c r="W341" s="125"/>
      <c r="X341" s="8"/>
      <c r="Y341" s="4"/>
      <c r="Z341" s="5"/>
      <c r="AA341" s="6"/>
      <c r="AB341" s="7"/>
      <c r="AC341" s="55"/>
      <c r="AD341" s="170"/>
      <c r="AE341" s="27" t="s">
        <v>305</v>
      </c>
      <c r="AF341" s="25"/>
      <c r="AG341" s="28" t="s">
        <v>309</v>
      </c>
      <c r="AH341" s="552"/>
      <c r="AI341" s="537"/>
      <c r="AJ341" s="539"/>
      <c r="AK341" s="539"/>
      <c r="AL341" s="539"/>
      <c r="AM341" s="539"/>
      <c r="AO341" s="34" t="str">
        <f t="shared" si="133"/>
        <v/>
      </c>
      <c r="AP341" s="35" t="str">
        <f t="shared" si="122"/>
        <v/>
      </c>
      <c r="AQ341" s="36" t="str">
        <f t="shared" si="123"/>
        <v/>
      </c>
      <c r="AR341" s="37" t="str">
        <f t="shared" si="124"/>
        <v/>
      </c>
      <c r="AS341" s="38" t="str">
        <f t="shared" si="125"/>
        <v>000</v>
      </c>
      <c r="AT341" s="39" t="str">
        <f t="shared" si="126"/>
        <v>000</v>
      </c>
      <c r="AU341" s="169">
        <f t="shared" si="127"/>
        <v>0</v>
      </c>
      <c r="AV341" s="35" t="str">
        <f t="shared" si="128"/>
        <v>000</v>
      </c>
      <c r="AW341" s="39" t="str">
        <f t="shared" si="129"/>
        <v>000</v>
      </c>
      <c r="AX341" s="169">
        <f t="shared" si="130"/>
        <v>0</v>
      </c>
      <c r="AY341" s="43">
        <f t="shared" si="131"/>
        <v>0</v>
      </c>
      <c r="AZ341" s="32">
        <f t="shared" si="132"/>
        <v>0</v>
      </c>
    </row>
    <row r="342" spans="3:52" ht="22.5" customHeight="1" thickBot="1">
      <c r="C342" s="511"/>
      <c r="D342" s="513"/>
      <c r="E342" s="515"/>
      <c r="F342" s="517" t="str">
        <f>IF(G343="","",INT(YEARFRAC(G343,'[1]1'!$AJ$7,1)))</f>
        <v/>
      </c>
      <c r="G342" s="518"/>
      <c r="H342" s="519"/>
      <c r="I342" s="520"/>
      <c r="J342" s="513"/>
      <c r="K342" s="540" t="s">
        <v>308</v>
      </c>
      <c r="L342" s="542"/>
      <c r="M342" s="544" t="s">
        <v>307</v>
      </c>
      <c r="N342" s="546"/>
      <c r="O342" s="547"/>
      <c r="P342" s="548"/>
      <c r="Q342" s="3"/>
      <c r="R342" s="4"/>
      <c r="S342" s="5"/>
      <c r="T342" s="6"/>
      <c r="U342" s="7"/>
      <c r="V342" s="55"/>
      <c r="W342" s="125"/>
      <c r="X342" s="8"/>
      <c r="Y342" s="4"/>
      <c r="Z342" s="5"/>
      <c r="AA342" s="6"/>
      <c r="AB342" s="7"/>
      <c r="AC342" s="55"/>
      <c r="AD342" s="168"/>
      <c r="AE342" s="549" t="s">
        <v>66</v>
      </c>
      <c r="AF342" s="549"/>
      <c r="AG342" s="550"/>
      <c r="AH342" s="551"/>
      <c r="AI342" s="536" t="str">
        <f t="shared" si="118"/>
        <v/>
      </c>
      <c r="AJ342" s="538"/>
      <c r="AK342" s="538"/>
      <c r="AL342" s="538"/>
      <c r="AM342" s="538"/>
      <c r="AO342" s="34" t="str">
        <f t="shared" si="133"/>
        <v/>
      </c>
      <c r="AP342" s="35" t="str">
        <f t="shared" si="122"/>
        <v/>
      </c>
      <c r="AQ342" s="36" t="str">
        <f t="shared" si="123"/>
        <v/>
      </c>
      <c r="AR342" s="37" t="str">
        <f t="shared" si="124"/>
        <v/>
      </c>
      <c r="AS342" s="38" t="str">
        <f t="shared" si="125"/>
        <v>000</v>
      </c>
      <c r="AT342" s="39" t="str">
        <f t="shared" si="126"/>
        <v>000</v>
      </c>
      <c r="AU342" s="169">
        <f t="shared" si="127"/>
        <v>0</v>
      </c>
      <c r="AV342" s="35" t="str">
        <f t="shared" si="128"/>
        <v>000</v>
      </c>
      <c r="AW342" s="39" t="str">
        <f t="shared" si="129"/>
        <v>000</v>
      </c>
      <c r="AX342" s="169">
        <f t="shared" si="130"/>
        <v>0</v>
      </c>
      <c r="AY342" s="43">
        <f t="shared" si="131"/>
        <v>0</v>
      </c>
      <c r="AZ342" s="32">
        <f t="shared" si="132"/>
        <v>0</v>
      </c>
    </row>
    <row r="343" spans="3:52" ht="22.5" customHeight="1">
      <c r="C343" s="512"/>
      <c r="D343" s="514"/>
      <c r="E343" s="516"/>
      <c r="F343" s="27" t="s">
        <v>305</v>
      </c>
      <c r="G343" s="25"/>
      <c r="H343" s="28" t="s">
        <v>309</v>
      </c>
      <c r="I343" s="521"/>
      <c r="J343" s="514"/>
      <c r="K343" s="541"/>
      <c r="L343" s="543"/>
      <c r="M343" s="545"/>
      <c r="N343" s="127" t="s">
        <v>305</v>
      </c>
      <c r="O343" s="25"/>
      <c r="P343" s="28" t="s">
        <v>309</v>
      </c>
      <c r="Q343" s="3"/>
      <c r="R343" s="4"/>
      <c r="S343" s="5"/>
      <c r="T343" s="6"/>
      <c r="U343" s="7"/>
      <c r="V343" s="55"/>
      <c r="W343" s="125"/>
      <c r="X343" s="8"/>
      <c r="Y343" s="4"/>
      <c r="Z343" s="5"/>
      <c r="AA343" s="6"/>
      <c r="AB343" s="7"/>
      <c r="AC343" s="55"/>
      <c r="AD343" s="170"/>
      <c r="AE343" s="27" t="s">
        <v>305</v>
      </c>
      <c r="AF343" s="25"/>
      <c r="AG343" s="28" t="s">
        <v>309</v>
      </c>
      <c r="AH343" s="552"/>
      <c r="AI343" s="537"/>
      <c r="AJ343" s="539"/>
      <c r="AK343" s="539"/>
      <c r="AL343" s="539"/>
      <c r="AM343" s="539"/>
      <c r="AO343" s="34" t="str">
        <f t="shared" si="133"/>
        <v/>
      </c>
      <c r="AP343" s="35" t="str">
        <f t="shared" si="122"/>
        <v/>
      </c>
      <c r="AQ343" s="36" t="str">
        <f t="shared" si="123"/>
        <v/>
      </c>
      <c r="AR343" s="37" t="str">
        <f t="shared" si="124"/>
        <v/>
      </c>
      <c r="AS343" s="38" t="str">
        <f t="shared" si="125"/>
        <v>000</v>
      </c>
      <c r="AT343" s="39" t="str">
        <f t="shared" si="126"/>
        <v>000</v>
      </c>
      <c r="AU343" s="169">
        <f t="shared" si="127"/>
        <v>0</v>
      </c>
      <c r="AV343" s="35" t="str">
        <f t="shared" si="128"/>
        <v>000</v>
      </c>
      <c r="AW343" s="39" t="str">
        <f t="shared" si="129"/>
        <v>000</v>
      </c>
      <c r="AX343" s="169">
        <f t="shared" si="130"/>
        <v>0</v>
      </c>
      <c r="AY343" s="43">
        <f t="shared" si="131"/>
        <v>0</v>
      </c>
      <c r="AZ343" s="32">
        <f t="shared" si="132"/>
        <v>0</v>
      </c>
    </row>
    <row r="344" spans="3:52" ht="22.5" customHeight="1" thickBot="1">
      <c r="C344" s="511"/>
      <c r="D344" s="513"/>
      <c r="E344" s="515"/>
      <c r="F344" s="517" t="str">
        <f>IF(G345="","",INT(YEARFRAC(G345,'[1]1'!$AJ$7,1)))</f>
        <v/>
      </c>
      <c r="G344" s="518"/>
      <c r="H344" s="519"/>
      <c r="I344" s="520"/>
      <c r="J344" s="513"/>
      <c r="K344" s="540" t="s">
        <v>308</v>
      </c>
      <c r="L344" s="542"/>
      <c r="M344" s="544" t="s">
        <v>307</v>
      </c>
      <c r="N344" s="546"/>
      <c r="O344" s="547"/>
      <c r="P344" s="548"/>
      <c r="Q344" s="3"/>
      <c r="R344" s="4"/>
      <c r="S344" s="5"/>
      <c r="T344" s="6"/>
      <c r="U344" s="7"/>
      <c r="V344" s="55"/>
      <c r="W344" s="125"/>
      <c r="X344" s="8"/>
      <c r="Y344" s="4"/>
      <c r="Z344" s="5"/>
      <c r="AA344" s="6"/>
      <c r="AB344" s="7"/>
      <c r="AC344" s="55"/>
      <c r="AD344" s="168"/>
      <c r="AE344" s="549" t="s">
        <v>66</v>
      </c>
      <c r="AF344" s="549"/>
      <c r="AG344" s="550"/>
      <c r="AH344" s="551"/>
      <c r="AI344" s="536" t="str">
        <f t="shared" ref="AI344" si="134">IF(F344&lt;35,"◯","")</f>
        <v/>
      </c>
      <c r="AJ344" s="538"/>
      <c r="AK344" s="538"/>
      <c r="AL344" s="538"/>
      <c r="AM344" s="538"/>
      <c r="AO344" s="34" t="str">
        <f t="shared" si="133"/>
        <v/>
      </c>
      <c r="AP344" s="35" t="str">
        <f t="shared" si="122"/>
        <v/>
      </c>
      <c r="AQ344" s="36" t="str">
        <f t="shared" si="123"/>
        <v/>
      </c>
      <c r="AR344" s="37" t="str">
        <f t="shared" si="124"/>
        <v/>
      </c>
      <c r="AS344" s="38" t="str">
        <f t="shared" si="125"/>
        <v>000</v>
      </c>
      <c r="AT344" s="39" t="str">
        <f t="shared" si="126"/>
        <v>000</v>
      </c>
      <c r="AU344" s="169">
        <f t="shared" si="127"/>
        <v>0</v>
      </c>
      <c r="AV344" s="35" t="str">
        <f t="shared" si="128"/>
        <v>000</v>
      </c>
      <c r="AW344" s="39" t="str">
        <f t="shared" si="129"/>
        <v>000</v>
      </c>
      <c r="AX344" s="169">
        <f t="shared" si="130"/>
        <v>0</v>
      </c>
      <c r="AY344" s="43">
        <f t="shared" si="131"/>
        <v>0</v>
      </c>
      <c r="AZ344" s="32">
        <f t="shared" si="132"/>
        <v>0</v>
      </c>
    </row>
    <row r="345" spans="3:52" ht="22.5" customHeight="1">
      <c r="C345" s="512"/>
      <c r="D345" s="514"/>
      <c r="E345" s="516"/>
      <c r="F345" s="27" t="s">
        <v>305</v>
      </c>
      <c r="G345" s="25"/>
      <c r="H345" s="28" t="s">
        <v>309</v>
      </c>
      <c r="I345" s="521"/>
      <c r="J345" s="514"/>
      <c r="K345" s="541"/>
      <c r="L345" s="543"/>
      <c r="M345" s="545"/>
      <c r="N345" s="127" t="s">
        <v>305</v>
      </c>
      <c r="O345" s="25"/>
      <c r="P345" s="28" t="s">
        <v>309</v>
      </c>
      <c r="Q345" s="3"/>
      <c r="R345" s="4"/>
      <c r="S345" s="5"/>
      <c r="T345" s="6"/>
      <c r="U345" s="7"/>
      <c r="V345" s="55"/>
      <c r="W345" s="125"/>
      <c r="X345" s="8"/>
      <c r="Y345" s="4"/>
      <c r="Z345" s="5"/>
      <c r="AA345" s="6"/>
      <c r="AB345" s="7"/>
      <c r="AC345" s="55"/>
      <c r="AD345" s="170"/>
      <c r="AE345" s="27" t="s">
        <v>305</v>
      </c>
      <c r="AF345" s="25"/>
      <c r="AG345" s="28" t="s">
        <v>309</v>
      </c>
      <c r="AH345" s="552"/>
      <c r="AI345" s="537"/>
      <c r="AJ345" s="539"/>
      <c r="AK345" s="539"/>
      <c r="AL345" s="539"/>
      <c r="AM345" s="539"/>
      <c r="AO345" s="34" t="str">
        <f t="shared" si="133"/>
        <v/>
      </c>
      <c r="AP345" s="35" t="str">
        <f t="shared" si="122"/>
        <v/>
      </c>
      <c r="AQ345" s="36" t="str">
        <f t="shared" si="123"/>
        <v/>
      </c>
      <c r="AR345" s="37" t="str">
        <f t="shared" si="124"/>
        <v/>
      </c>
      <c r="AS345" s="38" t="str">
        <f t="shared" si="125"/>
        <v>000</v>
      </c>
      <c r="AT345" s="39" t="str">
        <f t="shared" si="126"/>
        <v>000</v>
      </c>
      <c r="AU345" s="169">
        <f t="shared" si="127"/>
        <v>0</v>
      </c>
      <c r="AV345" s="35" t="str">
        <f t="shared" si="128"/>
        <v>000</v>
      </c>
      <c r="AW345" s="39" t="str">
        <f t="shared" si="129"/>
        <v>000</v>
      </c>
      <c r="AX345" s="169">
        <f t="shared" si="130"/>
        <v>0</v>
      </c>
      <c r="AY345" s="43">
        <f t="shared" si="131"/>
        <v>0</v>
      </c>
      <c r="AZ345" s="32">
        <f t="shared" si="132"/>
        <v>0</v>
      </c>
    </row>
    <row r="346" spans="3:52" ht="22.5" customHeight="1" thickBot="1">
      <c r="C346" s="511"/>
      <c r="D346" s="513"/>
      <c r="E346" s="515"/>
      <c r="F346" s="517" t="str">
        <f>IF(G347="","",INT(YEARFRAC(G347,'[1]1'!$AJ$7,1)))</f>
        <v/>
      </c>
      <c r="G346" s="518"/>
      <c r="H346" s="519"/>
      <c r="I346" s="520"/>
      <c r="J346" s="513"/>
      <c r="K346" s="540" t="s">
        <v>308</v>
      </c>
      <c r="L346" s="542"/>
      <c r="M346" s="544" t="s">
        <v>307</v>
      </c>
      <c r="N346" s="546"/>
      <c r="O346" s="547"/>
      <c r="P346" s="548"/>
      <c r="Q346" s="3"/>
      <c r="R346" s="4"/>
      <c r="S346" s="5"/>
      <c r="T346" s="6"/>
      <c r="U346" s="7"/>
      <c r="V346" s="55"/>
      <c r="W346" s="125"/>
      <c r="X346" s="8"/>
      <c r="Y346" s="4"/>
      <c r="Z346" s="5"/>
      <c r="AA346" s="6"/>
      <c r="AB346" s="7"/>
      <c r="AC346" s="55"/>
      <c r="AD346" s="168"/>
      <c r="AE346" s="549" t="s">
        <v>66</v>
      </c>
      <c r="AF346" s="549"/>
      <c r="AG346" s="550"/>
      <c r="AH346" s="551"/>
      <c r="AI346" s="536" t="str">
        <f t="shared" ref="AI346:AI406" si="135">IF(F346&lt;35,"◯","")</f>
        <v/>
      </c>
      <c r="AJ346" s="538"/>
      <c r="AK346" s="538"/>
      <c r="AL346" s="538"/>
      <c r="AM346" s="538"/>
      <c r="AO346" s="34" t="str">
        <f t="shared" si="133"/>
        <v/>
      </c>
      <c r="AP346" s="35" t="str">
        <f t="shared" si="122"/>
        <v/>
      </c>
      <c r="AQ346" s="36" t="str">
        <f t="shared" si="123"/>
        <v/>
      </c>
      <c r="AR346" s="37" t="str">
        <f t="shared" si="124"/>
        <v/>
      </c>
      <c r="AS346" s="38" t="str">
        <f t="shared" si="125"/>
        <v>000</v>
      </c>
      <c r="AT346" s="39" t="str">
        <f t="shared" si="126"/>
        <v>000</v>
      </c>
      <c r="AU346" s="169">
        <f t="shared" si="127"/>
        <v>0</v>
      </c>
      <c r="AV346" s="35" t="str">
        <f t="shared" si="128"/>
        <v>000</v>
      </c>
      <c r="AW346" s="39" t="str">
        <f t="shared" si="129"/>
        <v>000</v>
      </c>
      <c r="AX346" s="169">
        <f t="shared" si="130"/>
        <v>0</v>
      </c>
      <c r="AY346" s="43">
        <f t="shared" si="131"/>
        <v>0</v>
      </c>
      <c r="AZ346" s="32">
        <f t="shared" si="132"/>
        <v>0</v>
      </c>
    </row>
    <row r="347" spans="3:52" ht="22.5" customHeight="1">
      <c r="C347" s="512"/>
      <c r="D347" s="514"/>
      <c r="E347" s="516"/>
      <c r="F347" s="27" t="s">
        <v>305</v>
      </c>
      <c r="G347" s="25"/>
      <c r="H347" s="28" t="s">
        <v>309</v>
      </c>
      <c r="I347" s="521"/>
      <c r="J347" s="514"/>
      <c r="K347" s="541"/>
      <c r="L347" s="543"/>
      <c r="M347" s="545"/>
      <c r="N347" s="127" t="s">
        <v>305</v>
      </c>
      <c r="O347" s="25"/>
      <c r="P347" s="28" t="s">
        <v>309</v>
      </c>
      <c r="Q347" s="3"/>
      <c r="R347" s="4"/>
      <c r="S347" s="5"/>
      <c r="T347" s="6"/>
      <c r="U347" s="7"/>
      <c r="V347" s="55"/>
      <c r="W347" s="125"/>
      <c r="X347" s="8"/>
      <c r="Y347" s="4"/>
      <c r="Z347" s="5"/>
      <c r="AA347" s="6"/>
      <c r="AB347" s="7"/>
      <c r="AC347" s="55"/>
      <c r="AD347" s="170"/>
      <c r="AE347" s="27" t="s">
        <v>305</v>
      </c>
      <c r="AF347" s="25"/>
      <c r="AG347" s="28" t="s">
        <v>309</v>
      </c>
      <c r="AH347" s="552"/>
      <c r="AI347" s="537"/>
      <c r="AJ347" s="539"/>
      <c r="AK347" s="539"/>
      <c r="AL347" s="539"/>
      <c r="AM347" s="539"/>
      <c r="AO347" s="34" t="str">
        <f t="shared" si="133"/>
        <v/>
      </c>
      <c r="AP347" s="35" t="str">
        <f t="shared" si="122"/>
        <v/>
      </c>
      <c r="AQ347" s="36" t="str">
        <f t="shared" si="123"/>
        <v/>
      </c>
      <c r="AR347" s="37" t="str">
        <f t="shared" si="124"/>
        <v/>
      </c>
      <c r="AS347" s="38" t="str">
        <f t="shared" si="125"/>
        <v>000</v>
      </c>
      <c r="AT347" s="39" t="str">
        <f t="shared" si="126"/>
        <v>000</v>
      </c>
      <c r="AU347" s="169">
        <f t="shared" si="127"/>
        <v>0</v>
      </c>
      <c r="AV347" s="35" t="str">
        <f t="shared" si="128"/>
        <v>000</v>
      </c>
      <c r="AW347" s="39" t="str">
        <f t="shared" si="129"/>
        <v>000</v>
      </c>
      <c r="AX347" s="169">
        <f t="shared" si="130"/>
        <v>0</v>
      </c>
      <c r="AY347" s="43">
        <f t="shared" si="131"/>
        <v>0</v>
      </c>
      <c r="AZ347" s="32">
        <f t="shared" si="132"/>
        <v>0</v>
      </c>
    </row>
    <row r="348" spans="3:52" ht="22.5" customHeight="1" thickBot="1">
      <c r="C348" s="511"/>
      <c r="D348" s="513"/>
      <c r="E348" s="515"/>
      <c r="F348" s="517" t="str">
        <f>IF(G349="","",INT(YEARFRAC(G349,'[1]1'!$AJ$7,1)))</f>
        <v/>
      </c>
      <c r="G348" s="518"/>
      <c r="H348" s="519"/>
      <c r="I348" s="520"/>
      <c r="J348" s="513"/>
      <c r="K348" s="540" t="s">
        <v>308</v>
      </c>
      <c r="L348" s="542"/>
      <c r="M348" s="544" t="s">
        <v>307</v>
      </c>
      <c r="N348" s="546"/>
      <c r="O348" s="547"/>
      <c r="P348" s="548"/>
      <c r="Q348" s="3"/>
      <c r="R348" s="4"/>
      <c r="S348" s="5"/>
      <c r="T348" s="6"/>
      <c r="U348" s="7"/>
      <c r="V348" s="55"/>
      <c r="W348" s="125"/>
      <c r="X348" s="8"/>
      <c r="Y348" s="4"/>
      <c r="Z348" s="5"/>
      <c r="AA348" s="6"/>
      <c r="AB348" s="7"/>
      <c r="AC348" s="55"/>
      <c r="AD348" s="168"/>
      <c r="AE348" s="549" t="s">
        <v>66</v>
      </c>
      <c r="AF348" s="549"/>
      <c r="AG348" s="550"/>
      <c r="AH348" s="551"/>
      <c r="AI348" s="536" t="str">
        <f t="shared" ref="AI348:AI408" si="136">IF(F348&lt;35,"◯","")</f>
        <v/>
      </c>
      <c r="AJ348" s="538"/>
      <c r="AK348" s="538"/>
      <c r="AL348" s="538"/>
      <c r="AM348" s="538"/>
      <c r="AO348" s="34" t="str">
        <f t="shared" si="133"/>
        <v/>
      </c>
      <c r="AP348" s="35" t="str">
        <f t="shared" si="122"/>
        <v/>
      </c>
      <c r="AQ348" s="36" t="str">
        <f t="shared" si="123"/>
        <v/>
      </c>
      <c r="AR348" s="37" t="str">
        <f t="shared" si="124"/>
        <v/>
      </c>
      <c r="AS348" s="38" t="str">
        <f t="shared" si="125"/>
        <v>000</v>
      </c>
      <c r="AT348" s="39" t="str">
        <f t="shared" si="126"/>
        <v>000</v>
      </c>
      <c r="AU348" s="169">
        <f t="shared" si="127"/>
        <v>0</v>
      </c>
      <c r="AV348" s="35" t="str">
        <f t="shared" si="128"/>
        <v>000</v>
      </c>
      <c r="AW348" s="39" t="str">
        <f t="shared" si="129"/>
        <v>000</v>
      </c>
      <c r="AX348" s="169">
        <f t="shared" si="130"/>
        <v>0</v>
      </c>
      <c r="AY348" s="43">
        <f t="shared" si="131"/>
        <v>0</v>
      </c>
      <c r="AZ348" s="32">
        <f t="shared" si="132"/>
        <v>0</v>
      </c>
    </row>
    <row r="349" spans="3:52" ht="22.5" customHeight="1">
      <c r="C349" s="512"/>
      <c r="D349" s="514"/>
      <c r="E349" s="516"/>
      <c r="F349" s="27" t="s">
        <v>305</v>
      </c>
      <c r="G349" s="25"/>
      <c r="H349" s="28" t="s">
        <v>309</v>
      </c>
      <c r="I349" s="521"/>
      <c r="J349" s="514"/>
      <c r="K349" s="541"/>
      <c r="L349" s="543"/>
      <c r="M349" s="545"/>
      <c r="N349" s="127" t="s">
        <v>305</v>
      </c>
      <c r="O349" s="25"/>
      <c r="P349" s="28" t="s">
        <v>309</v>
      </c>
      <c r="Q349" s="3"/>
      <c r="R349" s="4"/>
      <c r="S349" s="5"/>
      <c r="T349" s="6"/>
      <c r="U349" s="7"/>
      <c r="V349" s="55"/>
      <c r="W349" s="125"/>
      <c r="X349" s="8"/>
      <c r="Y349" s="4"/>
      <c r="Z349" s="5"/>
      <c r="AA349" s="6"/>
      <c r="AB349" s="7"/>
      <c r="AC349" s="55"/>
      <c r="AD349" s="170"/>
      <c r="AE349" s="27" t="s">
        <v>305</v>
      </c>
      <c r="AF349" s="25"/>
      <c r="AG349" s="28" t="s">
        <v>309</v>
      </c>
      <c r="AH349" s="552"/>
      <c r="AI349" s="537"/>
      <c r="AJ349" s="539"/>
      <c r="AK349" s="539"/>
      <c r="AL349" s="539"/>
      <c r="AM349" s="539"/>
      <c r="AO349" s="34" t="str">
        <f t="shared" si="133"/>
        <v/>
      </c>
      <c r="AP349" s="35" t="str">
        <f t="shared" si="122"/>
        <v/>
      </c>
      <c r="AQ349" s="36" t="str">
        <f t="shared" si="123"/>
        <v/>
      </c>
      <c r="AR349" s="37" t="str">
        <f t="shared" si="124"/>
        <v/>
      </c>
      <c r="AS349" s="38" t="str">
        <f t="shared" si="125"/>
        <v>000</v>
      </c>
      <c r="AT349" s="39" t="str">
        <f t="shared" si="126"/>
        <v>000</v>
      </c>
      <c r="AU349" s="169">
        <f t="shared" si="127"/>
        <v>0</v>
      </c>
      <c r="AV349" s="35" t="str">
        <f t="shared" si="128"/>
        <v>000</v>
      </c>
      <c r="AW349" s="39" t="str">
        <f t="shared" si="129"/>
        <v>000</v>
      </c>
      <c r="AX349" s="169">
        <f t="shared" si="130"/>
        <v>0</v>
      </c>
      <c r="AY349" s="43">
        <f t="shared" si="131"/>
        <v>0</v>
      </c>
      <c r="AZ349" s="32">
        <f t="shared" si="132"/>
        <v>0</v>
      </c>
    </row>
    <row r="350" spans="3:52" ht="22.5" customHeight="1" thickBot="1">
      <c r="C350" s="511"/>
      <c r="D350" s="513"/>
      <c r="E350" s="515"/>
      <c r="F350" s="517" t="str">
        <f>IF(G351="","",INT(YEARFRAC(G351,'[1]1'!$AJ$7,1)))</f>
        <v/>
      </c>
      <c r="G350" s="518"/>
      <c r="H350" s="519"/>
      <c r="I350" s="520"/>
      <c r="J350" s="513"/>
      <c r="K350" s="540" t="s">
        <v>308</v>
      </c>
      <c r="L350" s="542"/>
      <c r="M350" s="544" t="s">
        <v>307</v>
      </c>
      <c r="N350" s="546"/>
      <c r="O350" s="547"/>
      <c r="P350" s="548"/>
      <c r="Q350" s="3"/>
      <c r="R350" s="4"/>
      <c r="S350" s="5"/>
      <c r="T350" s="6"/>
      <c r="U350" s="7"/>
      <c r="V350" s="55"/>
      <c r="W350" s="125"/>
      <c r="X350" s="8"/>
      <c r="Y350" s="4"/>
      <c r="Z350" s="5"/>
      <c r="AA350" s="6"/>
      <c r="AB350" s="7"/>
      <c r="AC350" s="55"/>
      <c r="AD350" s="168"/>
      <c r="AE350" s="549" t="s">
        <v>66</v>
      </c>
      <c r="AF350" s="549"/>
      <c r="AG350" s="550"/>
      <c r="AH350" s="551"/>
      <c r="AI350" s="536" t="str">
        <f t="shared" ref="AI350:AI410" si="137">IF(F350&lt;35,"◯","")</f>
        <v/>
      </c>
      <c r="AJ350" s="538"/>
      <c r="AK350" s="538"/>
      <c r="AL350" s="538"/>
      <c r="AM350" s="538"/>
      <c r="AO350" s="34" t="str">
        <f t="shared" si="133"/>
        <v/>
      </c>
      <c r="AP350" s="35" t="str">
        <f t="shared" si="122"/>
        <v/>
      </c>
      <c r="AQ350" s="36" t="str">
        <f t="shared" si="123"/>
        <v/>
      </c>
      <c r="AR350" s="37" t="str">
        <f t="shared" si="124"/>
        <v/>
      </c>
      <c r="AS350" s="38" t="str">
        <f t="shared" si="125"/>
        <v>000</v>
      </c>
      <c r="AT350" s="39" t="str">
        <f t="shared" si="126"/>
        <v>000</v>
      </c>
      <c r="AU350" s="169">
        <f t="shared" si="127"/>
        <v>0</v>
      </c>
      <c r="AV350" s="35" t="str">
        <f t="shared" si="128"/>
        <v>000</v>
      </c>
      <c r="AW350" s="39" t="str">
        <f t="shared" si="129"/>
        <v>000</v>
      </c>
      <c r="AX350" s="169">
        <f t="shared" si="130"/>
        <v>0</v>
      </c>
      <c r="AY350" s="43">
        <f t="shared" si="131"/>
        <v>0</v>
      </c>
      <c r="AZ350" s="32">
        <f t="shared" si="132"/>
        <v>0</v>
      </c>
    </row>
    <row r="351" spans="3:52" ht="22.5" customHeight="1">
      <c r="C351" s="512"/>
      <c r="D351" s="514"/>
      <c r="E351" s="516"/>
      <c r="F351" s="27" t="s">
        <v>305</v>
      </c>
      <c r="G351" s="25"/>
      <c r="H351" s="28" t="s">
        <v>309</v>
      </c>
      <c r="I351" s="521"/>
      <c r="J351" s="514"/>
      <c r="K351" s="541"/>
      <c r="L351" s="543"/>
      <c r="M351" s="545"/>
      <c r="N351" s="127" t="s">
        <v>305</v>
      </c>
      <c r="O351" s="25"/>
      <c r="P351" s="28" t="s">
        <v>309</v>
      </c>
      <c r="Q351" s="3"/>
      <c r="R351" s="4"/>
      <c r="S351" s="5"/>
      <c r="T351" s="6"/>
      <c r="U351" s="7"/>
      <c r="V351" s="55"/>
      <c r="W351" s="125"/>
      <c r="X351" s="8"/>
      <c r="Y351" s="4"/>
      <c r="Z351" s="5"/>
      <c r="AA351" s="6"/>
      <c r="AB351" s="7"/>
      <c r="AC351" s="55"/>
      <c r="AD351" s="170"/>
      <c r="AE351" s="27" t="s">
        <v>305</v>
      </c>
      <c r="AF351" s="25"/>
      <c r="AG351" s="28" t="s">
        <v>309</v>
      </c>
      <c r="AH351" s="552"/>
      <c r="AI351" s="537"/>
      <c r="AJ351" s="539"/>
      <c r="AK351" s="539"/>
      <c r="AL351" s="539"/>
      <c r="AM351" s="539"/>
      <c r="AO351" s="34" t="str">
        <f t="shared" si="133"/>
        <v/>
      </c>
      <c r="AP351" s="35" t="str">
        <f t="shared" si="122"/>
        <v/>
      </c>
      <c r="AQ351" s="36" t="str">
        <f t="shared" si="123"/>
        <v/>
      </c>
      <c r="AR351" s="37" t="str">
        <f t="shared" si="124"/>
        <v/>
      </c>
      <c r="AS351" s="38" t="str">
        <f t="shared" si="125"/>
        <v>000</v>
      </c>
      <c r="AT351" s="39" t="str">
        <f t="shared" si="126"/>
        <v>000</v>
      </c>
      <c r="AU351" s="169">
        <f t="shared" si="127"/>
        <v>0</v>
      </c>
      <c r="AV351" s="35" t="str">
        <f t="shared" si="128"/>
        <v>000</v>
      </c>
      <c r="AW351" s="39" t="str">
        <f t="shared" si="129"/>
        <v>000</v>
      </c>
      <c r="AX351" s="169">
        <f t="shared" si="130"/>
        <v>0</v>
      </c>
      <c r="AY351" s="43">
        <f t="shared" si="131"/>
        <v>0</v>
      </c>
      <c r="AZ351" s="32">
        <f t="shared" si="132"/>
        <v>0</v>
      </c>
    </row>
    <row r="352" spans="3:52" ht="22.5" customHeight="1" thickBot="1">
      <c r="C352" s="511"/>
      <c r="D352" s="513"/>
      <c r="E352" s="515"/>
      <c r="F352" s="517" t="str">
        <f>IF(G353="","",INT(YEARFRAC(G353,'[1]1'!$AJ$7,1)))</f>
        <v/>
      </c>
      <c r="G352" s="518"/>
      <c r="H352" s="519"/>
      <c r="I352" s="520"/>
      <c r="J352" s="513"/>
      <c r="K352" s="540" t="s">
        <v>308</v>
      </c>
      <c r="L352" s="542"/>
      <c r="M352" s="544" t="s">
        <v>307</v>
      </c>
      <c r="N352" s="546"/>
      <c r="O352" s="547"/>
      <c r="P352" s="548"/>
      <c r="Q352" s="3"/>
      <c r="R352" s="4"/>
      <c r="S352" s="5"/>
      <c r="T352" s="6"/>
      <c r="U352" s="7"/>
      <c r="V352" s="55"/>
      <c r="W352" s="125"/>
      <c r="X352" s="8"/>
      <c r="Y352" s="4"/>
      <c r="Z352" s="5"/>
      <c r="AA352" s="6"/>
      <c r="AB352" s="7"/>
      <c r="AC352" s="55"/>
      <c r="AD352" s="168"/>
      <c r="AE352" s="549" t="s">
        <v>66</v>
      </c>
      <c r="AF352" s="549"/>
      <c r="AG352" s="550"/>
      <c r="AH352" s="551"/>
      <c r="AI352" s="536" t="str">
        <f t="shared" ref="AI352:AI412" si="138">IF(F352&lt;35,"◯","")</f>
        <v/>
      </c>
      <c r="AJ352" s="538"/>
      <c r="AK352" s="538"/>
      <c r="AL352" s="538"/>
      <c r="AM352" s="538"/>
      <c r="AO352" s="34" t="str">
        <f t="shared" si="133"/>
        <v/>
      </c>
      <c r="AP352" s="35" t="str">
        <f t="shared" si="122"/>
        <v/>
      </c>
      <c r="AQ352" s="36" t="str">
        <f t="shared" si="123"/>
        <v/>
      </c>
      <c r="AR352" s="37" t="str">
        <f t="shared" si="124"/>
        <v/>
      </c>
      <c r="AS352" s="38" t="str">
        <f t="shared" si="125"/>
        <v>000</v>
      </c>
      <c r="AT352" s="39" t="str">
        <f t="shared" si="126"/>
        <v>000</v>
      </c>
      <c r="AU352" s="169">
        <f t="shared" si="127"/>
        <v>0</v>
      </c>
      <c r="AV352" s="35" t="str">
        <f t="shared" si="128"/>
        <v>000</v>
      </c>
      <c r="AW352" s="39" t="str">
        <f t="shared" si="129"/>
        <v>000</v>
      </c>
      <c r="AX352" s="169">
        <f t="shared" si="130"/>
        <v>0</v>
      </c>
      <c r="AY352" s="43">
        <f t="shared" si="131"/>
        <v>0</v>
      </c>
      <c r="AZ352" s="32">
        <f t="shared" si="132"/>
        <v>0</v>
      </c>
    </row>
    <row r="353" spans="3:52" ht="22.5" customHeight="1">
      <c r="C353" s="512"/>
      <c r="D353" s="514"/>
      <c r="E353" s="516"/>
      <c r="F353" s="27" t="s">
        <v>305</v>
      </c>
      <c r="G353" s="25"/>
      <c r="H353" s="28" t="s">
        <v>309</v>
      </c>
      <c r="I353" s="521"/>
      <c r="J353" s="514"/>
      <c r="K353" s="541"/>
      <c r="L353" s="543"/>
      <c r="M353" s="545"/>
      <c r="N353" s="127" t="s">
        <v>305</v>
      </c>
      <c r="O353" s="25"/>
      <c r="P353" s="28" t="s">
        <v>309</v>
      </c>
      <c r="Q353" s="3"/>
      <c r="R353" s="4"/>
      <c r="S353" s="5"/>
      <c r="T353" s="6"/>
      <c r="U353" s="7"/>
      <c r="V353" s="55"/>
      <c r="W353" s="125"/>
      <c r="X353" s="8"/>
      <c r="Y353" s="4"/>
      <c r="Z353" s="5"/>
      <c r="AA353" s="6"/>
      <c r="AB353" s="7"/>
      <c r="AC353" s="55"/>
      <c r="AD353" s="170"/>
      <c r="AE353" s="27" t="s">
        <v>305</v>
      </c>
      <c r="AF353" s="25"/>
      <c r="AG353" s="28" t="s">
        <v>309</v>
      </c>
      <c r="AH353" s="552"/>
      <c r="AI353" s="537"/>
      <c r="AJ353" s="539"/>
      <c r="AK353" s="539"/>
      <c r="AL353" s="539"/>
      <c r="AM353" s="539"/>
      <c r="AO353" s="34" t="str">
        <f t="shared" si="133"/>
        <v/>
      </c>
      <c r="AP353" s="35" t="str">
        <f t="shared" si="122"/>
        <v/>
      </c>
      <c r="AQ353" s="36" t="str">
        <f t="shared" si="123"/>
        <v/>
      </c>
      <c r="AR353" s="37" t="str">
        <f t="shared" si="124"/>
        <v/>
      </c>
      <c r="AS353" s="38" t="str">
        <f t="shared" si="125"/>
        <v>000</v>
      </c>
      <c r="AT353" s="39" t="str">
        <f t="shared" si="126"/>
        <v>000</v>
      </c>
      <c r="AU353" s="169">
        <f t="shared" si="127"/>
        <v>0</v>
      </c>
      <c r="AV353" s="35" t="str">
        <f t="shared" si="128"/>
        <v>000</v>
      </c>
      <c r="AW353" s="39" t="str">
        <f t="shared" si="129"/>
        <v>000</v>
      </c>
      <c r="AX353" s="169">
        <f t="shared" si="130"/>
        <v>0</v>
      </c>
      <c r="AY353" s="43">
        <f t="shared" si="131"/>
        <v>0</v>
      </c>
      <c r="AZ353" s="32">
        <f t="shared" si="132"/>
        <v>0</v>
      </c>
    </row>
    <row r="354" spans="3:52" ht="22.5" customHeight="1" thickBot="1">
      <c r="C354" s="511"/>
      <c r="D354" s="513"/>
      <c r="E354" s="515"/>
      <c r="F354" s="517" t="str">
        <f>IF(G355="","",INT(YEARFRAC(G355,'[1]1'!$AJ$7,1)))</f>
        <v/>
      </c>
      <c r="G354" s="518"/>
      <c r="H354" s="519"/>
      <c r="I354" s="520"/>
      <c r="J354" s="513"/>
      <c r="K354" s="540" t="s">
        <v>308</v>
      </c>
      <c r="L354" s="542"/>
      <c r="M354" s="544" t="s">
        <v>307</v>
      </c>
      <c r="N354" s="546"/>
      <c r="O354" s="547"/>
      <c r="P354" s="548"/>
      <c r="Q354" s="3"/>
      <c r="R354" s="4"/>
      <c r="S354" s="5"/>
      <c r="T354" s="6"/>
      <c r="U354" s="7"/>
      <c r="V354" s="55"/>
      <c r="W354" s="125"/>
      <c r="X354" s="8"/>
      <c r="Y354" s="4"/>
      <c r="Z354" s="5"/>
      <c r="AA354" s="6"/>
      <c r="AB354" s="7"/>
      <c r="AC354" s="55"/>
      <c r="AD354" s="168"/>
      <c r="AE354" s="549" t="s">
        <v>66</v>
      </c>
      <c r="AF354" s="549"/>
      <c r="AG354" s="550"/>
      <c r="AH354" s="551"/>
      <c r="AI354" s="536" t="str">
        <f t="shared" ref="AI354:AI414" si="139">IF(F354&lt;35,"◯","")</f>
        <v/>
      </c>
      <c r="AJ354" s="538"/>
      <c r="AK354" s="538"/>
      <c r="AL354" s="538"/>
      <c r="AM354" s="538"/>
      <c r="AO354" s="34" t="str">
        <f t="shared" si="133"/>
        <v/>
      </c>
      <c r="AP354" s="35" t="str">
        <f t="shared" si="122"/>
        <v/>
      </c>
      <c r="AQ354" s="36" t="str">
        <f t="shared" si="123"/>
        <v/>
      </c>
      <c r="AR354" s="37" t="str">
        <f t="shared" si="124"/>
        <v/>
      </c>
      <c r="AS354" s="38" t="str">
        <f t="shared" si="125"/>
        <v>000</v>
      </c>
      <c r="AT354" s="39" t="str">
        <f t="shared" si="126"/>
        <v>000</v>
      </c>
      <c r="AU354" s="169">
        <f t="shared" si="127"/>
        <v>0</v>
      </c>
      <c r="AV354" s="35" t="str">
        <f t="shared" si="128"/>
        <v>000</v>
      </c>
      <c r="AW354" s="39" t="str">
        <f t="shared" si="129"/>
        <v>000</v>
      </c>
      <c r="AX354" s="169">
        <f t="shared" si="130"/>
        <v>0</v>
      </c>
      <c r="AY354" s="43">
        <f t="shared" si="131"/>
        <v>0</v>
      </c>
      <c r="AZ354" s="32">
        <f t="shared" si="132"/>
        <v>0</v>
      </c>
    </row>
    <row r="355" spans="3:52" ht="22.5" customHeight="1">
      <c r="C355" s="512"/>
      <c r="D355" s="514"/>
      <c r="E355" s="516"/>
      <c r="F355" s="27" t="s">
        <v>305</v>
      </c>
      <c r="G355" s="25"/>
      <c r="H355" s="28" t="s">
        <v>309</v>
      </c>
      <c r="I355" s="521"/>
      <c r="J355" s="514"/>
      <c r="K355" s="541"/>
      <c r="L355" s="543"/>
      <c r="M355" s="545"/>
      <c r="N355" s="127" t="s">
        <v>305</v>
      </c>
      <c r="O355" s="25"/>
      <c r="P355" s="28" t="s">
        <v>309</v>
      </c>
      <c r="Q355" s="3"/>
      <c r="R355" s="4"/>
      <c r="S355" s="5"/>
      <c r="T355" s="6"/>
      <c r="U355" s="7"/>
      <c r="V355" s="55"/>
      <c r="W355" s="125"/>
      <c r="X355" s="8"/>
      <c r="Y355" s="4"/>
      <c r="Z355" s="5"/>
      <c r="AA355" s="6"/>
      <c r="AB355" s="7"/>
      <c r="AC355" s="55"/>
      <c r="AD355" s="170"/>
      <c r="AE355" s="27" t="s">
        <v>305</v>
      </c>
      <c r="AF355" s="25"/>
      <c r="AG355" s="28" t="s">
        <v>309</v>
      </c>
      <c r="AH355" s="552"/>
      <c r="AI355" s="537"/>
      <c r="AJ355" s="539"/>
      <c r="AK355" s="539"/>
      <c r="AL355" s="539"/>
      <c r="AM355" s="539"/>
      <c r="AO355" s="34" t="str">
        <f t="shared" si="133"/>
        <v/>
      </c>
      <c r="AP355" s="35" t="str">
        <f t="shared" si="122"/>
        <v/>
      </c>
      <c r="AQ355" s="36" t="str">
        <f t="shared" si="123"/>
        <v/>
      </c>
      <c r="AR355" s="37" t="str">
        <f t="shared" si="124"/>
        <v/>
      </c>
      <c r="AS355" s="38" t="str">
        <f t="shared" si="125"/>
        <v>000</v>
      </c>
      <c r="AT355" s="39" t="str">
        <f t="shared" si="126"/>
        <v>000</v>
      </c>
      <c r="AU355" s="169">
        <f t="shared" si="127"/>
        <v>0</v>
      </c>
      <c r="AV355" s="35" t="str">
        <f t="shared" si="128"/>
        <v>000</v>
      </c>
      <c r="AW355" s="39" t="str">
        <f t="shared" si="129"/>
        <v>000</v>
      </c>
      <c r="AX355" s="169">
        <f t="shared" si="130"/>
        <v>0</v>
      </c>
      <c r="AY355" s="43">
        <f t="shared" si="131"/>
        <v>0</v>
      </c>
      <c r="AZ355" s="32">
        <f t="shared" si="132"/>
        <v>0</v>
      </c>
    </row>
    <row r="356" spans="3:52" ht="22.5" customHeight="1" thickBot="1">
      <c r="C356" s="511"/>
      <c r="D356" s="513"/>
      <c r="E356" s="515"/>
      <c r="F356" s="517" t="str">
        <f>IF(G357="","",INT(YEARFRAC(G357,'[1]1'!$AJ$7,1)))</f>
        <v/>
      </c>
      <c r="G356" s="518"/>
      <c r="H356" s="519"/>
      <c r="I356" s="520"/>
      <c r="J356" s="513"/>
      <c r="K356" s="540" t="s">
        <v>308</v>
      </c>
      <c r="L356" s="542"/>
      <c r="M356" s="544" t="s">
        <v>307</v>
      </c>
      <c r="N356" s="546"/>
      <c r="O356" s="547"/>
      <c r="P356" s="548"/>
      <c r="Q356" s="3"/>
      <c r="R356" s="4"/>
      <c r="S356" s="5"/>
      <c r="T356" s="6"/>
      <c r="U356" s="7"/>
      <c r="V356" s="55"/>
      <c r="W356" s="125"/>
      <c r="X356" s="8"/>
      <c r="Y356" s="4"/>
      <c r="Z356" s="5"/>
      <c r="AA356" s="6"/>
      <c r="AB356" s="7"/>
      <c r="AC356" s="55"/>
      <c r="AD356" s="168"/>
      <c r="AE356" s="549" t="s">
        <v>66</v>
      </c>
      <c r="AF356" s="549"/>
      <c r="AG356" s="550"/>
      <c r="AH356" s="551"/>
      <c r="AI356" s="536" t="str">
        <f t="shared" ref="AI356:AI416" si="140">IF(F356&lt;35,"◯","")</f>
        <v/>
      </c>
      <c r="AJ356" s="538"/>
      <c r="AK356" s="538"/>
      <c r="AL356" s="538"/>
      <c r="AM356" s="538"/>
      <c r="AO356" s="34" t="str">
        <f t="shared" si="133"/>
        <v/>
      </c>
      <c r="AP356" s="35" t="str">
        <f t="shared" si="122"/>
        <v/>
      </c>
      <c r="AQ356" s="36" t="str">
        <f t="shared" si="123"/>
        <v/>
      </c>
      <c r="AR356" s="37" t="str">
        <f t="shared" si="124"/>
        <v/>
      </c>
      <c r="AS356" s="38" t="str">
        <f t="shared" si="125"/>
        <v>000</v>
      </c>
      <c r="AT356" s="39" t="str">
        <f t="shared" si="126"/>
        <v>000</v>
      </c>
      <c r="AU356" s="169">
        <f t="shared" si="127"/>
        <v>0</v>
      </c>
      <c r="AV356" s="35" t="str">
        <f t="shared" si="128"/>
        <v>000</v>
      </c>
      <c r="AW356" s="39" t="str">
        <f t="shared" si="129"/>
        <v>000</v>
      </c>
      <c r="AX356" s="169">
        <f t="shared" si="130"/>
        <v>0</v>
      </c>
      <c r="AY356" s="43">
        <f t="shared" si="131"/>
        <v>0</v>
      </c>
      <c r="AZ356" s="32">
        <f t="shared" si="132"/>
        <v>0</v>
      </c>
    </row>
    <row r="357" spans="3:52" ht="22.5" customHeight="1">
      <c r="C357" s="512"/>
      <c r="D357" s="514"/>
      <c r="E357" s="516"/>
      <c r="F357" s="27" t="s">
        <v>305</v>
      </c>
      <c r="G357" s="25"/>
      <c r="H357" s="28" t="s">
        <v>309</v>
      </c>
      <c r="I357" s="521"/>
      <c r="J357" s="514"/>
      <c r="K357" s="541"/>
      <c r="L357" s="543"/>
      <c r="M357" s="545"/>
      <c r="N357" s="127" t="s">
        <v>305</v>
      </c>
      <c r="O357" s="25"/>
      <c r="P357" s="28" t="s">
        <v>309</v>
      </c>
      <c r="Q357" s="3"/>
      <c r="R357" s="4"/>
      <c r="S357" s="5"/>
      <c r="T357" s="6"/>
      <c r="U357" s="7"/>
      <c r="V357" s="55"/>
      <c r="W357" s="125"/>
      <c r="X357" s="8"/>
      <c r="Y357" s="4"/>
      <c r="Z357" s="5"/>
      <c r="AA357" s="6"/>
      <c r="AB357" s="7"/>
      <c r="AC357" s="55"/>
      <c r="AD357" s="170"/>
      <c r="AE357" s="27" t="s">
        <v>305</v>
      </c>
      <c r="AF357" s="25"/>
      <c r="AG357" s="28" t="s">
        <v>309</v>
      </c>
      <c r="AH357" s="552"/>
      <c r="AI357" s="537"/>
      <c r="AJ357" s="539"/>
      <c r="AK357" s="539"/>
      <c r="AL357" s="539"/>
      <c r="AM357" s="539"/>
      <c r="AO357" s="34" t="str">
        <f t="shared" si="133"/>
        <v/>
      </c>
      <c r="AP357" s="35" t="str">
        <f t="shared" si="122"/>
        <v/>
      </c>
      <c r="AQ357" s="36" t="str">
        <f t="shared" si="123"/>
        <v/>
      </c>
      <c r="AR357" s="37" t="str">
        <f t="shared" si="124"/>
        <v/>
      </c>
      <c r="AS357" s="38" t="str">
        <f t="shared" si="125"/>
        <v>000</v>
      </c>
      <c r="AT357" s="39" t="str">
        <f t="shared" si="126"/>
        <v>000</v>
      </c>
      <c r="AU357" s="169">
        <f t="shared" si="127"/>
        <v>0</v>
      </c>
      <c r="AV357" s="35" t="str">
        <f t="shared" si="128"/>
        <v>000</v>
      </c>
      <c r="AW357" s="39" t="str">
        <f t="shared" si="129"/>
        <v>000</v>
      </c>
      <c r="AX357" s="169">
        <f t="shared" si="130"/>
        <v>0</v>
      </c>
      <c r="AY357" s="43">
        <f t="shared" si="131"/>
        <v>0</v>
      </c>
      <c r="AZ357" s="32">
        <f t="shared" si="132"/>
        <v>0</v>
      </c>
    </row>
    <row r="358" spans="3:52" ht="22.5" customHeight="1" thickBot="1">
      <c r="C358" s="511"/>
      <c r="D358" s="513"/>
      <c r="E358" s="515"/>
      <c r="F358" s="517" t="str">
        <f>IF(G359="","",INT(YEARFRAC(G359,'[1]1'!$AJ$7,1)))</f>
        <v/>
      </c>
      <c r="G358" s="518"/>
      <c r="H358" s="519"/>
      <c r="I358" s="520"/>
      <c r="J358" s="513"/>
      <c r="K358" s="540" t="s">
        <v>308</v>
      </c>
      <c r="L358" s="542"/>
      <c r="M358" s="544" t="s">
        <v>307</v>
      </c>
      <c r="N358" s="546"/>
      <c r="O358" s="547"/>
      <c r="P358" s="548"/>
      <c r="Q358" s="3"/>
      <c r="R358" s="4"/>
      <c r="S358" s="5"/>
      <c r="T358" s="6"/>
      <c r="U358" s="7"/>
      <c r="V358" s="55"/>
      <c r="W358" s="125"/>
      <c r="X358" s="8"/>
      <c r="Y358" s="4"/>
      <c r="Z358" s="5"/>
      <c r="AA358" s="6"/>
      <c r="AB358" s="7"/>
      <c r="AC358" s="55"/>
      <c r="AD358" s="168"/>
      <c r="AE358" s="549" t="s">
        <v>66</v>
      </c>
      <c r="AF358" s="549"/>
      <c r="AG358" s="550"/>
      <c r="AH358" s="551"/>
      <c r="AI358" s="536" t="str">
        <f t="shared" ref="AI358:AI418" si="141">IF(F358&lt;35,"◯","")</f>
        <v/>
      </c>
      <c r="AJ358" s="538"/>
      <c r="AK358" s="538"/>
      <c r="AL358" s="538"/>
      <c r="AM358" s="538"/>
      <c r="AO358" s="34" t="str">
        <f t="shared" si="133"/>
        <v/>
      </c>
      <c r="AP358" s="35" t="str">
        <f t="shared" si="122"/>
        <v/>
      </c>
      <c r="AQ358" s="36" t="str">
        <f t="shared" si="123"/>
        <v/>
      </c>
      <c r="AR358" s="37" t="str">
        <f t="shared" si="124"/>
        <v/>
      </c>
      <c r="AS358" s="38" t="str">
        <f t="shared" si="125"/>
        <v>000</v>
      </c>
      <c r="AT358" s="39" t="str">
        <f t="shared" si="126"/>
        <v>000</v>
      </c>
      <c r="AU358" s="169">
        <f t="shared" si="127"/>
        <v>0</v>
      </c>
      <c r="AV358" s="35" t="str">
        <f t="shared" si="128"/>
        <v>000</v>
      </c>
      <c r="AW358" s="39" t="str">
        <f t="shared" si="129"/>
        <v>000</v>
      </c>
      <c r="AX358" s="169">
        <f t="shared" si="130"/>
        <v>0</v>
      </c>
      <c r="AY358" s="43">
        <f t="shared" si="131"/>
        <v>0</v>
      </c>
      <c r="AZ358" s="32">
        <f t="shared" si="132"/>
        <v>0</v>
      </c>
    </row>
    <row r="359" spans="3:52" ht="22.5" customHeight="1">
      <c r="C359" s="512"/>
      <c r="D359" s="514"/>
      <c r="E359" s="516"/>
      <c r="F359" s="27" t="s">
        <v>305</v>
      </c>
      <c r="G359" s="25"/>
      <c r="H359" s="28" t="s">
        <v>309</v>
      </c>
      <c r="I359" s="521"/>
      <c r="J359" s="514"/>
      <c r="K359" s="541"/>
      <c r="L359" s="543"/>
      <c r="M359" s="545"/>
      <c r="N359" s="127" t="s">
        <v>305</v>
      </c>
      <c r="O359" s="25"/>
      <c r="P359" s="28" t="s">
        <v>309</v>
      </c>
      <c r="Q359" s="3"/>
      <c r="R359" s="4"/>
      <c r="S359" s="5"/>
      <c r="T359" s="6"/>
      <c r="U359" s="7"/>
      <c r="V359" s="55"/>
      <c r="W359" s="125"/>
      <c r="X359" s="8"/>
      <c r="Y359" s="4"/>
      <c r="Z359" s="5"/>
      <c r="AA359" s="6"/>
      <c r="AB359" s="7"/>
      <c r="AC359" s="55"/>
      <c r="AD359" s="170"/>
      <c r="AE359" s="27" t="s">
        <v>305</v>
      </c>
      <c r="AF359" s="25"/>
      <c r="AG359" s="28" t="s">
        <v>309</v>
      </c>
      <c r="AH359" s="552"/>
      <c r="AI359" s="537"/>
      <c r="AJ359" s="539"/>
      <c r="AK359" s="539"/>
      <c r="AL359" s="539"/>
      <c r="AM359" s="539"/>
      <c r="AO359" s="34" t="str">
        <f t="shared" si="133"/>
        <v/>
      </c>
      <c r="AP359" s="35" t="str">
        <f t="shared" si="122"/>
        <v/>
      </c>
      <c r="AQ359" s="36" t="str">
        <f t="shared" si="123"/>
        <v/>
      </c>
      <c r="AR359" s="37" t="str">
        <f t="shared" si="124"/>
        <v/>
      </c>
      <c r="AS359" s="38" t="str">
        <f t="shared" si="125"/>
        <v>000</v>
      </c>
      <c r="AT359" s="39" t="str">
        <f t="shared" si="126"/>
        <v>000</v>
      </c>
      <c r="AU359" s="169">
        <f t="shared" si="127"/>
        <v>0</v>
      </c>
      <c r="AV359" s="35" t="str">
        <f t="shared" si="128"/>
        <v>000</v>
      </c>
      <c r="AW359" s="39" t="str">
        <f t="shared" si="129"/>
        <v>000</v>
      </c>
      <c r="AX359" s="169">
        <f t="shared" si="130"/>
        <v>0</v>
      </c>
      <c r="AY359" s="43">
        <f t="shared" si="131"/>
        <v>0</v>
      </c>
      <c r="AZ359" s="32">
        <f t="shared" si="132"/>
        <v>0</v>
      </c>
    </row>
    <row r="360" spans="3:52" ht="22.5" customHeight="1" thickBot="1">
      <c r="C360" s="511"/>
      <c r="D360" s="513"/>
      <c r="E360" s="515"/>
      <c r="F360" s="517" t="str">
        <f>IF(G361="","",INT(YEARFRAC(G361,'[1]1'!$AJ$7,1)))</f>
        <v/>
      </c>
      <c r="G360" s="518"/>
      <c r="H360" s="519"/>
      <c r="I360" s="520"/>
      <c r="J360" s="513"/>
      <c r="K360" s="540" t="s">
        <v>308</v>
      </c>
      <c r="L360" s="542"/>
      <c r="M360" s="544" t="s">
        <v>307</v>
      </c>
      <c r="N360" s="546"/>
      <c r="O360" s="547"/>
      <c r="P360" s="548"/>
      <c r="Q360" s="3"/>
      <c r="R360" s="4"/>
      <c r="S360" s="5"/>
      <c r="T360" s="6"/>
      <c r="U360" s="7"/>
      <c r="V360" s="55"/>
      <c r="W360" s="125"/>
      <c r="X360" s="8"/>
      <c r="Y360" s="4"/>
      <c r="Z360" s="5"/>
      <c r="AA360" s="6"/>
      <c r="AB360" s="7"/>
      <c r="AC360" s="55"/>
      <c r="AD360" s="168"/>
      <c r="AE360" s="549" t="s">
        <v>66</v>
      </c>
      <c r="AF360" s="549"/>
      <c r="AG360" s="550"/>
      <c r="AH360" s="551"/>
      <c r="AI360" s="536" t="str">
        <f t="shared" ref="AI360:AI420" si="142">IF(F360&lt;35,"◯","")</f>
        <v/>
      </c>
      <c r="AJ360" s="538"/>
      <c r="AK360" s="538"/>
      <c r="AL360" s="538"/>
      <c r="AM360" s="538"/>
      <c r="AO360" s="34" t="str">
        <f t="shared" si="133"/>
        <v/>
      </c>
      <c r="AP360" s="35" t="str">
        <f t="shared" si="122"/>
        <v/>
      </c>
      <c r="AQ360" s="36" t="str">
        <f t="shared" si="123"/>
        <v/>
      </c>
      <c r="AR360" s="37" t="str">
        <f t="shared" si="124"/>
        <v/>
      </c>
      <c r="AS360" s="38" t="str">
        <f t="shared" si="125"/>
        <v>000</v>
      </c>
      <c r="AT360" s="39" t="str">
        <f t="shared" si="126"/>
        <v>000</v>
      </c>
      <c r="AU360" s="169">
        <f t="shared" si="127"/>
        <v>0</v>
      </c>
      <c r="AV360" s="35" t="str">
        <f t="shared" si="128"/>
        <v>000</v>
      </c>
      <c r="AW360" s="39" t="str">
        <f t="shared" si="129"/>
        <v>000</v>
      </c>
      <c r="AX360" s="169">
        <f t="shared" si="130"/>
        <v>0</v>
      </c>
      <c r="AY360" s="43">
        <f t="shared" si="131"/>
        <v>0</v>
      </c>
      <c r="AZ360" s="32">
        <f t="shared" si="132"/>
        <v>0</v>
      </c>
    </row>
    <row r="361" spans="3:52" ht="22.5" customHeight="1">
      <c r="C361" s="512"/>
      <c r="D361" s="514"/>
      <c r="E361" s="516"/>
      <c r="F361" s="27" t="s">
        <v>305</v>
      </c>
      <c r="G361" s="25"/>
      <c r="H361" s="28" t="s">
        <v>309</v>
      </c>
      <c r="I361" s="521"/>
      <c r="J361" s="514"/>
      <c r="K361" s="541"/>
      <c r="L361" s="543"/>
      <c r="M361" s="545"/>
      <c r="N361" s="127" t="s">
        <v>305</v>
      </c>
      <c r="O361" s="25"/>
      <c r="P361" s="28" t="s">
        <v>309</v>
      </c>
      <c r="Q361" s="3"/>
      <c r="R361" s="4"/>
      <c r="S361" s="5"/>
      <c r="T361" s="6"/>
      <c r="U361" s="7"/>
      <c r="V361" s="55"/>
      <c r="W361" s="125"/>
      <c r="X361" s="8"/>
      <c r="Y361" s="4"/>
      <c r="Z361" s="5"/>
      <c r="AA361" s="6"/>
      <c r="AB361" s="7"/>
      <c r="AC361" s="55"/>
      <c r="AD361" s="170"/>
      <c r="AE361" s="27" t="s">
        <v>305</v>
      </c>
      <c r="AF361" s="25"/>
      <c r="AG361" s="28" t="s">
        <v>309</v>
      </c>
      <c r="AH361" s="552"/>
      <c r="AI361" s="537"/>
      <c r="AJ361" s="539"/>
      <c r="AK361" s="539"/>
      <c r="AL361" s="539"/>
      <c r="AM361" s="539"/>
      <c r="AO361" s="34" t="str">
        <f t="shared" si="133"/>
        <v/>
      </c>
      <c r="AP361" s="35" t="str">
        <f t="shared" si="122"/>
        <v/>
      </c>
      <c r="AQ361" s="36" t="str">
        <f t="shared" si="123"/>
        <v/>
      </c>
      <c r="AR361" s="37" t="str">
        <f t="shared" si="124"/>
        <v/>
      </c>
      <c r="AS361" s="38" t="str">
        <f t="shared" si="125"/>
        <v>000</v>
      </c>
      <c r="AT361" s="39" t="str">
        <f t="shared" si="126"/>
        <v>000</v>
      </c>
      <c r="AU361" s="169">
        <f t="shared" si="127"/>
        <v>0</v>
      </c>
      <c r="AV361" s="35" t="str">
        <f t="shared" si="128"/>
        <v>000</v>
      </c>
      <c r="AW361" s="39" t="str">
        <f t="shared" si="129"/>
        <v>000</v>
      </c>
      <c r="AX361" s="169">
        <f t="shared" si="130"/>
        <v>0</v>
      </c>
      <c r="AY361" s="43">
        <f t="shared" si="131"/>
        <v>0</v>
      </c>
      <c r="AZ361" s="32">
        <f t="shared" si="132"/>
        <v>0</v>
      </c>
    </row>
    <row r="362" spans="3:52" ht="22.5" customHeight="1" thickBot="1">
      <c r="C362" s="511"/>
      <c r="D362" s="513"/>
      <c r="E362" s="515"/>
      <c r="F362" s="517" t="str">
        <f>IF(G363="","",INT(YEARFRAC(G363,'[1]1'!$AJ$7,1)))</f>
        <v/>
      </c>
      <c r="G362" s="518"/>
      <c r="H362" s="519"/>
      <c r="I362" s="520"/>
      <c r="J362" s="513"/>
      <c r="K362" s="540" t="s">
        <v>308</v>
      </c>
      <c r="L362" s="542"/>
      <c r="M362" s="544" t="s">
        <v>307</v>
      </c>
      <c r="N362" s="546"/>
      <c r="O362" s="547"/>
      <c r="P362" s="548"/>
      <c r="Q362" s="3"/>
      <c r="R362" s="4"/>
      <c r="S362" s="5"/>
      <c r="T362" s="6"/>
      <c r="U362" s="7"/>
      <c r="V362" s="55"/>
      <c r="W362" s="125"/>
      <c r="X362" s="8"/>
      <c r="Y362" s="4"/>
      <c r="Z362" s="5"/>
      <c r="AA362" s="6"/>
      <c r="AB362" s="7"/>
      <c r="AC362" s="55"/>
      <c r="AD362" s="168"/>
      <c r="AE362" s="549" t="s">
        <v>66</v>
      </c>
      <c r="AF362" s="549"/>
      <c r="AG362" s="550"/>
      <c r="AH362" s="551"/>
      <c r="AI362" s="536" t="str">
        <f t="shared" ref="AI362:AI422" si="143">IF(F362&lt;35,"◯","")</f>
        <v/>
      </c>
      <c r="AJ362" s="538"/>
      <c r="AK362" s="538"/>
      <c r="AL362" s="538"/>
      <c r="AM362" s="538"/>
      <c r="AO362" s="34" t="str">
        <f t="shared" si="133"/>
        <v/>
      </c>
      <c r="AP362" s="35" t="str">
        <f t="shared" si="122"/>
        <v/>
      </c>
      <c r="AQ362" s="36" t="str">
        <f t="shared" si="123"/>
        <v/>
      </c>
      <c r="AR362" s="37" t="str">
        <f t="shared" si="124"/>
        <v/>
      </c>
      <c r="AS362" s="38" t="str">
        <f t="shared" si="125"/>
        <v>000</v>
      </c>
      <c r="AT362" s="39" t="str">
        <f t="shared" si="126"/>
        <v>000</v>
      </c>
      <c r="AU362" s="169">
        <f t="shared" si="127"/>
        <v>0</v>
      </c>
      <c r="AV362" s="35" t="str">
        <f t="shared" si="128"/>
        <v>000</v>
      </c>
      <c r="AW362" s="39" t="str">
        <f t="shared" si="129"/>
        <v>000</v>
      </c>
      <c r="AX362" s="169">
        <f t="shared" si="130"/>
        <v>0</v>
      </c>
      <c r="AY362" s="43">
        <f t="shared" si="131"/>
        <v>0</v>
      </c>
      <c r="AZ362" s="32">
        <f t="shared" si="132"/>
        <v>0</v>
      </c>
    </row>
    <row r="363" spans="3:52" ht="22.5" customHeight="1">
      <c r="C363" s="512"/>
      <c r="D363" s="514"/>
      <c r="E363" s="516"/>
      <c r="F363" s="27" t="s">
        <v>305</v>
      </c>
      <c r="G363" s="25"/>
      <c r="H363" s="28" t="s">
        <v>309</v>
      </c>
      <c r="I363" s="521"/>
      <c r="J363" s="514"/>
      <c r="K363" s="541"/>
      <c r="L363" s="543"/>
      <c r="M363" s="545"/>
      <c r="N363" s="127" t="s">
        <v>305</v>
      </c>
      <c r="O363" s="25"/>
      <c r="P363" s="28" t="s">
        <v>309</v>
      </c>
      <c r="Q363" s="3"/>
      <c r="R363" s="4"/>
      <c r="S363" s="5"/>
      <c r="T363" s="6"/>
      <c r="U363" s="7"/>
      <c r="V363" s="55"/>
      <c r="W363" s="125"/>
      <c r="X363" s="8"/>
      <c r="Y363" s="4"/>
      <c r="Z363" s="5"/>
      <c r="AA363" s="6"/>
      <c r="AB363" s="7"/>
      <c r="AC363" s="55"/>
      <c r="AD363" s="170"/>
      <c r="AE363" s="27" t="s">
        <v>305</v>
      </c>
      <c r="AF363" s="25"/>
      <c r="AG363" s="28" t="s">
        <v>309</v>
      </c>
      <c r="AH363" s="552"/>
      <c r="AI363" s="537"/>
      <c r="AJ363" s="539"/>
      <c r="AK363" s="539"/>
      <c r="AL363" s="539"/>
      <c r="AM363" s="539"/>
      <c r="AO363" s="34" t="str">
        <f t="shared" si="133"/>
        <v/>
      </c>
      <c r="AP363" s="35" t="str">
        <f t="shared" si="122"/>
        <v/>
      </c>
      <c r="AQ363" s="36" t="str">
        <f t="shared" si="123"/>
        <v/>
      </c>
      <c r="AR363" s="37" t="str">
        <f t="shared" si="124"/>
        <v/>
      </c>
      <c r="AS363" s="38" t="str">
        <f t="shared" si="125"/>
        <v>000</v>
      </c>
      <c r="AT363" s="39" t="str">
        <f t="shared" si="126"/>
        <v>000</v>
      </c>
      <c r="AU363" s="169">
        <f t="shared" si="127"/>
        <v>0</v>
      </c>
      <c r="AV363" s="35" t="str">
        <f t="shared" si="128"/>
        <v>000</v>
      </c>
      <c r="AW363" s="39" t="str">
        <f t="shared" si="129"/>
        <v>000</v>
      </c>
      <c r="AX363" s="169">
        <f t="shared" si="130"/>
        <v>0</v>
      </c>
      <c r="AY363" s="43">
        <f t="shared" si="131"/>
        <v>0</v>
      </c>
      <c r="AZ363" s="32">
        <f t="shared" si="132"/>
        <v>0</v>
      </c>
    </row>
    <row r="364" spans="3:52" ht="22.5" customHeight="1" thickBot="1">
      <c r="C364" s="511"/>
      <c r="D364" s="513"/>
      <c r="E364" s="515"/>
      <c r="F364" s="517" t="str">
        <f>IF(G365="","",INT(YEARFRAC(G365,'[1]1'!$AJ$7,1)))</f>
        <v/>
      </c>
      <c r="G364" s="518"/>
      <c r="H364" s="519"/>
      <c r="I364" s="520"/>
      <c r="J364" s="513"/>
      <c r="K364" s="540" t="s">
        <v>308</v>
      </c>
      <c r="L364" s="542"/>
      <c r="M364" s="544" t="s">
        <v>307</v>
      </c>
      <c r="N364" s="546"/>
      <c r="O364" s="547"/>
      <c r="P364" s="548"/>
      <c r="Q364" s="3"/>
      <c r="R364" s="4"/>
      <c r="S364" s="5"/>
      <c r="T364" s="6"/>
      <c r="U364" s="7"/>
      <c r="V364" s="55"/>
      <c r="W364" s="125"/>
      <c r="X364" s="8"/>
      <c r="Y364" s="4"/>
      <c r="Z364" s="5"/>
      <c r="AA364" s="6"/>
      <c r="AB364" s="7"/>
      <c r="AC364" s="55"/>
      <c r="AD364" s="168"/>
      <c r="AE364" s="549" t="s">
        <v>66</v>
      </c>
      <c r="AF364" s="549"/>
      <c r="AG364" s="550"/>
      <c r="AH364" s="551"/>
      <c r="AI364" s="536" t="str">
        <f t="shared" ref="AI364" si="144">IF(F364&lt;35,"◯","")</f>
        <v/>
      </c>
      <c r="AJ364" s="538"/>
      <c r="AK364" s="538"/>
      <c r="AL364" s="538"/>
      <c r="AM364" s="538"/>
      <c r="AO364" s="34" t="str">
        <f t="shared" si="133"/>
        <v/>
      </c>
      <c r="AP364" s="35" t="str">
        <f t="shared" si="122"/>
        <v/>
      </c>
      <c r="AQ364" s="36" t="str">
        <f t="shared" si="123"/>
        <v/>
      </c>
      <c r="AR364" s="37" t="str">
        <f t="shared" si="124"/>
        <v/>
      </c>
      <c r="AS364" s="38" t="str">
        <f t="shared" si="125"/>
        <v>000</v>
      </c>
      <c r="AT364" s="39" t="str">
        <f t="shared" si="126"/>
        <v>000</v>
      </c>
      <c r="AU364" s="169">
        <f t="shared" si="127"/>
        <v>0</v>
      </c>
      <c r="AV364" s="35" t="str">
        <f t="shared" si="128"/>
        <v>000</v>
      </c>
      <c r="AW364" s="39" t="str">
        <f t="shared" si="129"/>
        <v>000</v>
      </c>
      <c r="AX364" s="169">
        <f t="shared" si="130"/>
        <v>0</v>
      </c>
      <c r="AY364" s="43">
        <f t="shared" si="131"/>
        <v>0</v>
      </c>
      <c r="AZ364" s="32">
        <f t="shared" si="132"/>
        <v>0</v>
      </c>
    </row>
    <row r="365" spans="3:52" ht="22.5" customHeight="1">
      <c r="C365" s="512"/>
      <c r="D365" s="514"/>
      <c r="E365" s="516"/>
      <c r="F365" s="27" t="s">
        <v>305</v>
      </c>
      <c r="G365" s="25"/>
      <c r="H365" s="28" t="s">
        <v>309</v>
      </c>
      <c r="I365" s="521"/>
      <c r="J365" s="514"/>
      <c r="K365" s="541"/>
      <c r="L365" s="543"/>
      <c r="M365" s="545"/>
      <c r="N365" s="127" t="s">
        <v>305</v>
      </c>
      <c r="O365" s="25"/>
      <c r="P365" s="28" t="s">
        <v>309</v>
      </c>
      <c r="Q365" s="3"/>
      <c r="R365" s="4"/>
      <c r="S365" s="5"/>
      <c r="T365" s="6"/>
      <c r="U365" s="7"/>
      <c r="V365" s="55"/>
      <c r="W365" s="125"/>
      <c r="X365" s="8"/>
      <c r="Y365" s="4"/>
      <c r="Z365" s="5"/>
      <c r="AA365" s="6"/>
      <c r="AB365" s="7"/>
      <c r="AC365" s="55"/>
      <c r="AD365" s="170"/>
      <c r="AE365" s="27" t="s">
        <v>305</v>
      </c>
      <c r="AF365" s="25"/>
      <c r="AG365" s="28" t="s">
        <v>309</v>
      </c>
      <c r="AH365" s="552"/>
      <c r="AI365" s="537"/>
      <c r="AJ365" s="539"/>
      <c r="AK365" s="539"/>
      <c r="AL365" s="539"/>
      <c r="AM365" s="539"/>
      <c r="AO365" s="34" t="str">
        <f t="shared" si="133"/>
        <v/>
      </c>
      <c r="AP365" s="35" t="str">
        <f t="shared" si="122"/>
        <v/>
      </c>
      <c r="AQ365" s="36" t="str">
        <f t="shared" si="123"/>
        <v/>
      </c>
      <c r="AR365" s="37" t="str">
        <f t="shared" si="124"/>
        <v/>
      </c>
      <c r="AS365" s="38" t="str">
        <f t="shared" si="125"/>
        <v>000</v>
      </c>
      <c r="AT365" s="39" t="str">
        <f t="shared" si="126"/>
        <v>000</v>
      </c>
      <c r="AU365" s="169">
        <f t="shared" si="127"/>
        <v>0</v>
      </c>
      <c r="AV365" s="35" t="str">
        <f t="shared" si="128"/>
        <v>000</v>
      </c>
      <c r="AW365" s="39" t="str">
        <f t="shared" si="129"/>
        <v>000</v>
      </c>
      <c r="AX365" s="169">
        <f t="shared" si="130"/>
        <v>0</v>
      </c>
      <c r="AY365" s="43">
        <f t="shared" si="131"/>
        <v>0</v>
      </c>
      <c r="AZ365" s="32">
        <f t="shared" si="132"/>
        <v>0</v>
      </c>
    </row>
    <row r="366" spans="3:52" ht="22.5" customHeight="1" thickBot="1">
      <c r="C366" s="511"/>
      <c r="D366" s="513"/>
      <c r="E366" s="515"/>
      <c r="F366" s="517" t="str">
        <f>IF(G367="","",INT(YEARFRAC(G367,'[1]1'!$AJ$7,1)))</f>
        <v/>
      </c>
      <c r="G366" s="518"/>
      <c r="H366" s="519"/>
      <c r="I366" s="520"/>
      <c r="J366" s="513"/>
      <c r="K366" s="540" t="s">
        <v>308</v>
      </c>
      <c r="L366" s="542"/>
      <c r="M366" s="544" t="s">
        <v>307</v>
      </c>
      <c r="N366" s="546"/>
      <c r="O366" s="547"/>
      <c r="P366" s="548"/>
      <c r="Q366" s="3"/>
      <c r="R366" s="4"/>
      <c r="S366" s="5"/>
      <c r="T366" s="6"/>
      <c r="U366" s="7"/>
      <c r="V366" s="55"/>
      <c r="W366" s="125"/>
      <c r="X366" s="8"/>
      <c r="Y366" s="4"/>
      <c r="Z366" s="5"/>
      <c r="AA366" s="6"/>
      <c r="AB366" s="7"/>
      <c r="AC366" s="55"/>
      <c r="AD366" s="168"/>
      <c r="AE366" s="549" t="s">
        <v>66</v>
      </c>
      <c r="AF366" s="549"/>
      <c r="AG366" s="550"/>
      <c r="AH366" s="551"/>
      <c r="AI366" s="536" t="str">
        <f t="shared" si="135"/>
        <v/>
      </c>
      <c r="AJ366" s="538"/>
      <c r="AK366" s="538"/>
      <c r="AL366" s="538"/>
      <c r="AM366" s="538"/>
      <c r="AO366" s="34" t="str">
        <f t="shared" si="133"/>
        <v/>
      </c>
      <c r="AP366" s="35" t="str">
        <f t="shared" si="122"/>
        <v/>
      </c>
      <c r="AQ366" s="36" t="str">
        <f t="shared" si="123"/>
        <v/>
      </c>
      <c r="AR366" s="37" t="str">
        <f t="shared" si="124"/>
        <v/>
      </c>
      <c r="AS366" s="38" t="str">
        <f t="shared" si="125"/>
        <v>000</v>
      </c>
      <c r="AT366" s="39" t="str">
        <f t="shared" si="126"/>
        <v>000</v>
      </c>
      <c r="AU366" s="169">
        <f t="shared" si="127"/>
        <v>0</v>
      </c>
      <c r="AV366" s="35" t="str">
        <f t="shared" si="128"/>
        <v>000</v>
      </c>
      <c r="AW366" s="39" t="str">
        <f t="shared" si="129"/>
        <v>000</v>
      </c>
      <c r="AX366" s="169">
        <f t="shared" si="130"/>
        <v>0</v>
      </c>
      <c r="AY366" s="43">
        <f t="shared" si="131"/>
        <v>0</v>
      </c>
      <c r="AZ366" s="32">
        <f t="shared" si="132"/>
        <v>0</v>
      </c>
    </row>
    <row r="367" spans="3:52" ht="22.5" customHeight="1">
      <c r="C367" s="512"/>
      <c r="D367" s="514"/>
      <c r="E367" s="516"/>
      <c r="F367" s="27" t="s">
        <v>305</v>
      </c>
      <c r="G367" s="25"/>
      <c r="H367" s="28" t="s">
        <v>309</v>
      </c>
      <c r="I367" s="521"/>
      <c r="J367" s="514"/>
      <c r="K367" s="541"/>
      <c r="L367" s="543"/>
      <c r="M367" s="545"/>
      <c r="N367" s="127" t="s">
        <v>305</v>
      </c>
      <c r="O367" s="25"/>
      <c r="P367" s="28" t="s">
        <v>309</v>
      </c>
      <c r="Q367" s="3"/>
      <c r="R367" s="4"/>
      <c r="S367" s="5"/>
      <c r="T367" s="6"/>
      <c r="U367" s="7"/>
      <c r="V367" s="55"/>
      <c r="W367" s="125"/>
      <c r="X367" s="8"/>
      <c r="Y367" s="4"/>
      <c r="Z367" s="5"/>
      <c r="AA367" s="6"/>
      <c r="AB367" s="7"/>
      <c r="AC367" s="55"/>
      <c r="AD367" s="170"/>
      <c r="AE367" s="27" t="s">
        <v>305</v>
      </c>
      <c r="AF367" s="25"/>
      <c r="AG367" s="28" t="s">
        <v>309</v>
      </c>
      <c r="AH367" s="552"/>
      <c r="AI367" s="537"/>
      <c r="AJ367" s="539"/>
      <c r="AK367" s="539"/>
      <c r="AL367" s="539"/>
      <c r="AM367" s="539"/>
      <c r="AO367" s="34" t="str">
        <f t="shared" si="133"/>
        <v/>
      </c>
      <c r="AP367" s="35" t="str">
        <f t="shared" si="122"/>
        <v/>
      </c>
      <c r="AQ367" s="36" t="str">
        <f t="shared" si="123"/>
        <v/>
      </c>
      <c r="AR367" s="37" t="str">
        <f t="shared" si="124"/>
        <v/>
      </c>
      <c r="AS367" s="38" t="str">
        <f t="shared" si="125"/>
        <v>000</v>
      </c>
      <c r="AT367" s="39" t="str">
        <f t="shared" si="126"/>
        <v>000</v>
      </c>
      <c r="AU367" s="169">
        <f t="shared" si="127"/>
        <v>0</v>
      </c>
      <c r="AV367" s="35" t="str">
        <f t="shared" si="128"/>
        <v>000</v>
      </c>
      <c r="AW367" s="39" t="str">
        <f t="shared" si="129"/>
        <v>000</v>
      </c>
      <c r="AX367" s="169">
        <f t="shared" si="130"/>
        <v>0</v>
      </c>
      <c r="AY367" s="43">
        <f t="shared" si="131"/>
        <v>0</v>
      </c>
      <c r="AZ367" s="32">
        <f t="shared" si="132"/>
        <v>0</v>
      </c>
    </row>
    <row r="368" spans="3:52" ht="22.5" customHeight="1" thickBot="1">
      <c r="C368" s="511"/>
      <c r="D368" s="513"/>
      <c r="E368" s="515"/>
      <c r="F368" s="517" t="str">
        <f>IF(G369="","",INT(YEARFRAC(G369,'[1]1'!$AJ$7,1)))</f>
        <v/>
      </c>
      <c r="G368" s="518"/>
      <c r="H368" s="519"/>
      <c r="I368" s="520"/>
      <c r="J368" s="513"/>
      <c r="K368" s="540" t="s">
        <v>308</v>
      </c>
      <c r="L368" s="542"/>
      <c r="M368" s="544" t="s">
        <v>307</v>
      </c>
      <c r="N368" s="546"/>
      <c r="O368" s="547"/>
      <c r="P368" s="548"/>
      <c r="Q368" s="3"/>
      <c r="R368" s="4"/>
      <c r="S368" s="5"/>
      <c r="T368" s="6"/>
      <c r="U368" s="7"/>
      <c r="V368" s="55"/>
      <c r="W368" s="125"/>
      <c r="X368" s="8"/>
      <c r="Y368" s="4"/>
      <c r="Z368" s="5"/>
      <c r="AA368" s="6"/>
      <c r="AB368" s="7"/>
      <c r="AC368" s="55"/>
      <c r="AD368" s="168"/>
      <c r="AE368" s="549" t="s">
        <v>66</v>
      </c>
      <c r="AF368" s="549"/>
      <c r="AG368" s="550"/>
      <c r="AH368" s="551"/>
      <c r="AI368" s="536" t="str">
        <f t="shared" si="136"/>
        <v/>
      </c>
      <c r="AJ368" s="538"/>
      <c r="AK368" s="538"/>
      <c r="AL368" s="538"/>
      <c r="AM368" s="538"/>
      <c r="AO368" s="34" t="str">
        <f t="shared" si="133"/>
        <v/>
      </c>
      <c r="AP368" s="35" t="str">
        <f t="shared" si="122"/>
        <v/>
      </c>
      <c r="AQ368" s="36" t="str">
        <f t="shared" si="123"/>
        <v/>
      </c>
      <c r="AR368" s="37" t="str">
        <f t="shared" si="124"/>
        <v/>
      </c>
      <c r="AS368" s="38" t="str">
        <f t="shared" si="125"/>
        <v>000</v>
      </c>
      <c r="AT368" s="39" t="str">
        <f t="shared" si="126"/>
        <v>000</v>
      </c>
      <c r="AU368" s="169">
        <f t="shared" si="127"/>
        <v>0</v>
      </c>
      <c r="AV368" s="35" t="str">
        <f t="shared" si="128"/>
        <v>000</v>
      </c>
      <c r="AW368" s="39" t="str">
        <f t="shared" si="129"/>
        <v>000</v>
      </c>
      <c r="AX368" s="169">
        <f t="shared" si="130"/>
        <v>0</v>
      </c>
      <c r="AY368" s="43">
        <f t="shared" si="131"/>
        <v>0</v>
      </c>
      <c r="AZ368" s="32">
        <f t="shared" si="132"/>
        <v>0</v>
      </c>
    </row>
    <row r="369" spans="3:52" ht="22.5" customHeight="1">
      <c r="C369" s="512"/>
      <c r="D369" s="514"/>
      <c r="E369" s="516"/>
      <c r="F369" s="27" t="s">
        <v>305</v>
      </c>
      <c r="G369" s="25"/>
      <c r="H369" s="28" t="s">
        <v>309</v>
      </c>
      <c r="I369" s="521"/>
      <c r="J369" s="514"/>
      <c r="K369" s="541"/>
      <c r="L369" s="543"/>
      <c r="M369" s="545"/>
      <c r="N369" s="127" t="s">
        <v>305</v>
      </c>
      <c r="O369" s="25"/>
      <c r="P369" s="28" t="s">
        <v>309</v>
      </c>
      <c r="Q369" s="3"/>
      <c r="R369" s="4"/>
      <c r="S369" s="5"/>
      <c r="T369" s="6"/>
      <c r="U369" s="7"/>
      <c r="V369" s="55"/>
      <c r="W369" s="125"/>
      <c r="X369" s="8"/>
      <c r="Y369" s="4"/>
      <c r="Z369" s="5"/>
      <c r="AA369" s="6"/>
      <c r="AB369" s="7"/>
      <c r="AC369" s="55"/>
      <c r="AD369" s="170"/>
      <c r="AE369" s="27" t="s">
        <v>305</v>
      </c>
      <c r="AF369" s="25"/>
      <c r="AG369" s="28" t="s">
        <v>309</v>
      </c>
      <c r="AH369" s="552"/>
      <c r="AI369" s="537"/>
      <c r="AJ369" s="539"/>
      <c r="AK369" s="539"/>
      <c r="AL369" s="539"/>
      <c r="AM369" s="539"/>
      <c r="AO369" s="34" t="str">
        <f t="shared" si="133"/>
        <v/>
      </c>
      <c r="AP369" s="35" t="str">
        <f t="shared" si="122"/>
        <v/>
      </c>
      <c r="AQ369" s="36" t="str">
        <f t="shared" si="123"/>
        <v/>
      </c>
      <c r="AR369" s="37" t="str">
        <f t="shared" si="124"/>
        <v/>
      </c>
      <c r="AS369" s="38" t="str">
        <f t="shared" si="125"/>
        <v>000</v>
      </c>
      <c r="AT369" s="39" t="str">
        <f t="shared" si="126"/>
        <v>000</v>
      </c>
      <c r="AU369" s="169">
        <f t="shared" si="127"/>
        <v>0</v>
      </c>
      <c r="AV369" s="35" t="str">
        <f t="shared" si="128"/>
        <v>000</v>
      </c>
      <c r="AW369" s="39" t="str">
        <f t="shared" si="129"/>
        <v>000</v>
      </c>
      <c r="AX369" s="169">
        <f t="shared" si="130"/>
        <v>0</v>
      </c>
      <c r="AY369" s="43">
        <f t="shared" si="131"/>
        <v>0</v>
      </c>
      <c r="AZ369" s="32">
        <f t="shared" si="132"/>
        <v>0</v>
      </c>
    </row>
    <row r="370" spans="3:52" ht="22.5" customHeight="1" thickBot="1">
      <c r="C370" s="511"/>
      <c r="D370" s="513"/>
      <c r="E370" s="515"/>
      <c r="F370" s="517" t="str">
        <f>IF(G371="","",INT(YEARFRAC(G371,'[1]1'!$AJ$7,1)))</f>
        <v/>
      </c>
      <c r="G370" s="518"/>
      <c r="H370" s="519"/>
      <c r="I370" s="520"/>
      <c r="J370" s="513"/>
      <c r="K370" s="540" t="s">
        <v>308</v>
      </c>
      <c r="L370" s="542"/>
      <c r="M370" s="544" t="s">
        <v>307</v>
      </c>
      <c r="N370" s="546"/>
      <c r="O370" s="547"/>
      <c r="P370" s="548"/>
      <c r="Q370" s="3"/>
      <c r="R370" s="4"/>
      <c r="S370" s="5"/>
      <c r="T370" s="6"/>
      <c r="U370" s="7"/>
      <c r="V370" s="55"/>
      <c r="W370" s="125"/>
      <c r="X370" s="8"/>
      <c r="Y370" s="4"/>
      <c r="Z370" s="5"/>
      <c r="AA370" s="6"/>
      <c r="AB370" s="7"/>
      <c r="AC370" s="55"/>
      <c r="AD370" s="168"/>
      <c r="AE370" s="549" t="s">
        <v>66</v>
      </c>
      <c r="AF370" s="549"/>
      <c r="AG370" s="550"/>
      <c r="AH370" s="551"/>
      <c r="AI370" s="536" t="str">
        <f t="shared" si="137"/>
        <v/>
      </c>
      <c r="AJ370" s="538"/>
      <c r="AK370" s="538"/>
      <c r="AL370" s="538"/>
      <c r="AM370" s="538"/>
      <c r="AO370" s="34" t="str">
        <f t="shared" si="133"/>
        <v/>
      </c>
      <c r="AP370" s="35" t="str">
        <f t="shared" si="122"/>
        <v/>
      </c>
      <c r="AQ370" s="36" t="str">
        <f t="shared" si="123"/>
        <v/>
      </c>
      <c r="AR370" s="37" t="str">
        <f t="shared" si="124"/>
        <v/>
      </c>
      <c r="AS370" s="38" t="str">
        <f t="shared" si="125"/>
        <v>000</v>
      </c>
      <c r="AT370" s="39" t="str">
        <f t="shared" si="126"/>
        <v>000</v>
      </c>
      <c r="AU370" s="169">
        <f t="shared" si="127"/>
        <v>0</v>
      </c>
      <c r="AV370" s="35" t="str">
        <f t="shared" si="128"/>
        <v>000</v>
      </c>
      <c r="AW370" s="39" t="str">
        <f t="shared" si="129"/>
        <v>000</v>
      </c>
      <c r="AX370" s="169">
        <f t="shared" si="130"/>
        <v>0</v>
      </c>
      <c r="AY370" s="43">
        <f t="shared" si="131"/>
        <v>0</v>
      </c>
      <c r="AZ370" s="32">
        <f t="shared" si="132"/>
        <v>0</v>
      </c>
    </row>
    <row r="371" spans="3:52" ht="22.5" customHeight="1">
      <c r="C371" s="512"/>
      <c r="D371" s="514"/>
      <c r="E371" s="516"/>
      <c r="F371" s="27" t="s">
        <v>305</v>
      </c>
      <c r="G371" s="25"/>
      <c r="H371" s="28" t="s">
        <v>309</v>
      </c>
      <c r="I371" s="521"/>
      <c r="J371" s="514"/>
      <c r="K371" s="541"/>
      <c r="L371" s="543"/>
      <c r="M371" s="545"/>
      <c r="N371" s="127" t="s">
        <v>305</v>
      </c>
      <c r="O371" s="25"/>
      <c r="P371" s="28" t="s">
        <v>309</v>
      </c>
      <c r="Q371" s="3"/>
      <c r="R371" s="4"/>
      <c r="S371" s="5"/>
      <c r="T371" s="6"/>
      <c r="U371" s="7"/>
      <c r="V371" s="55"/>
      <c r="W371" s="125"/>
      <c r="X371" s="8"/>
      <c r="Y371" s="4"/>
      <c r="Z371" s="5"/>
      <c r="AA371" s="6"/>
      <c r="AB371" s="7"/>
      <c r="AC371" s="55"/>
      <c r="AD371" s="170"/>
      <c r="AE371" s="27" t="s">
        <v>305</v>
      </c>
      <c r="AF371" s="25"/>
      <c r="AG371" s="28" t="s">
        <v>309</v>
      </c>
      <c r="AH371" s="552"/>
      <c r="AI371" s="537"/>
      <c r="AJ371" s="539"/>
      <c r="AK371" s="539"/>
      <c r="AL371" s="539"/>
      <c r="AM371" s="539"/>
      <c r="AO371" s="34" t="str">
        <f t="shared" si="133"/>
        <v/>
      </c>
      <c r="AP371" s="35" t="str">
        <f t="shared" si="122"/>
        <v/>
      </c>
      <c r="AQ371" s="36" t="str">
        <f t="shared" si="123"/>
        <v/>
      </c>
      <c r="AR371" s="37" t="str">
        <f t="shared" si="124"/>
        <v/>
      </c>
      <c r="AS371" s="38" t="str">
        <f t="shared" si="125"/>
        <v>000</v>
      </c>
      <c r="AT371" s="39" t="str">
        <f t="shared" si="126"/>
        <v>000</v>
      </c>
      <c r="AU371" s="169">
        <f t="shared" si="127"/>
        <v>0</v>
      </c>
      <c r="AV371" s="35" t="str">
        <f t="shared" si="128"/>
        <v>000</v>
      </c>
      <c r="AW371" s="39" t="str">
        <f t="shared" si="129"/>
        <v>000</v>
      </c>
      <c r="AX371" s="169">
        <f t="shared" si="130"/>
        <v>0</v>
      </c>
      <c r="AY371" s="43">
        <f t="shared" si="131"/>
        <v>0</v>
      </c>
      <c r="AZ371" s="32">
        <f t="shared" si="132"/>
        <v>0</v>
      </c>
    </row>
    <row r="372" spans="3:52" ht="22.5" customHeight="1" thickBot="1">
      <c r="C372" s="511"/>
      <c r="D372" s="513"/>
      <c r="E372" s="515"/>
      <c r="F372" s="517" t="str">
        <f>IF(G373="","",INT(YEARFRAC(G373,'[1]1'!$AJ$7,1)))</f>
        <v/>
      </c>
      <c r="G372" s="518"/>
      <c r="H372" s="519"/>
      <c r="I372" s="520"/>
      <c r="J372" s="513"/>
      <c r="K372" s="540" t="s">
        <v>308</v>
      </c>
      <c r="L372" s="542"/>
      <c r="M372" s="544" t="s">
        <v>307</v>
      </c>
      <c r="N372" s="546"/>
      <c r="O372" s="547"/>
      <c r="P372" s="548"/>
      <c r="Q372" s="3"/>
      <c r="R372" s="4"/>
      <c r="S372" s="5"/>
      <c r="T372" s="6"/>
      <c r="U372" s="7"/>
      <c r="V372" s="55"/>
      <c r="W372" s="125"/>
      <c r="X372" s="8"/>
      <c r="Y372" s="4"/>
      <c r="Z372" s="5"/>
      <c r="AA372" s="6"/>
      <c r="AB372" s="7"/>
      <c r="AC372" s="55"/>
      <c r="AD372" s="168"/>
      <c r="AE372" s="549" t="s">
        <v>66</v>
      </c>
      <c r="AF372" s="549"/>
      <c r="AG372" s="550"/>
      <c r="AH372" s="551"/>
      <c r="AI372" s="536" t="str">
        <f t="shared" si="138"/>
        <v/>
      </c>
      <c r="AJ372" s="538"/>
      <c r="AK372" s="538"/>
      <c r="AL372" s="538"/>
      <c r="AM372" s="538"/>
      <c r="AO372" s="34" t="str">
        <f t="shared" si="133"/>
        <v/>
      </c>
      <c r="AP372" s="35" t="str">
        <f t="shared" si="122"/>
        <v/>
      </c>
      <c r="AQ372" s="36" t="str">
        <f t="shared" si="123"/>
        <v/>
      </c>
      <c r="AR372" s="37" t="str">
        <f t="shared" si="124"/>
        <v/>
      </c>
      <c r="AS372" s="38" t="str">
        <f t="shared" si="125"/>
        <v>000</v>
      </c>
      <c r="AT372" s="39" t="str">
        <f t="shared" si="126"/>
        <v>000</v>
      </c>
      <c r="AU372" s="169">
        <f t="shared" si="127"/>
        <v>0</v>
      </c>
      <c r="AV372" s="35" t="str">
        <f t="shared" si="128"/>
        <v>000</v>
      </c>
      <c r="AW372" s="39" t="str">
        <f t="shared" si="129"/>
        <v>000</v>
      </c>
      <c r="AX372" s="169">
        <f t="shared" si="130"/>
        <v>0</v>
      </c>
      <c r="AY372" s="43">
        <f t="shared" si="131"/>
        <v>0</v>
      </c>
      <c r="AZ372" s="32">
        <f t="shared" si="132"/>
        <v>0</v>
      </c>
    </row>
    <row r="373" spans="3:52" ht="22.5" customHeight="1">
      <c r="C373" s="512"/>
      <c r="D373" s="514"/>
      <c r="E373" s="516"/>
      <c r="F373" s="27" t="s">
        <v>305</v>
      </c>
      <c r="G373" s="25"/>
      <c r="H373" s="28" t="s">
        <v>309</v>
      </c>
      <c r="I373" s="521"/>
      <c r="J373" s="514"/>
      <c r="K373" s="541"/>
      <c r="L373" s="543"/>
      <c r="M373" s="545"/>
      <c r="N373" s="127" t="s">
        <v>305</v>
      </c>
      <c r="O373" s="25"/>
      <c r="P373" s="28" t="s">
        <v>309</v>
      </c>
      <c r="Q373" s="3"/>
      <c r="R373" s="4"/>
      <c r="S373" s="5"/>
      <c r="T373" s="6"/>
      <c r="U373" s="7"/>
      <c r="V373" s="55"/>
      <c r="W373" s="125"/>
      <c r="X373" s="8"/>
      <c r="Y373" s="4"/>
      <c r="Z373" s="5"/>
      <c r="AA373" s="6"/>
      <c r="AB373" s="7"/>
      <c r="AC373" s="55"/>
      <c r="AD373" s="170"/>
      <c r="AE373" s="27" t="s">
        <v>305</v>
      </c>
      <c r="AF373" s="25"/>
      <c r="AG373" s="28" t="s">
        <v>309</v>
      </c>
      <c r="AH373" s="552"/>
      <c r="AI373" s="537"/>
      <c r="AJ373" s="539"/>
      <c r="AK373" s="539"/>
      <c r="AL373" s="539"/>
      <c r="AM373" s="539"/>
      <c r="AO373" s="34" t="str">
        <f t="shared" si="133"/>
        <v/>
      </c>
      <c r="AP373" s="35" t="str">
        <f t="shared" si="122"/>
        <v/>
      </c>
      <c r="AQ373" s="36" t="str">
        <f t="shared" si="123"/>
        <v/>
      </c>
      <c r="AR373" s="37" t="str">
        <f t="shared" si="124"/>
        <v/>
      </c>
      <c r="AS373" s="38" t="str">
        <f t="shared" si="125"/>
        <v>000</v>
      </c>
      <c r="AT373" s="39" t="str">
        <f t="shared" si="126"/>
        <v>000</v>
      </c>
      <c r="AU373" s="169">
        <f t="shared" si="127"/>
        <v>0</v>
      </c>
      <c r="AV373" s="35" t="str">
        <f t="shared" si="128"/>
        <v>000</v>
      </c>
      <c r="AW373" s="39" t="str">
        <f t="shared" si="129"/>
        <v>000</v>
      </c>
      <c r="AX373" s="169">
        <f t="shared" si="130"/>
        <v>0</v>
      </c>
      <c r="AY373" s="43">
        <f t="shared" si="131"/>
        <v>0</v>
      </c>
      <c r="AZ373" s="32">
        <f t="shared" si="132"/>
        <v>0</v>
      </c>
    </row>
    <row r="374" spans="3:52" ht="22.5" customHeight="1" thickBot="1">
      <c r="C374" s="511"/>
      <c r="D374" s="513"/>
      <c r="E374" s="515"/>
      <c r="F374" s="517" t="str">
        <f>IF(G375="","",INT(YEARFRAC(G375,'[1]1'!$AJ$7,1)))</f>
        <v/>
      </c>
      <c r="G374" s="518"/>
      <c r="H374" s="519"/>
      <c r="I374" s="520"/>
      <c r="J374" s="513"/>
      <c r="K374" s="540" t="s">
        <v>308</v>
      </c>
      <c r="L374" s="542"/>
      <c r="M374" s="544" t="s">
        <v>307</v>
      </c>
      <c r="N374" s="546"/>
      <c r="O374" s="547"/>
      <c r="P374" s="548"/>
      <c r="Q374" s="3"/>
      <c r="R374" s="4"/>
      <c r="S374" s="5"/>
      <c r="T374" s="6"/>
      <c r="U374" s="7"/>
      <c r="V374" s="55"/>
      <c r="W374" s="125"/>
      <c r="X374" s="8"/>
      <c r="Y374" s="4"/>
      <c r="Z374" s="5"/>
      <c r="AA374" s="6"/>
      <c r="AB374" s="7"/>
      <c r="AC374" s="55"/>
      <c r="AD374" s="168"/>
      <c r="AE374" s="549" t="s">
        <v>66</v>
      </c>
      <c r="AF374" s="549"/>
      <c r="AG374" s="550"/>
      <c r="AH374" s="551"/>
      <c r="AI374" s="536" t="str">
        <f t="shared" si="139"/>
        <v/>
      </c>
      <c r="AJ374" s="538"/>
      <c r="AK374" s="538"/>
      <c r="AL374" s="538"/>
      <c r="AM374" s="538"/>
      <c r="AO374" s="34" t="str">
        <f t="shared" si="133"/>
        <v/>
      </c>
      <c r="AP374" s="35" t="str">
        <f t="shared" si="122"/>
        <v/>
      </c>
      <c r="AQ374" s="36" t="str">
        <f t="shared" si="123"/>
        <v/>
      </c>
      <c r="AR374" s="37" t="str">
        <f t="shared" si="124"/>
        <v/>
      </c>
      <c r="AS374" s="38" t="str">
        <f t="shared" si="125"/>
        <v>000</v>
      </c>
      <c r="AT374" s="39" t="str">
        <f t="shared" si="126"/>
        <v>000</v>
      </c>
      <c r="AU374" s="169">
        <f t="shared" si="127"/>
        <v>0</v>
      </c>
      <c r="AV374" s="35" t="str">
        <f t="shared" si="128"/>
        <v>000</v>
      </c>
      <c r="AW374" s="39" t="str">
        <f t="shared" si="129"/>
        <v>000</v>
      </c>
      <c r="AX374" s="169">
        <f t="shared" si="130"/>
        <v>0</v>
      </c>
      <c r="AY374" s="43">
        <f t="shared" si="131"/>
        <v>0</v>
      </c>
      <c r="AZ374" s="32">
        <f t="shared" si="132"/>
        <v>0</v>
      </c>
    </row>
    <row r="375" spans="3:52" ht="22.5" customHeight="1">
      <c r="C375" s="512"/>
      <c r="D375" s="514"/>
      <c r="E375" s="516"/>
      <c r="F375" s="27" t="s">
        <v>305</v>
      </c>
      <c r="G375" s="25"/>
      <c r="H375" s="28" t="s">
        <v>309</v>
      </c>
      <c r="I375" s="521"/>
      <c r="J375" s="514"/>
      <c r="K375" s="541"/>
      <c r="L375" s="543"/>
      <c r="M375" s="545"/>
      <c r="N375" s="127" t="s">
        <v>305</v>
      </c>
      <c r="O375" s="25"/>
      <c r="P375" s="28" t="s">
        <v>309</v>
      </c>
      <c r="Q375" s="3"/>
      <c r="R375" s="4"/>
      <c r="S375" s="5"/>
      <c r="T375" s="6"/>
      <c r="U375" s="7"/>
      <c r="V375" s="55"/>
      <c r="W375" s="125"/>
      <c r="X375" s="8"/>
      <c r="Y375" s="4"/>
      <c r="Z375" s="5"/>
      <c r="AA375" s="6"/>
      <c r="AB375" s="7"/>
      <c r="AC375" s="55"/>
      <c r="AD375" s="170"/>
      <c r="AE375" s="27" t="s">
        <v>305</v>
      </c>
      <c r="AF375" s="25"/>
      <c r="AG375" s="28" t="s">
        <v>309</v>
      </c>
      <c r="AH375" s="552"/>
      <c r="AI375" s="537"/>
      <c r="AJ375" s="539"/>
      <c r="AK375" s="539"/>
      <c r="AL375" s="539"/>
      <c r="AM375" s="539"/>
      <c r="AO375" s="34" t="str">
        <f t="shared" si="133"/>
        <v/>
      </c>
      <c r="AP375" s="35" t="str">
        <f t="shared" si="122"/>
        <v/>
      </c>
      <c r="AQ375" s="36" t="str">
        <f t="shared" si="123"/>
        <v/>
      </c>
      <c r="AR375" s="37" t="str">
        <f t="shared" si="124"/>
        <v/>
      </c>
      <c r="AS375" s="38" t="str">
        <f t="shared" si="125"/>
        <v>000</v>
      </c>
      <c r="AT375" s="39" t="str">
        <f t="shared" si="126"/>
        <v>000</v>
      </c>
      <c r="AU375" s="169">
        <f t="shared" si="127"/>
        <v>0</v>
      </c>
      <c r="AV375" s="35" t="str">
        <f t="shared" si="128"/>
        <v>000</v>
      </c>
      <c r="AW375" s="39" t="str">
        <f t="shared" si="129"/>
        <v>000</v>
      </c>
      <c r="AX375" s="169">
        <f t="shared" si="130"/>
        <v>0</v>
      </c>
      <c r="AY375" s="43">
        <f t="shared" si="131"/>
        <v>0</v>
      </c>
      <c r="AZ375" s="32">
        <f t="shared" si="132"/>
        <v>0</v>
      </c>
    </row>
    <row r="376" spans="3:52" ht="22.5" customHeight="1" thickBot="1">
      <c r="C376" s="511"/>
      <c r="D376" s="513"/>
      <c r="E376" s="515"/>
      <c r="F376" s="517" t="str">
        <f>IF(G377="","",INT(YEARFRAC(G377,'[1]1'!$AJ$7,1)))</f>
        <v/>
      </c>
      <c r="G376" s="518"/>
      <c r="H376" s="519"/>
      <c r="I376" s="520"/>
      <c r="J376" s="513"/>
      <c r="K376" s="540" t="s">
        <v>308</v>
      </c>
      <c r="L376" s="542"/>
      <c r="M376" s="544" t="s">
        <v>307</v>
      </c>
      <c r="N376" s="546"/>
      <c r="O376" s="547"/>
      <c r="P376" s="548"/>
      <c r="Q376" s="3"/>
      <c r="R376" s="4"/>
      <c r="S376" s="5"/>
      <c r="T376" s="6"/>
      <c r="U376" s="7"/>
      <c r="V376" s="55"/>
      <c r="W376" s="125"/>
      <c r="X376" s="8"/>
      <c r="Y376" s="4"/>
      <c r="Z376" s="5"/>
      <c r="AA376" s="6"/>
      <c r="AB376" s="7"/>
      <c r="AC376" s="55"/>
      <c r="AD376" s="168"/>
      <c r="AE376" s="549" t="s">
        <v>66</v>
      </c>
      <c r="AF376" s="549"/>
      <c r="AG376" s="550"/>
      <c r="AH376" s="551"/>
      <c r="AI376" s="536" t="str">
        <f t="shared" si="140"/>
        <v/>
      </c>
      <c r="AJ376" s="538"/>
      <c r="AK376" s="538"/>
      <c r="AL376" s="538"/>
      <c r="AM376" s="538"/>
      <c r="AO376" s="34" t="str">
        <f t="shared" si="133"/>
        <v/>
      </c>
      <c r="AP376" s="35" t="str">
        <f t="shared" si="122"/>
        <v/>
      </c>
      <c r="AQ376" s="36" t="str">
        <f t="shared" si="123"/>
        <v/>
      </c>
      <c r="AR376" s="37" t="str">
        <f t="shared" si="124"/>
        <v/>
      </c>
      <c r="AS376" s="38" t="str">
        <f t="shared" si="125"/>
        <v>000</v>
      </c>
      <c r="AT376" s="39" t="str">
        <f t="shared" si="126"/>
        <v>000</v>
      </c>
      <c r="AU376" s="169">
        <f t="shared" si="127"/>
        <v>0</v>
      </c>
      <c r="AV376" s="35" t="str">
        <f t="shared" si="128"/>
        <v>000</v>
      </c>
      <c r="AW376" s="39" t="str">
        <f t="shared" si="129"/>
        <v>000</v>
      </c>
      <c r="AX376" s="169">
        <f t="shared" si="130"/>
        <v>0</v>
      </c>
      <c r="AY376" s="43">
        <f t="shared" si="131"/>
        <v>0</v>
      </c>
      <c r="AZ376" s="32">
        <f t="shared" si="132"/>
        <v>0</v>
      </c>
    </row>
    <row r="377" spans="3:52" ht="22.5" customHeight="1">
      <c r="C377" s="512"/>
      <c r="D377" s="514"/>
      <c r="E377" s="516"/>
      <c r="F377" s="27" t="s">
        <v>305</v>
      </c>
      <c r="G377" s="25"/>
      <c r="H377" s="28" t="s">
        <v>309</v>
      </c>
      <c r="I377" s="521"/>
      <c r="J377" s="514"/>
      <c r="K377" s="541"/>
      <c r="L377" s="543"/>
      <c r="M377" s="545"/>
      <c r="N377" s="127" t="s">
        <v>305</v>
      </c>
      <c r="O377" s="25"/>
      <c r="P377" s="28" t="s">
        <v>309</v>
      </c>
      <c r="Q377" s="3"/>
      <c r="R377" s="4"/>
      <c r="S377" s="5"/>
      <c r="T377" s="6"/>
      <c r="U377" s="7"/>
      <c r="V377" s="55"/>
      <c r="W377" s="125"/>
      <c r="X377" s="8"/>
      <c r="Y377" s="4"/>
      <c r="Z377" s="5"/>
      <c r="AA377" s="6"/>
      <c r="AB377" s="7"/>
      <c r="AC377" s="55"/>
      <c r="AD377" s="170"/>
      <c r="AE377" s="27" t="s">
        <v>305</v>
      </c>
      <c r="AF377" s="25"/>
      <c r="AG377" s="28" t="s">
        <v>309</v>
      </c>
      <c r="AH377" s="552"/>
      <c r="AI377" s="537"/>
      <c r="AJ377" s="539"/>
      <c r="AK377" s="539"/>
      <c r="AL377" s="539"/>
      <c r="AM377" s="539"/>
      <c r="AO377" s="34" t="str">
        <f t="shared" si="133"/>
        <v/>
      </c>
      <c r="AP377" s="35" t="str">
        <f t="shared" si="122"/>
        <v/>
      </c>
      <c r="AQ377" s="36" t="str">
        <f t="shared" si="123"/>
        <v/>
      </c>
      <c r="AR377" s="37" t="str">
        <f t="shared" si="124"/>
        <v/>
      </c>
      <c r="AS377" s="38" t="str">
        <f t="shared" si="125"/>
        <v>000</v>
      </c>
      <c r="AT377" s="39" t="str">
        <f t="shared" si="126"/>
        <v>000</v>
      </c>
      <c r="AU377" s="169">
        <f t="shared" si="127"/>
        <v>0</v>
      </c>
      <c r="AV377" s="35" t="str">
        <f t="shared" si="128"/>
        <v>000</v>
      </c>
      <c r="AW377" s="39" t="str">
        <f t="shared" si="129"/>
        <v>000</v>
      </c>
      <c r="AX377" s="169">
        <f t="shared" si="130"/>
        <v>0</v>
      </c>
      <c r="AY377" s="43">
        <f t="shared" si="131"/>
        <v>0</v>
      </c>
      <c r="AZ377" s="32">
        <f t="shared" si="132"/>
        <v>0</v>
      </c>
    </row>
    <row r="378" spans="3:52" ht="22.5" customHeight="1" thickBot="1">
      <c r="C378" s="511"/>
      <c r="D378" s="513"/>
      <c r="E378" s="515"/>
      <c r="F378" s="517" t="str">
        <f>IF(G379="","",INT(YEARFRAC(G379,'[1]1'!$AJ$7,1)))</f>
        <v/>
      </c>
      <c r="G378" s="518"/>
      <c r="H378" s="519"/>
      <c r="I378" s="520"/>
      <c r="J378" s="513"/>
      <c r="K378" s="540" t="s">
        <v>308</v>
      </c>
      <c r="L378" s="542"/>
      <c r="M378" s="544" t="s">
        <v>307</v>
      </c>
      <c r="N378" s="546"/>
      <c r="O378" s="547"/>
      <c r="P378" s="548"/>
      <c r="Q378" s="3"/>
      <c r="R378" s="4"/>
      <c r="S378" s="5"/>
      <c r="T378" s="6"/>
      <c r="U378" s="7"/>
      <c r="V378" s="55"/>
      <c r="W378" s="125"/>
      <c r="X378" s="8"/>
      <c r="Y378" s="4"/>
      <c r="Z378" s="5"/>
      <c r="AA378" s="6"/>
      <c r="AB378" s="7"/>
      <c r="AC378" s="55"/>
      <c r="AD378" s="168"/>
      <c r="AE378" s="549" t="s">
        <v>66</v>
      </c>
      <c r="AF378" s="549"/>
      <c r="AG378" s="550"/>
      <c r="AH378" s="551"/>
      <c r="AI378" s="536" t="str">
        <f t="shared" si="141"/>
        <v/>
      </c>
      <c r="AJ378" s="538"/>
      <c r="AK378" s="538"/>
      <c r="AL378" s="538"/>
      <c r="AM378" s="538"/>
      <c r="AO378" s="34" t="str">
        <f t="shared" si="133"/>
        <v/>
      </c>
      <c r="AP378" s="35" t="str">
        <f t="shared" si="122"/>
        <v/>
      </c>
      <c r="AQ378" s="36" t="str">
        <f t="shared" si="123"/>
        <v/>
      </c>
      <c r="AR378" s="37" t="str">
        <f t="shared" si="124"/>
        <v/>
      </c>
      <c r="AS378" s="38" t="str">
        <f t="shared" si="125"/>
        <v>000</v>
      </c>
      <c r="AT378" s="39" t="str">
        <f t="shared" si="126"/>
        <v>000</v>
      </c>
      <c r="AU378" s="169">
        <f t="shared" si="127"/>
        <v>0</v>
      </c>
      <c r="AV378" s="35" t="str">
        <f t="shared" si="128"/>
        <v>000</v>
      </c>
      <c r="AW378" s="39" t="str">
        <f t="shared" si="129"/>
        <v>000</v>
      </c>
      <c r="AX378" s="169">
        <f t="shared" si="130"/>
        <v>0</v>
      </c>
      <c r="AY378" s="43">
        <f t="shared" si="131"/>
        <v>0</v>
      </c>
      <c r="AZ378" s="32">
        <f t="shared" si="132"/>
        <v>0</v>
      </c>
    </row>
    <row r="379" spans="3:52" ht="22.5" customHeight="1">
      <c r="C379" s="512"/>
      <c r="D379" s="514"/>
      <c r="E379" s="516"/>
      <c r="F379" s="27" t="s">
        <v>305</v>
      </c>
      <c r="G379" s="25"/>
      <c r="H379" s="28" t="s">
        <v>309</v>
      </c>
      <c r="I379" s="521"/>
      <c r="J379" s="514"/>
      <c r="K379" s="541"/>
      <c r="L379" s="543"/>
      <c r="M379" s="545"/>
      <c r="N379" s="127" t="s">
        <v>305</v>
      </c>
      <c r="O379" s="25"/>
      <c r="P379" s="28" t="s">
        <v>309</v>
      </c>
      <c r="Q379" s="3"/>
      <c r="R379" s="4"/>
      <c r="S379" s="5"/>
      <c r="T379" s="6"/>
      <c r="U379" s="7"/>
      <c r="V379" s="55"/>
      <c r="W379" s="125"/>
      <c r="X379" s="8"/>
      <c r="Y379" s="4"/>
      <c r="Z379" s="5"/>
      <c r="AA379" s="6"/>
      <c r="AB379" s="7"/>
      <c r="AC379" s="55"/>
      <c r="AD379" s="170"/>
      <c r="AE379" s="27" t="s">
        <v>305</v>
      </c>
      <c r="AF379" s="25"/>
      <c r="AG379" s="28" t="s">
        <v>309</v>
      </c>
      <c r="AH379" s="552"/>
      <c r="AI379" s="537"/>
      <c r="AJ379" s="539"/>
      <c r="AK379" s="539"/>
      <c r="AL379" s="539"/>
      <c r="AM379" s="539"/>
      <c r="AO379" s="34" t="str">
        <f t="shared" si="133"/>
        <v/>
      </c>
      <c r="AP379" s="35" t="str">
        <f t="shared" si="122"/>
        <v/>
      </c>
      <c r="AQ379" s="36" t="str">
        <f t="shared" si="123"/>
        <v/>
      </c>
      <c r="AR379" s="37" t="str">
        <f t="shared" si="124"/>
        <v/>
      </c>
      <c r="AS379" s="38" t="str">
        <f t="shared" si="125"/>
        <v>000</v>
      </c>
      <c r="AT379" s="39" t="str">
        <f t="shared" si="126"/>
        <v>000</v>
      </c>
      <c r="AU379" s="169">
        <f t="shared" si="127"/>
        <v>0</v>
      </c>
      <c r="AV379" s="35" t="str">
        <f t="shared" si="128"/>
        <v>000</v>
      </c>
      <c r="AW379" s="39" t="str">
        <f t="shared" si="129"/>
        <v>000</v>
      </c>
      <c r="AX379" s="169">
        <f t="shared" si="130"/>
        <v>0</v>
      </c>
      <c r="AY379" s="43">
        <f t="shared" si="131"/>
        <v>0</v>
      </c>
      <c r="AZ379" s="32">
        <f t="shared" si="132"/>
        <v>0</v>
      </c>
    </row>
    <row r="380" spans="3:52" ht="22.5" customHeight="1" thickBot="1">
      <c r="C380" s="511"/>
      <c r="D380" s="513"/>
      <c r="E380" s="515"/>
      <c r="F380" s="517" t="str">
        <f>IF(G381="","",INT(YEARFRAC(G381,'[1]1'!$AJ$7,1)))</f>
        <v/>
      </c>
      <c r="G380" s="518"/>
      <c r="H380" s="519"/>
      <c r="I380" s="520"/>
      <c r="J380" s="513"/>
      <c r="K380" s="540" t="s">
        <v>308</v>
      </c>
      <c r="L380" s="542"/>
      <c r="M380" s="544" t="s">
        <v>307</v>
      </c>
      <c r="N380" s="546"/>
      <c r="O380" s="547"/>
      <c r="P380" s="548"/>
      <c r="Q380" s="3"/>
      <c r="R380" s="4"/>
      <c r="S380" s="5"/>
      <c r="T380" s="6"/>
      <c r="U380" s="7"/>
      <c r="V380" s="55"/>
      <c r="W380" s="125"/>
      <c r="X380" s="8"/>
      <c r="Y380" s="4"/>
      <c r="Z380" s="5"/>
      <c r="AA380" s="6"/>
      <c r="AB380" s="7"/>
      <c r="AC380" s="55"/>
      <c r="AD380" s="168"/>
      <c r="AE380" s="549" t="s">
        <v>66</v>
      </c>
      <c r="AF380" s="549"/>
      <c r="AG380" s="550"/>
      <c r="AH380" s="551"/>
      <c r="AI380" s="536" t="str">
        <f t="shared" si="142"/>
        <v/>
      </c>
      <c r="AJ380" s="538"/>
      <c r="AK380" s="538"/>
      <c r="AL380" s="538"/>
      <c r="AM380" s="538"/>
      <c r="AO380" s="34" t="str">
        <f t="shared" si="133"/>
        <v/>
      </c>
      <c r="AP380" s="35" t="str">
        <f t="shared" si="122"/>
        <v/>
      </c>
      <c r="AQ380" s="36" t="str">
        <f t="shared" si="123"/>
        <v/>
      </c>
      <c r="AR380" s="37" t="str">
        <f t="shared" si="124"/>
        <v/>
      </c>
      <c r="AS380" s="38" t="str">
        <f t="shared" si="125"/>
        <v>000</v>
      </c>
      <c r="AT380" s="39" t="str">
        <f t="shared" si="126"/>
        <v>000</v>
      </c>
      <c r="AU380" s="169">
        <f t="shared" si="127"/>
        <v>0</v>
      </c>
      <c r="AV380" s="35" t="str">
        <f t="shared" si="128"/>
        <v>000</v>
      </c>
      <c r="AW380" s="39" t="str">
        <f t="shared" si="129"/>
        <v>000</v>
      </c>
      <c r="AX380" s="169">
        <f t="shared" si="130"/>
        <v>0</v>
      </c>
      <c r="AY380" s="43">
        <f t="shared" si="131"/>
        <v>0</v>
      </c>
      <c r="AZ380" s="32">
        <f t="shared" si="132"/>
        <v>0</v>
      </c>
    </row>
    <row r="381" spans="3:52" ht="22.5" customHeight="1">
      <c r="C381" s="512"/>
      <c r="D381" s="514"/>
      <c r="E381" s="516"/>
      <c r="F381" s="27" t="s">
        <v>305</v>
      </c>
      <c r="G381" s="25"/>
      <c r="H381" s="28" t="s">
        <v>309</v>
      </c>
      <c r="I381" s="521"/>
      <c r="J381" s="514"/>
      <c r="K381" s="541"/>
      <c r="L381" s="543"/>
      <c r="M381" s="545"/>
      <c r="N381" s="127" t="s">
        <v>305</v>
      </c>
      <c r="O381" s="25"/>
      <c r="P381" s="28" t="s">
        <v>309</v>
      </c>
      <c r="Q381" s="3"/>
      <c r="R381" s="4"/>
      <c r="S381" s="5"/>
      <c r="T381" s="6"/>
      <c r="U381" s="7"/>
      <c r="V381" s="55"/>
      <c r="W381" s="125"/>
      <c r="X381" s="8"/>
      <c r="Y381" s="4"/>
      <c r="Z381" s="5"/>
      <c r="AA381" s="6"/>
      <c r="AB381" s="7"/>
      <c r="AC381" s="55"/>
      <c r="AD381" s="170"/>
      <c r="AE381" s="27" t="s">
        <v>305</v>
      </c>
      <c r="AF381" s="25"/>
      <c r="AG381" s="28" t="s">
        <v>309</v>
      </c>
      <c r="AH381" s="552"/>
      <c r="AI381" s="537"/>
      <c r="AJ381" s="539"/>
      <c r="AK381" s="539"/>
      <c r="AL381" s="539"/>
      <c r="AM381" s="539"/>
      <c r="AO381" s="34" t="str">
        <f t="shared" si="133"/>
        <v/>
      </c>
      <c r="AP381" s="35" t="str">
        <f t="shared" si="122"/>
        <v/>
      </c>
      <c r="AQ381" s="36" t="str">
        <f t="shared" si="123"/>
        <v/>
      </c>
      <c r="AR381" s="37" t="str">
        <f t="shared" si="124"/>
        <v/>
      </c>
      <c r="AS381" s="38" t="str">
        <f t="shared" si="125"/>
        <v>000</v>
      </c>
      <c r="AT381" s="39" t="str">
        <f t="shared" si="126"/>
        <v>000</v>
      </c>
      <c r="AU381" s="169">
        <f t="shared" si="127"/>
        <v>0</v>
      </c>
      <c r="AV381" s="35" t="str">
        <f t="shared" si="128"/>
        <v>000</v>
      </c>
      <c r="AW381" s="39" t="str">
        <f t="shared" si="129"/>
        <v>000</v>
      </c>
      <c r="AX381" s="169">
        <f t="shared" si="130"/>
        <v>0</v>
      </c>
      <c r="AY381" s="43">
        <f t="shared" si="131"/>
        <v>0</v>
      </c>
      <c r="AZ381" s="32">
        <f t="shared" si="132"/>
        <v>0</v>
      </c>
    </row>
    <row r="382" spans="3:52" ht="22.5" customHeight="1" thickBot="1">
      <c r="C382" s="511"/>
      <c r="D382" s="513"/>
      <c r="E382" s="515"/>
      <c r="F382" s="517" t="str">
        <f>IF(G383="","",INT(YEARFRAC(G383,'[1]1'!$AJ$7,1)))</f>
        <v/>
      </c>
      <c r="G382" s="518"/>
      <c r="H382" s="519"/>
      <c r="I382" s="520"/>
      <c r="J382" s="513"/>
      <c r="K382" s="540" t="s">
        <v>308</v>
      </c>
      <c r="L382" s="542"/>
      <c r="M382" s="544" t="s">
        <v>307</v>
      </c>
      <c r="N382" s="546"/>
      <c r="O382" s="547"/>
      <c r="P382" s="548"/>
      <c r="Q382" s="3"/>
      <c r="R382" s="4"/>
      <c r="S382" s="5"/>
      <c r="T382" s="6"/>
      <c r="U382" s="7"/>
      <c r="V382" s="55"/>
      <c r="W382" s="125"/>
      <c r="X382" s="8"/>
      <c r="Y382" s="4"/>
      <c r="Z382" s="5"/>
      <c r="AA382" s="6"/>
      <c r="AB382" s="7"/>
      <c r="AC382" s="55"/>
      <c r="AD382" s="168"/>
      <c r="AE382" s="549" t="s">
        <v>66</v>
      </c>
      <c r="AF382" s="549"/>
      <c r="AG382" s="550"/>
      <c r="AH382" s="551"/>
      <c r="AI382" s="536" t="str">
        <f t="shared" si="143"/>
        <v/>
      </c>
      <c r="AJ382" s="538"/>
      <c r="AK382" s="538"/>
      <c r="AL382" s="538"/>
      <c r="AM382" s="538"/>
      <c r="AO382" s="34" t="str">
        <f t="shared" si="133"/>
        <v/>
      </c>
      <c r="AP382" s="35" t="str">
        <f t="shared" si="122"/>
        <v/>
      </c>
      <c r="AQ382" s="36" t="str">
        <f t="shared" si="123"/>
        <v/>
      </c>
      <c r="AR382" s="37" t="str">
        <f t="shared" si="124"/>
        <v/>
      </c>
      <c r="AS382" s="38" t="str">
        <f t="shared" si="125"/>
        <v>000</v>
      </c>
      <c r="AT382" s="39" t="str">
        <f t="shared" si="126"/>
        <v>000</v>
      </c>
      <c r="AU382" s="169">
        <f t="shared" si="127"/>
        <v>0</v>
      </c>
      <c r="AV382" s="35" t="str">
        <f t="shared" si="128"/>
        <v>000</v>
      </c>
      <c r="AW382" s="39" t="str">
        <f t="shared" si="129"/>
        <v>000</v>
      </c>
      <c r="AX382" s="169">
        <f t="shared" si="130"/>
        <v>0</v>
      </c>
      <c r="AY382" s="43">
        <f t="shared" si="131"/>
        <v>0</v>
      </c>
      <c r="AZ382" s="32">
        <f t="shared" si="132"/>
        <v>0</v>
      </c>
    </row>
    <row r="383" spans="3:52" ht="22.5" customHeight="1">
      <c r="C383" s="512"/>
      <c r="D383" s="514"/>
      <c r="E383" s="516"/>
      <c r="F383" s="27" t="s">
        <v>305</v>
      </c>
      <c r="G383" s="25"/>
      <c r="H383" s="28" t="s">
        <v>309</v>
      </c>
      <c r="I383" s="521"/>
      <c r="J383" s="514"/>
      <c r="K383" s="541"/>
      <c r="L383" s="543"/>
      <c r="M383" s="545"/>
      <c r="N383" s="127" t="s">
        <v>305</v>
      </c>
      <c r="O383" s="25"/>
      <c r="P383" s="28" t="s">
        <v>309</v>
      </c>
      <c r="Q383" s="3"/>
      <c r="R383" s="4"/>
      <c r="S383" s="5"/>
      <c r="T383" s="6"/>
      <c r="U383" s="7"/>
      <c r="V383" s="55"/>
      <c r="W383" s="125"/>
      <c r="X383" s="8"/>
      <c r="Y383" s="4"/>
      <c r="Z383" s="5"/>
      <c r="AA383" s="6"/>
      <c r="AB383" s="7"/>
      <c r="AC383" s="55"/>
      <c r="AD383" s="170"/>
      <c r="AE383" s="27" t="s">
        <v>305</v>
      </c>
      <c r="AF383" s="25"/>
      <c r="AG383" s="28" t="s">
        <v>309</v>
      </c>
      <c r="AH383" s="552"/>
      <c r="AI383" s="537"/>
      <c r="AJ383" s="539"/>
      <c r="AK383" s="539"/>
      <c r="AL383" s="539"/>
      <c r="AM383" s="539"/>
      <c r="AO383" s="34" t="str">
        <f t="shared" si="133"/>
        <v/>
      </c>
      <c r="AP383" s="35" t="str">
        <f t="shared" si="122"/>
        <v/>
      </c>
      <c r="AQ383" s="36" t="str">
        <f t="shared" si="123"/>
        <v/>
      </c>
      <c r="AR383" s="37" t="str">
        <f t="shared" si="124"/>
        <v/>
      </c>
      <c r="AS383" s="38" t="str">
        <f t="shared" si="125"/>
        <v>000</v>
      </c>
      <c r="AT383" s="39" t="str">
        <f t="shared" si="126"/>
        <v>000</v>
      </c>
      <c r="AU383" s="169">
        <f t="shared" si="127"/>
        <v>0</v>
      </c>
      <c r="AV383" s="35" t="str">
        <f t="shared" si="128"/>
        <v>000</v>
      </c>
      <c r="AW383" s="39" t="str">
        <f t="shared" si="129"/>
        <v>000</v>
      </c>
      <c r="AX383" s="169">
        <f t="shared" si="130"/>
        <v>0</v>
      </c>
      <c r="AY383" s="43">
        <f t="shared" si="131"/>
        <v>0</v>
      </c>
      <c r="AZ383" s="32">
        <f t="shared" si="132"/>
        <v>0</v>
      </c>
    </row>
    <row r="384" spans="3:52" ht="22.5" customHeight="1" thickBot="1">
      <c r="C384" s="511"/>
      <c r="D384" s="513"/>
      <c r="E384" s="515"/>
      <c r="F384" s="517" t="str">
        <f>IF(G385="","",INT(YEARFRAC(G385,'[1]1'!$AJ$7,1)))</f>
        <v/>
      </c>
      <c r="G384" s="518"/>
      <c r="H384" s="519"/>
      <c r="I384" s="520"/>
      <c r="J384" s="513"/>
      <c r="K384" s="540" t="s">
        <v>308</v>
      </c>
      <c r="L384" s="542"/>
      <c r="M384" s="544" t="s">
        <v>307</v>
      </c>
      <c r="N384" s="546"/>
      <c r="O384" s="547"/>
      <c r="P384" s="548"/>
      <c r="Q384" s="3"/>
      <c r="R384" s="4"/>
      <c r="S384" s="5"/>
      <c r="T384" s="6"/>
      <c r="U384" s="7"/>
      <c r="V384" s="55"/>
      <c r="W384" s="125"/>
      <c r="X384" s="8"/>
      <c r="Y384" s="4"/>
      <c r="Z384" s="5"/>
      <c r="AA384" s="6"/>
      <c r="AB384" s="7"/>
      <c r="AC384" s="55"/>
      <c r="AD384" s="168"/>
      <c r="AE384" s="549" t="s">
        <v>66</v>
      </c>
      <c r="AF384" s="549"/>
      <c r="AG384" s="550"/>
      <c r="AH384" s="551"/>
      <c r="AI384" s="536" t="str">
        <f t="shared" ref="AI384" si="145">IF(F384&lt;35,"◯","")</f>
        <v/>
      </c>
      <c r="AJ384" s="538"/>
      <c r="AK384" s="538"/>
      <c r="AL384" s="538"/>
      <c r="AM384" s="538"/>
      <c r="AO384" s="34" t="str">
        <f t="shared" si="133"/>
        <v/>
      </c>
      <c r="AP384" s="35" t="str">
        <f t="shared" si="122"/>
        <v/>
      </c>
      <c r="AQ384" s="36" t="str">
        <f t="shared" si="123"/>
        <v/>
      </c>
      <c r="AR384" s="37" t="str">
        <f t="shared" si="124"/>
        <v/>
      </c>
      <c r="AS384" s="38" t="str">
        <f t="shared" si="125"/>
        <v>000</v>
      </c>
      <c r="AT384" s="39" t="str">
        <f t="shared" si="126"/>
        <v>000</v>
      </c>
      <c r="AU384" s="169">
        <f t="shared" si="127"/>
        <v>0</v>
      </c>
      <c r="AV384" s="35" t="str">
        <f t="shared" si="128"/>
        <v>000</v>
      </c>
      <c r="AW384" s="39" t="str">
        <f t="shared" si="129"/>
        <v>000</v>
      </c>
      <c r="AX384" s="169">
        <f t="shared" si="130"/>
        <v>0</v>
      </c>
      <c r="AY384" s="43">
        <f t="shared" si="131"/>
        <v>0</v>
      </c>
      <c r="AZ384" s="32">
        <f t="shared" si="132"/>
        <v>0</v>
      </c>
    </row>
    <row r="385" spans="3:52" ht="22.5" customHeight="1">
      <c r="C385" s="512"/>
      <c r="D385" s="514"/>
      <c r="E385" s="516"/>
      <c r="F385" s="27" t="s">
        <v>305</v>
      </c>
      <c r="G385" s="25"/>
      <c r="H385" s="28" t="s">
        <v>309</v>
      </c>
      <c r="I385" s="521"/>
      <c r="J385" s="514"/>
      <c r="K385" s="541"/>
      <c r="L385" s="543"/>
      <c r="M385" s="545"/>
      <c r="N385" s="127" t="s">
        <v>305</v>
      </c>
      <c r="O385" s="25"/>
      <c r="P385" s="28" t="s">
        <v>309</v>
      </c>
      <c r="Q385" s="3"/>
      <c r="R385" s="4"/>
      <c r="S385" s="5"/>
      <c r="T385" s="6"/>
      <c r="U385" s="7"/>
      <c r="V385" s="55"/>
      <c r="W385" s="125"/>
      <c r="X385" s="8"/>
      <c r="Y385" s="4"/>
      <c r="Z385" s="5"/>
      <c r="AA385" s="6"/>
      <c r="AB385" s="7"/>
      <c r="AC385" s="55"/>
      <c r="AD385" s="170"/>
      <c r="AE385" s="27" t="s">
        <v>305</v>
      </c>
      <c r="AF385" s="25"/>
      <c r="AG385" s="28" t="s">
        <v>309</v>
      </c>
      <c r="AH385" s="552"/>
      <c r="AI385" s="537"/>
      <c r="AJ385" s="539"/>
      <c r="AK385" s="539"/>
      <c r="AL385" s="539"/>
      <c r="AM385" s="539"/>
      <c r="AO385" s="34" t="str">
        <f t="shared" si="133"/>
        <v/>
      </c>
      <c r="AP385" s="35" t="str">
        <f t="shared" si="122"/>
        <v/>
      </c>
      <c r="AQ385" s="36" t="str">
        <f t="shared" si="123"/>
        <v/>
      </c>
      <c r="AR385" s="37" t="str">
        <f t="shared" si="124"/>
        <v/>
      </c>
      <c r="AS385" s="38" t="str">
        <f t="shared" si="125"/>
        <v>000</v>
      </c>
      <c r="AT385" s="39" t="str">
        <f t="shared" si="126"/>
        <v>000</v>
      </c>
      <c r="AU385" s="169">
        <f t="shared" si="127"/>
        <v>0</v>
      </c>
      <c r="AV385" s="35" t="str">
        <f t="shared" si="128"/>
        <v>000</v>
      </c>
      <c r="AW385" s="39" t="str">
        <f t="shared" si="129"/>
        <v>000</v>
      </c>
      <c r="AX385" s="169">
        <f t="shared" si="130"/>
        <v>0</v>
      </c>
      <c r="AY385" s="43">
        <f t="shared" si="131"/>
        <v>0</v>
      </c>
      <c r="AZ385" s="32">
        <f t="shared" si="132"/>
        <v>0</v>
      </c>
    </row>
    <row r="386" spans="3:52" ht="22.5" customHeight="1" thickBot="1">
      <c r="C386" s="511"/>
      <c r="D386" s="513"/>
      <c r="E386" s="515"/>
      <c r="F386" s="517" t="str">
        <f>IF(G387="","",INT(YEARFRAC(G387,'[1]1'!$AJ$7,1)))</f>
        <v/>
      </c>
      <c r="G386" s="518"/>
      <c r="H386" s="519"/>
      <c r="I386" s="520"/>
      <c r="J386" s="513"/>
      <c r="K386" s="540" t="s">
        <v>308</v>
      </c>
      <c r="L386" s="542"/>
      <c r="M386" s="544" t="s">
        <v>307</v>
      </c>
      <c r="N386" s="546"/>
      <c r="O386" s="547"/>
      <c r="P386" s="548"/>
      <c r="Q386" s="3"/>
      <c r="R386" s="4"/>
      <c r="S386" s="5"/>
      <c r="T386" s="6"/>
      <c r="U386" s="7"/>
      <c r="V386" s="55"/>
      <c r="W386" s="125"/>
      <c r="X386" s="8"/>
      <c r="Y386" s="4"/>
      <c r="Z386" s="5"/>
      <c r="AA386" s="6"/>
      <c r="AB386" s="7"/>
      <c r="AC386" s="55"/>
      <c r="AD386" s="168"/>
      <c r="AE386" s="549" t="s">
        <v>66</v>
      </c>
      <c r="AF386" s="549"/>
      <c r="AG386" s="550"/>
      <c r="AH386" s="551"/>
      <c r="AI386" s="536" t="str">
        <f t="shared" si="135"/>
        <v/>
      </c>
      <c r="AJ386" s="538"/>
      <c r="AK386" s="538"/>
      <c r="AL386" s="538"/>
      <c r="AM386" s="538"/>
      <c r="AO386" s="34" t="str">
        <f t="shared" si="133"/>
        <v/>
      </c>
      <c r="AP386" s="35" t="str">
        <f t="shared" si="122"/>
        <v/>
      </c>
      <c r="AQ386" s="36" t="str">
        <f t="shared" si="123"/>
        <v/>
      </c>
      <c r="AR386" s="37" t="str">
        <f t="shared" si="124"/>
        <v/>
      </c>
      <c r="AS386" s="38" t="str">
        <f t="shared" si="125"/>
        <v>000</v>
      </c>
      <c r="AT386" s="39" t="str">
        <f t="shared" si="126"/>
        <v>000</v>
      </c>
      <c r="AU386" s="169">
        <f t="shared" si="127"/>
        <v>0</v>
      </c>
      <c r="AV386" s="35" t="str">
        <f t="shared" si="128"/>
        <v>000</v>
      </c>
      <c r="AW386" s="39" t="str">
        <f t="shared" si="129"/>
        <v>000</v>
      </c>
      <c r="AX386" s="169">
        <f t="shared" si="130"/>
        <v>0</v>
      </c>
      <c r="AY386" s="43">
        <f t="shared" si="131"/>
        <v>0</v>
      </c>
      <c r="AZ386" s="32">
        <f t="shared" si="132"/>
        <v>0</v>
      </c>
    </row>
    <row r="387" spans="3:52" ht="22.5" customHeight="1">
      <c r="C387" s="512"/>
      <c r="D387" s="514"/>
      <c r="E387" s="516"/>
      <c r="F387" s="27" t="s">
        <v>305</v>
      </c>
      <c r="G387" s="25"/>
      <c r="H387" s="28" t="s">
        <v>309</v>
      </c>
      <c r="I387" s="521"/>
      <c r="J387" s="514"/>
      <c r="K387" s="541"/>
      <c r="L387" s="543"/>
      <c r="M387" s="545"/>
      <c r="N387" s="127" t="s">
        <v>305</v>
      </c>
      <c r="O387" s="25"/>
      <c r="P387" s="28" t="s">
        <v>309</v>
      </c>
      <c r="Q387" s="3"/>
      <c r="R387" s="4"/>
      <c r="S387" s="5"/>
      <c r="T387" s="6"/>
      <c r="U387" s="7"/>
      <c r="V387" s="55"/>
      <c r="W387" s="125"/>
      <c r="X387" s="8"/>
      <c r="Y387" s="4"/>
      <c r="Z387" s="5"/>
      <c r="AA387" s="6"/>
      <c r="AB387" s="7"/>
      <c r="AC387" s="55"/>
      <c r="AD387" s="170"/>
      <c r="AE387" s="27" t="s">
        <v>305</v>
      </c>
      <c r="AF387" s="25"/>
      <c r="AG387" s="28" t="s">
        <v>309</v>
      </c>
      <c r="AH387" s="552"/>
      <c r="AI387" s="537"/>
      <c r="AJ387" s="539"/>
      <c r="AK387" s="539"/>
      <c r="AL387" s="539"/>
      <c r="AM387" s="539"/>
      <c r="AO387" s="34" t="str">
        <f t="shared" si="133"/>
        <v/>
      </c>
      <c r="AP387" s="35" t="str">
        <f t="shared" si="122"/>
        <v/>
      </c>
      <c r="AQ387" s="36" t="str">
        <f t="shared" si="123"/>
        <v/>
      </c>
      <c r="AR387" s="37" t="str">
        <f t="shared" si="124"/>
        <v/>
      </c>
      <c r="AS387" s="38" t="str">
        <f t="shared" si="125"/>
        <v>000</v>
      </c>
      <c r="AT387" s="39" t="str">
        <f t="shared" si="126"/>
        <v>000</v>
      </c>
      <c r="AU387" s="169">
        <f t="shared" si="127"/>
        <v>0</v>
      </c>
      <c r="AV387" s="35" t="str">
        <f t="shared" si="128"/>
        <v>000</v>
      </c>
      <c r="AW387" s="39" t="str">
        <f t="shared" si="129"/>
        <v>000</v>
      </c>
      <c r="AX387" s="169">
        <f t="shared" si="130"/>
        <v>0</v>
      </c>
      <c r="AY387" s="43">
        <f t="shared" si="131"/>
        <v>0</v>
      </c>
      <c r="AZ387" s="32">
        <f t="shared" si="132"/>
        <v>0</v>
      </c>
    </row>
    <row r="388" spans="3:52" ht="22.5" customHeight="1" thickBot="1">
      <c r="C388" s="511"/>
      <c r="D388" s="513"/>
      <c r="E388" s="515"/>
      <c r="F388" s="517" t="str">
        <f>IF(G389="","",INT(YEARFRAC(G389,'[1]1'!$AJ$7,1)))</f>
        <v/>
      </c>
      <c r="G388" s="518"/>
      <c r="H388" s="519"/>
      <c r="I388" s="520"/>
      <c r="J388" s="513"/>
      <c r="K388" s="540" t="s">
        <v>308</v>
      </c>
      <c r="L388" s="542"/>
      <c r="M388" s="544" t="s">
        <v>307</v>
      </c>
      <c r="N388" s="546"/>
      <c r="O388" s="547"/>
      <c r="P388" s="548"/>
      <c r="Q388" s="3"/>
      <c r="R388" s="4"/>
      <c r="S388" s="5"/>
      <c r="T388" s="6"/>
      <c r="U388" s="7"/>
      <c r="V388" s="55"/>
      <c r="W388" s="125"/>
      <c r="X388" s="8"/>
      <c r="Y388" s="4"/>
      <c r="Z388" s="5"/>
      <c r="AA388" s="6"/>
      <c r="AB388" s="7"/>
      <c r="AC388" s="55"/>
      <c r="AD388" s="168"/>
      <c r="AE388" s="549" t="s">
        <v>66</v>
      </c>
      <c r="AF388" s="549"/>
      <c r="AG388" s="550"/>
      <c r="AH388" s="551"/>
      <c r="AI388" s="536" t="str">
        <f t="shared" si="136"/>
        <v/>
      </c>
      <c r="AJ388" s="538"/>
      <c r="AK388" s="538"/>
      <c r="AL388" s="538"/>
      <c r="AM388" s="538"/>
      <c r="AO388" s="34" t="str">
        <f t="shared" si="133"/>
        <v/>
      </c>
      <c r="AP388" s="35" t="str">
        <f t="shared" si="122"/>
        <v/>
      </c>
      <c r="AQ388" s="36" t="str">
        <f t="shared" si="123"/>
        <v/>
      </c>
      <c r="AR388" s="37" t="str">
        <f t="shared" si="124"/>
        <v/>
      </c>
      <c r="AS388" s="38" t="str">
        <f t="shared" si="125"/>
        <v>000</v>
      </c>
      <c r="AT388" s="39" t="str">
        <f t="shared" si="126"/>
        <v>000</v>
      </c>
      <c r="AU388" s="169">
        <f t="shared" si="127"/>
        <v>0</v>
      </c>
      <c r="AV388" s="35" t="str">
        <f t="shared" si="128"/>
        <v>000</v>
      </c>
      <c r="AW388" s="39" t="str">
        <f t="shared" si="129"/>
        <v>000</v>
      </c>
      <c r="AX388" s="169">
        <f t="shared" si="130"/>
        <v>0</v>
      </c>
      <c r="AY388" s="43">
        <f t="shared" si="131"/>
        <v>0</v>
      </c>
      <c r="AZ388" s="32">
        <f t="shared" si="132"/>
        <v>0</v>
      </c>
    </row>
    <row r="389" spans="3:52" ht="22.5" customHeight="1">
      <c r="C389" s="512"/>
      <c r="D389" s="514"/>
      <c r="E389" s="516"/>
      <c r="F389" s="27" t="s">
        <v>305</v>
      </c>
      <c r="G389" s="25"/>
      <c r="H389" s="28" t="s">
        <v>309</v>
      </c>
      <c r="I389" s="521"/>
      <c r="J389" s="514"/>
      <c r="K389" s="541"/>
      <c r="L389" s="543"/>
      <c r="M389" s="545"/>
      <c r="N389" s="127" t="s">
        <v>305</v>
      </c>
      <c r="O389" s="25"/>
      <c r="P389" s="28" t="s">
        <v>309</v>
      </c>
      <c r="Q389" s="3"/>
      <c r="R389" s="4"/>
      <c r="S389" s="5"/>
      <c r="T389" s="6"/>
      <c r="U389" s="7"/>
      <c r="V389" s="55"/>
      <c r="W389" s="125"/>
      <c r="X389" s="8"/>
      <c r="Y389" s="4"/>
      <c r="Z389" s="5"/>
      <c r="AA389" s="6"/>
      <c r="AB389" s="7"/>
      <c r="AC389" s="55"/>
      <c r="AD389" s="170"/>
      <c r="AE389" s="27" t="s">
        <v>305</v>
      </c>
      <c r="AF389" s="25"/>
      <c r="AG389" s="28" t="s">
        <v>309</v>
      </c>
      <c r="AH389" s="552"/>
      <c r="AI389" s="537"/>
      <c r="AJ389" s="539"/>
      <c r="AK389" s="539"/>
      <c r="AL389" s="539"/>
      <c r="AM389" s="539"/>
      <c r="AO389" s="34" t="str">
        <f t="shared" si="133"/>
        <v/>
      </c>
      <c r="AP389" s="35" t="str">
        <f t="shared" si="122"/>
        <v/>
      </c>
      <c r="AQ389" s="36" t="str">
        <f t="shared" si="123"/>
        <v/>
      </c>
      <c r="AR389" s="37" t="str">
        <f t="shared" si="124"/>
        <v/>
      </c>
      <c r="AS389" s="38" t="str">
        <f t="shared" si="125"/>
        <v>000</v>
      </c>
      <c r="AT389" s="39" t="str">
        <f t="shared" si="126"/>
        <v>000</v>
      </c>
      <c r="AU389" s="169">
        <f t="shared" si="127"/>
        <v>0</v>
      </c>
      <c r="AV389" s="35" t="str">
        <f t="shared" si="128"/>
        <v>000</v>
      </c>
      <c r="AW389" s="39" t="str">
        <f t="shared" si="129"/>
        <v>000</v>
      </c>
      <c r="AX389" s="169">
        <f t="shared" si="130"/>
        <v>0</v>
      </c>
      <c r="AY389" s="43">
        <f t="shared" si="131"/>
        <v>0</v>
      </c>
      <c r="AZ389" s="32">
        <f t="shared" si="132"/>
        <v>0</v>
      </c>
    </row>
    <row r="390" spans="3:52" ht="22.5" customHeight="1" thickBot="1">
      <c r="C390" s="511"/>
      <c r="D390" s="513"/>
      <c r="E390" s="515"/>
      <c r="F390" s="517" t="str">
        <f>IF(G391="","",INT(YEARFRAC(G391,'[1]1'!$AJ$7,1)))</f>
        <v/>
      </c>
      <c r="G390" s="518"/>
      <c r="H390" s="519"/>
      <c r="I390" s="520"/>
      <c r="J390" s="513"/>
      <c r="K390" s="540" t="s">
        <v>308</v>
      </c>
      <c r="L390" s="542"/>
      <c r="M390" s="544" t="s">
        <v>307</v>
      </c>
      <c r="N390" s="546"/>
      <c r="O390" s="547"/>
      <c r="P390" s="548"/>
      <c r="Q390" s="3"/>
      <c r="R390" s="4"/>
      <c r="S390" s="5"/>
      <c r="T390" s="6"/>
      <c r="U390" s="7"/>
      <c r="V390" s="55"/>
      <c r="W390" s="125"/>
      <c r="X390" s="8"/>
      <c r="Y390" s="4"/>
      <c r="Z390" s="5"/>
      <c r="AA390" s="6"/>
      <c r="AB390" s="7"/>
      <c r="AC390" s="55"/>
      <c r="AD390" s="168"/>
      <c r="AE390" s="549" t="s">
        <v>66</v>
      </c>
      <c r="AF390" s="549"/>
      <c r="AG390" s="550"/>
      <c r="AH390" s="551"/>
      <c r="AI390" s="536" t="str">
        <f t="shared" si="137"/>
        <v/>
      </c>
      <c r="AJ390" s="538"/>
      <c r="AK390" s="538"/>
      <c r="AL390" s="538"/>
      <c r="AM390" s="538"/>
      <c r="AO390" s="34" t="str">
        <f t="shared" si="133"/>
        <v/>
      </c>
      <c r="AP390" s="35" t="str">
        <f t="shared" ref="AP390:AP453" si="146">IF(E390&lt;&gt;"",E390,IF(SUM(Q390:AC391)&lt;&gt;0,AP389,""))</f>
        <v/>
      </c>
      <c r="AQ390" s="36" t="str">
        <f t="shared" ref="AQ390:AQ453" si="147">IF(G391="","",G391)</f>
        <v/>
      </c>
      <c r="AR390" s="37" t="str">
        <f t="shared" ref="AR390:AR453" si="148">IF(AH390="","",AH390)</f>
        <v/>
      </c>
      <c r="AS390" s="38" t="str">
        <f t="shared" ref="AS390:AS453" si="149">TEXT(Q390*10 + R390&amp;"0","000")</f>
        <v>000</v>
      </c>
      <c r="AT390" s="39" t="str">
        <f t="shared" ref="AT390:AT453" si="150">TEXT(S390*100+T390*10+U390,"000")</f>
        <v>000</v>
      </c>
      <c r="AU390" s="169">
        <f t="shared" ref="AU390:AU453" si="151">V390</f>
        <v>0</v>
      </c>
      <c r="AV390" s="35" t="str">
        <f t="shared" ref="AV390:AV453" si="152">TEXT(X390*10 + Y390&amp;"0","000")</f>
        <v>000</v>
      </c>
      <c r="AW390" s="39" t="str">
        <f t="shared" ref="AW390:AW453" si="153">TEXT(Z390*100+AA390*10+AB390,"000")</f>
        <v>000</v>
      </c>
      <c r="AX390" s="169">
        <f t="shared" ref="AX390:AX453" si="154">AC390</f>
        <v>0</v>
      </c>
      <c r="AY390" s="43">
        <f t="shared" ref="AY390:AY453" si="155">IF(OR(AO390&amp;AP390="",AO390&amp;AP390=AO389&amp;AP389),0,1)</f>
        <v>0</v>
      </c>
      <c r="AZ390" s="32">
        <f t="shared" ref="AZ390:AZ453" si="156">IF(AO390&amp;AP390=AO391&amp;AP391,0,1)</f>
        <v>0</v>
      </c>
    </row>
    <row r="391" spans="3:52" ht="22.5" customHeight="1">
      <c r="C391" s="512"/>
      <c r="D391" s="514"/>
      <c r="E391" s="516"/>
      <c r="F391" s="27" t="s">
        <v>305</v>
      </c>
      <c r="G391" s="25"/>
      <c r="H391" s="28" t="s">
        <v>309</v>
      </c>
      <c r="I391" s="521"/>
      <c r="J391" s="514"/>
      <c r="K391" s="541"/>
      <c r="L391" s="543"/>
      <c r="M391" s="545"/>
      <c r="N391" s="127" t="s">
        <v>305</v>
      </c>
      <c r="O391" s="25"/>
      <c r="P391" s="28" t="s">
        <v>309</v>
      </c>
      <c r="Q391" s="3"/>
      <c r="R391" s="4"/>
      <c r="S391" s="5"/>
      <c r="T391" s="6"/>
      <c r="U391" s="7"/>
      <c r="V391" s="55"/>
      <c r="W391" s="125"/>
      <c r="X391" s="8"/>
      <c r="Y391" s="4"/>
      <c r="Z391" s="5"/>
      <c r="AA391" s="6"/>
      <c r="AB391" s="7"/>
      <c r="AC391" s="55"/>
      <c r="AD391" s="170"/>
      <c r="AE391" s="27" t="s">
        <v>305</v>
      </c>
      <c r="AF391" s="25"/>
      <c r="AG391" s="28" t="s">
        <v>309</v>
      </c>
      <c r="AH391" s="552"/>
      <c r="AI391" s="537"/>
      <c r="AJ391" s="539"/>
      <c r="AK391" s="539"/>
      <c r="AL391" s="539"/>
      <c r="AM391" s="539"/>
      <c r="AO391" s="34" t="str">
        <f t="shared" si="133"/>
        <v/>
      </c>
      <c r="AP391" s="35" t="str">
        <f t="shared" si="146"/>
        <v/>
      </c>
      <c r="AQ391" s="36" t="str">
        <f t="shared" si="147"/>
        <v/>
      </c>
      <c r="AR391" s="37" t="str">
        <f t="shared" si="148"/>
        <v/>
      </c>
      <c r="AS391" s="38" t="str">
        <f t="shared" si="149"/>
        <v>000</v>
      </c>
      <c r="AT391" s="39" t="str">
        <f t="shared" si="150"/>
        <v>000</v>
      </c>
      <c r="AU391" s="169">
        <f t="shared" si="151"/>
        <v>0</v>
      </c>
      <c r="AV391" s="35" t="str">
        <f t="shared" si="152"/>
        <v>000</v>
      </c>
      <c r="AW391" s="39" t="str">
        <f t="shared" si="153"/>
        <v>000</v>
      </c>
      <c r="AX391" s="169">
        <f t="shared" si="154"/>
        <v>0</v>
      </c>
      <c r="AY391" s="43">
        <f t="shared" si="155"/>
        <v>0</v>
      </c>
      <c r="AZ391" s="32">
        <f t="shared" si="156"/>
        <v>0</v>
      </c>
    </row>
    <row r="392" spans="3:52" ht="22.5" customHeight="1" thickBot="1">
      <c r="C392" s="511"/>
      <c r="D392" s="513"/>
      <c r="E392" s="515"/>
      <c r="F392" s="517" t="str">
        <f>IF(G393="","",INT(YEARFRAC(G393,'[1]1'!$AJ$7,1)))</f>
        <v/>
      </c>
      <c r="G392" s="518"/>
      <c r="H392" s="519"/>
      <c r="I392" s="520"/>
      <c r="J392" s="513"/>
      <c r="K392" s="540" t="s">
        <v>308</v>
      </c>
      <c r="L392" s="542"/>
      <c r="M392" s="544" t="s">
        <v>307</v>
      </c>
      <c r="N392" s="546"/>
      <c r="O392" s="547"/>
      <c r="P392" s="548"/>
      <c r="Q392" s="3"/>
      <c r="R392" s="4"/>
      <c r="S392" s="5"/>
      <c r="T392" s="6"/>
      <c r="U392" s="7"/>
      <c r="V392" s="55"/>
      <c r="W392" s="125"/>
      <c r="X392" s="8"/>
      <c r="Y392" s="4"/>
      <c r="Z392" s="5"/>
      <c r="AA392" s="6"/>
      <c r="AB392" s="7"/>
      <c r="AC392" s="55"/>
      <c r="AD392" s="168"/>
      <c r="AE392" s="549" t="s">
        <v>66</v>
      </c>
      <c r="AF392" s="549"/>
      <c r="AG392" s="550"/>
      <c r="AH392" s="551"/>
      <c r="AI392" s="536" t="str">
        <f t="shared" si="138"/>
        <v/>
      </c>
      <c r="AJ392" s="538"/>
      <c r="AK392" s="538"/>
      <c r="AL392" s="538"/>
      <c r="AM392" s="538"/>
      <c r="AO392" s="34" t="str">
        <f t="shared" si="133"/>
        <v/>
      </c>
      <c r="AP392" s="35" t="str">
        <f t="shared" si="146"/>
        <v/>
      </c>
      <c r="AQ392" s="36" t="str">
        <f t="shared" si="147"/>
        <v/>
      </c>
      <c r="AR392" s="37" t="str">
        <f t="shared" si="148"/>
        <v/>
      </c>
      <c r="AS392" s="38" t="str">
        <f t="shared" si="149"/>
        <v>000</v>
      </c>
      <c r="AT392" s="39" t="str">
        <f t="shared" si="150"/>
        <v>000</v>
      </c>
      <c r="AU392" s="169">
        <f t="shared" si="151"/>
        <v>0</v>
      </c>
      <c r="AV392" s="35" t="str">
        <f t="shared" si="152"/>
        <v>000</v>
      </c>
      <c r="AW392" s="39" t="str">
        <f t="shared" si="153"/>
        <v>000</v>
      </c>
      <c r="AX392" s="169">
        <f t="shared" si="154"/>
        <v>0</v>
      </c>
      <c r="AY392" s="43">
        <f t="shared" si="155"/>
        <v>0</v>
      </c>
      <c r="AZ392" s="32">
        <f t="shared" si="156"/>
        <v>0</v>
      </c>
    </row>
    <row r="393" spans="3:52" ht="22.5" customHeight="1">
      <c r="C393" s="512"/>
      <c r="D393" s="514"/>
      <c r="E393" s="516"/>
      <c r="F393" s="27" t="s">
        <v>305</v>
      </c>
      <c r="G393" s="25"/>
      <c r="H393" s="28" t="s">
        <v>309</v>
      </c>
      <c r="I393" s="521"/>
      <c r="J393" s="514"/>
      <c r="K393" s="541"/>
      <c r="L393" s="543"/>
      <c r="M393" s="545"/>
      <c r="N393" s="127" t="s">
        <v>305</v>
      </c>
      <c r="O393" s="25"/>
      <c r="P393" s="28" t="s">
        <v>309</v>
      </c>
      <c r="Q393" s="3"/>
      <c r="R393" s="4"/>
      <c r="S393" s="5"/>
      <c r="T393" s="6"/>
      <c r="U393" s="7"/>
      <c r="V393" s="55"/>
      <c r="W393" s="125"/>
      <c r="X393" s="8"/>
      <c r="Y393" s="4"/>
      <c r="Z393" s="5"/>
      <c r="AA393" s="6"/>
      <c r="AB393" s="7"/>
      <c r="AC393" s="55"/>
      <c r="AD393" s="170"/>
      <c r="AE393" s="27" t="s">
        <v>305</v>
      </c>
      <c r="AF393" s="25"/>
      <c r="AG393" s="28" t="s">
        <v>309</v>
      </c>
      <c r="AH393" s="552"/>
      <c r="AI393" s="537"/>
      <c r="AJ393" s="539"/>
      <c r="AK393" s="539"/>
      <c r="AL393" s="539"/>
      <c r="AM393" s="539"/>
      <c r="AO393" s="34" t="str">
        <f t="shared" si="133"/>
        <v/>
      </c>
      <c r="AP393" s="35" t="str">
        <f t="shared" si="146"/>
        <v/>
      </c>
      <c r="AQ393" s="36" t="str">
        <f t="shared" si="147"/>
        <v/>
      </c>
      <c r="AR393" s="37" t="str">
        <f t="shared" si="148"/>
        <v/>
      </c>
      <c r="AS393" s="38" t="str">
        <f t="shared" si="149"/>
        <v>000</v>
      </c>
      <c r="AT393" s="39" t="str">
        <f t="shared" si="150"/>
        <v>000</v>
      </c>
      <c r="AU393" s="169">
        <f t="shared" si="151"/>
        <v>0</v>
      </c>
      <c r="AV393" s="35" t="str">
        <f t="shared" si="152"/>
        <v>000</v>
      </c>
      <c r="AW393" s="39" t="str">
        <f t="shared" si="153"/>
        <v>000</v>
      </c>
      <c r="AX393" s="169">
        <f t="shared" si="154"/>
        <v>0</v>
      </c>
      <c r="AY393" s="43">
        <f t="shared" si="155"/>
        <v>0</v>
      </c>
      <c r="AZ393" s="32">
        <f t="shared" si="156"/>
        <v>0</v>
      </c>
    </row>
    <row r="394" spans="3:52" ht="22.5" customHeight="1" thickBot="1">
      <c r="C394" s="511"/>
      <c r="D394" s="513"/>
      <c r="E394" s="515"/>
      <c r="F394" s="517" t="str">
        <f>IF(G395="","",INT(YEARFRAC(G395,'[1]1'!$AJ$7,1)))</f>
        <v/>
      </c>
      <c r="G394" s="518"/>
      <c r="H394" s="519"/>
      <c r="I394" s="520"/>
      <c r="J394" s="513"/>
      <c r="K394" s="540" t="s">
        <v>308</v>
      </c>
      <c r="L394" s="542"/>
      <c r="M394" s="544" t="s">
        <v>307</v>
      </c>
      <c r="N394" s="546"/>
      <c r="O394" s="547"/>
      <c r="P394" s="548"/>
      <c r="Q394" s="3"/>
      <c r="R394" s="4"/>
      <c r="S394" s="5"/>
      <c r="T394" s="6"/>
      <c r="U394" s="7"/>
      <c r="V394" s="55"/>
      <c r="W394" s="125"/>
      <c r="X394" s="8"/>
      <c r="Y394" s="4"/>
      <c r="Z394" s="5"/>
      <c r="AA394" s="6"/>
      <c r="AB394" s="7"/>
      <c r="AC394" s="55"/>
      <c r="AD394" s="168"/>
      <c r="AE394" s="549" t="s">
        <v>66</v>
      </c>
      <c r="AF394" s="549"/>
      <c r="AG394" s="550"/>
      <c r="AH394" s="551"/>
      <c r="AI394" s="536" t="str">
        <f t="shared" si="139"/>
        <v/>
      </c>
      <c r="AJ394" s="538"/>
      <c r="AK394" s="538"/>
      <c r="AL394" s="538"/>
      <c r="AM394" s="538"/>
      <c r="AO394" s="34" t="str">
        <f t="shared" si="133"/>
        <v/>
      </c>
      <c r="AP394" s="35" t="str">
        <f t="shared" si="146"/>
        <v/>
      </c>
      <c r="AQ394" s="36" t="str">
        <f t="shared" si="147"/>
        <v/>
      </c>
      <c r="AR394" s="37" t="str">
        <f t="shared" si="148"/>
        <v/>
      </c>
      <c r="AS394" s="38" t="str">
        <f t="shared" si="149"/>
        <v>000</v>
      </c>
      <c r="AT394" s="39" t="str">
        <f t="shared" si="150"/>
        <v>000</v>
      </c>
      <c r="AU394" s="169">
        <f t="shared" si="151"/>
        <v>0</v>
      </c>
      <c r="AV394" s="35" t="str">
        <f t="shared" si="152"/>
        <v>000</v>
      </c>
      <c r="AW394" s="39" t="str">
        <f t="shared" si="153"/>
        <v>000</v>
      </c>
      <c r="AX394" s="169">
        <f t="shared" si="154"/>
        <v>0</v>
      </c>
      <c r="AY394" s="43">
        <f t="shared" si="155"/>
        <v>0</v>
      </c>
      <c r="AZ394" s="32">
        <f t="shared" si="156"/>
        <v>0</v>
      </c>
    </row>
    <row r="395" spans="3:52" ht="22.5" customHeight="1">
      <c r="C395" s="512"/>
      <c r="D395" s="514"/>
      <c r="E395" s="516"/>
      <c r="F395" s="27" t="s">
        <v>305</v>
      </c>
      <c r="G395" s="25"/>
      <c r="H395" s="28" t="s">
        <v>309</v>
      </c>
      <c r="I395" s="521"/>
      <c r="J395" s="514"/>
      <c r="K395" s="541"/>
      <c r="L395" s="543"/>
      <c r="M395" s="545"/>
      <c r="N395" s="127" t="s">
        <v>305</v>
      </c>
      <c r="O395" s="25"/>
      <c r="P395" s="28" t="s">
        <v>309</v>
      </c>
      <c r="Q395" s="3"/>
      <c r="R395" s="4"/>
      <c r="S395" s="5"/>
      <c r="T395" s="6"/>
      <c r="U395" s="7"/>
      <c r="V395" s="55"/>
      <c r="W395" s="125"/>
      <c r="X395" s="8"/>
      <c r="Y395" s="4"/>
      <c r="Z395" s="5"/>
      <c r="AA395" s="6"/>
      <c r="AB395" s="7"/>
      <c r="AC395" s="55"/>
      <c r="AD395" s="170"/>
      <c r="AE395" s="27" t="s">
        <v>305</v>
      </c>
      <c r="AF395" s="25"/>
      <c r="AG395" s="28" t="s">
        <v>309</v>
      </c>
      <c r="AH395" s="552"/>
      <c r="AI395" s="537"/>
      <c r="AJ395" s="539"/>
      <c r="AK395" s="539"/>
      <c r="AL395" s="539"/>
      <c r="AM395" s="539"/>
      <c r="AO395" s="34" t="str">
        <f t="shared" si="133"/>
        <v/>
      </c>
      <c r="AP395" s="35" t="str">
        <f t="shared" si="146"/>
        <v/>
      </c>
      <c r="AQ395" s="36" t="str">
        <f t="shared" si="147"/>
        <v/>
      </c>
      <c r="AR395" s="37" t="str">
        <f t="shared" si="148"/>
        <v/>
      </c>
      <c r="AS395" s="38" t="str">
        <f t="shared" si="149"/>
        <v>000</v>
      </c>
      <c r="AT395" s="39" t="str">
        <f t="shared" si="150"/>
        <v>000</v>
      </c>
      <c r="AU395" s="169">
        <f t="shared" si="151"/>
        <v>0</v>
      </c>
      <c r="AV395" s="35" t="str">
        <f t="shared" si="152"/>
        <v>000</v>
      </c>
      <c r="AW395" s="39" t="str">
        <f t="shared" si="153"/>
        <v>000</v>
      </c>
      <c r="AX395" s="169">
        <f t="shared" si="154"/>
        <v>0</v>
      </c>
      <c r="AY395" s="43">
        <f t="shared" si="155"/>
        <v>0</v>
      </c>
      <c r="AZ395" s="32">
        <f t="shared" si="156"/>
        <v>0</v>
      </c>
    </row>
    <row r="396" spans="3:52" ht="22.5" customHeight="1" thickBot="1">
      <c r="C396" s="511"/>
      <c r="D396" s="513"/>
      <c r="E396" s="515"/>
      <c r="F396" s="517" t="str">
        <f>IF(G397="","",INT(YEARFRAC(G397,'[1]1'!$AJ$7,1)))</f>
        <v/>
      </c>
      <c r="G396" s="518"/>
      <c r="H396" s="519"/>
      <c r="I396" s="520"/>
      <c r="J396" s="513"/>
      <c r="K396" s="540" t="s">
        <v>308</v>
      </c>
      <c r="L396" s="542"/>
      <c r="M396" s="544" t="s">
        <v>307</v>
      </c>
      <c r="N396" s="546"/>
      <c r="O396" s="547"/>
      <c r="P396" s="548"/>
      <c r="Q396" s="3"/>
      <c r="R396" s="4"/>
      <c r="S396" s="5"/>
      <c r="T396" s="6"/>
      <c r="U396" s="7"/>
      <c r="V396" s="55"/>
      <c r="W396" s="125"/>
      <c r="X396" s="8"/>
      <c r="Y396" s="4"/>
      <c r="Z396" s="5"/>
      <c r="AA396" s="6"/>
      <c r="AB396" s="7"/>
      <c r="AC396" s="55"/>
      <c r="AD396" s="168"/>
      <c r="AE396" s="549" t="s">
        <v>66</v>
      </c>
      <c r="AF396" s="549"/>
      <c r="AG396" s="550"/>
      <c r="AH396" s="551"/>
      <c r="AI396" s="536" t="str">
        <f t="shared" si="140"/>
        <v/>
      </c>
      <c r="AJ396" s="538"/>
      <c r="AK396" s="538"/>
      <c r="AL396" s="538"/>
      <c r="AM396" s="538"/>
      <c r="AO396" s="34" t="str">
        <f t="shared" si="133"/>
        <v/>
      </c>
      <c r="AP396" s="35" t="str">
        <f t="shared" si="146"/>
        <v/>
      </c>
      <c r="AQ396" s="36" t="str">
        <f t="shared" si="147"/>
        <v/>
      </c>
      <c r="AR396" s="37" t="str">
        <f t="shared" si="148"/>
        <v/>
      </c>
      <c r="AS396" s="38" t="str">
        <f t="shared" si="149"/>
        <v>000</v>
      </c>
      <c r="AT396" s="39" t="str">
        <f t="shared" si="150"/>
        <v>000</v>
      </c>
      <c r="AU396" s="169">
        <f t="shared" si="151"/>
        <v>0</v>
      </c>
      <c r="AV396" s="35" t="str">
        <f t="shared" si="152"/>
        <v>000</v>
      </c>
      <c r="AW396" s="39" t="str">
        <f t="shared" si="153"/>
        <v>000</v>
      </c>
      <c r="AX396" s="169">
        <f t="shared" si="154"/>
        <v>0</v>
      </c>
      <c r="AY396" s="43">
        <f t="shared" si="155"/>
        <v>0</v>
      </c>
      <c r="AZ396" s="32">
        <f t="shared" si="156"/>
        <v>0</v>
      </c>
    </row>
    <row r="397" spans="3:52" ht="22.5" customHeight="1">
      <c r="C397" s="512"/>
      <c r="D397" s="514"/>
      <c r="E397" s="516"/>
      <c r="F397" s="27" t="s">
        <v>305</v>
      </c>
      <c r="G397" s="25"/>
      <c r="H397" s="28" t="s">
        <v>309</v>
      </c>
      <c r="I397" s="521"/>
      <c r="J397" s="514"/>
      <c r="K397" s="541"/>
      <c r="L397" s="543"/>
      <c r="M397" s="545"/>
      <c r="N397" s="127" t="s">
        <v>305</v>
      </c>
      <c r="O397" s="25"/>
      <c r="P397" s="28" t="s">
        <v>309</v>
      </c>
      <c r="Q397" s="3"/>
      <c r="R397" s="4"/>
      <c r="S397" s="5"/>
      <c r="T397" s="6"/>
      <c r="U397" s="7"/>
      <c r="V397" s="55"/>
      <c r="W397" s="125"/>
      <c r="X397" s="8"/>
      <c r="Y397" s="4"/>
      <c r="Z397" s="5"/>
      <c r="AA397" s="6"/>
      <c r="AB397" s="7"/>
      <c r="AC397" s="55"/>
      <c r="AD397" s="170"/>
      <c r="AE397" s="27" t="s">
        <v>305</v>
      </c>
      <c r="AF397" s="25"/>
      <c r="AG397" s="28" t="s">
        <v>309</v>
      </c>
      <c r="AH397" s="552"/>
      <c r="AI397" s="537"/>
      <c r="AJ397" s="539"/>
      <c r="AK397" s="539"/>
      <c r="AL397" s="539"/>
      <c r="AM397" s="539"/>
      <c r="AO397" s="34" t="str">
        <f t="shared" si="133"/>
        <v/>
      </c>
      <c r="AP397" s="35" t="str">
        <f t="shared" si="146"/>
        <v/>
      </c>
      <c r="AQ397" s="36" t="str">
        <f t="shared" si="147"/>
        <v/>
      </c>
      <c r="AR397" s="37" t="str">
        <f t="shared" si="148"/>
        <v/>
      </c>
      <c r="AS397" s="38" t="str">
        <f t="shared" si="149"/>
        <v>000</v>
      </c>
      <c r="AT397" s="39" t="str">
        <f t="shared" si="150"/>
        <v>000</v>
      </c>
      <c r="AU397" s="169">
        <f t="shared" si="151"/>
        <v>0</v>
      </c>
      <c r="AV397" s="35" t="str">
        <f t="shared" si="152"/>
        <v>000</v>
      </c>
      <c r="AW397" s="39" t="str">
        <f t="shared" si="153"/>
        <v>000</v>
      </c>
      <c r="AX397" s="169">
        <f t="shared" si="154"/>
        <v>0</v>
      </c>
      <c r="AY397" s="43">
        <f t="shared" si="155"/>
        <v>0</v>
      </c>
      <c r="AZ397" s="32">
        <f t="shared" si="156"/>
        <v>0</v>
      </c>
    </row>
    <row r="398" spans="3:52" ht="22.5" customHeight="1" thickBot="1">
      <c r="C398" s="511"/>
      <c r="D398" s="513"/>
      <c r="E398" s="515"/>
      <c r="F398" s="517" t="str">
        <f>IF(G399="","",INT(YEARFRAC(G399,'[1]1'!$AJ$7,1)))</f>
        <v/>
      </c>
      <c r="G398" s="518"/>
      <c r="H398" s="519"/>
      <c r="I398" s="520"/>
      <c r="J398" s="513"/>
      <c r="K398" s="540" t="s">
        <v>308</v>
      </c>
      <c r="L398" s="542"/>
      <c r="M398" s="544" t="s">
        <v>307</v>
      </c>
      <c r="N398" s="546"/>
      <c r="O398" s="547"/>
      <c r="P398" s="548"/>
      <c r="Q398" s="3"/>
      <c r="R398" s="4"/>
      <c r="S398" s="5"/>
      <c r="T398" s="6"/>
      <c r="U398" s="7"/>
      <c r="V398" s="55"/>
      <c r="W398" s="125"/>
      <c r="X398" s="8"/>
      <c r="Y398" s="4"/>
      <c r="Z398" s="5"/>
      <c r="AA398" s="6"/>
      <c r="AB398" s="7"/>
      <c r="AC398" s="55"/>
      <c r="AD398" s="168"/>
      <c r="AE398" s="549" t="s">
        <v>66</v>
      </c>
      <c r="AF398" s="549"/>
      <c r="AG398" s="550"/>
      <c r="AH398" s="551"/>
      <c r="AI398" s="536" t="str">
        <f t="shared" si="141"/>
        <v/>
      </c>
      <c r="AJ398" s="538"/>
      <c r="AK398" s="538"/>
      <c r="AL398" s="538"/>
      <c r="AM398" s="538"/>
      <c r="AO398" s="34" t="str">
        <f t="shared" si="133"/>
        <v/>
      </c>
      <c r="AP398" s="35" t="str">
        <f t="shared" si="146"/>
        <v/>
      </c>
      <c r="AQ398" s="36" t="str">
        <f t="shared" si="147"/>
        <v/>
      </c>
      <c r="AR398" s="37" t="str">
        <f t="shared" si="148"/>
        <v/>
      </c>
      <c r="AS398" s="38" t="str">
        <f t="shared" si="149"/>
        <v>000</v>
      </c>
      <c r="AT398" s="39" t="str">
        <f t="shared" si="150"/>
        <v>000</v>
      </c>
      <c r="AU398" s="169">
        <f t="shared" si="151"/>
        <v>0</v>
      </c>
      <c r="AV398" s="35" t="str">
        <f t="shared" si="152"/>
        <v>000</v>
      </c>
      <c r="AW398" s="39" t="str">
        <f t="shared" si="153"/>
        <v>000</v>
      </c>
      <c r="AX398" s="169">
        <f t="shared" si="154"/>
        <v>0</v>
      </c>
      <c r="AY398" s="43">
        <f t="shared" si="155"/>
        <v>0</v>
      </c>
      <c r="AZ398" s="32">
        <f t="shared" si="156"/>
        <v>0</v>
      </c>
    </row>
    <row r="399" spans="3:52" ht="22.5" customHeight="1">
      <c r="C399" s="512"/>
      <c r="D399" s="514"/>
      <c r="E399" s="516"/>
      <c r="F399" s="27" t="s">
        <v>305</v>
      </c>
      <c r="G399" s="25"/>
      <c r="H399" s="28" t="s">
        <v>309</v>
      </c>
      <c r="I399" s="521"/>
      <c r="J399" s="514"/>
      <c r="K399" s="541"/>
      <c r="L399" s="543"/>
      <c r="M399" s="545"/>
      <c r="N399" s="127" t="s">
        <v>305</v>
      </c>
      <c r="O399" s="25"/>
      <c r="P399" s="28" t="s">
        <v>309</v>
      </c>
      <c r="Q399" s="3"/>
      <c r="R399" s="4"/>
      <c r="S399" s="5"/>
      <c r="T399" s="6"/>
      <c r="U399" s="7"/>
      <c r="V399" s="55"/>
      <c r="W399" s="125"/>
      <c r="X399" s="8"/>
      <c r="Y399" s="4"/>
      <c r="Z399" s="5"/>
      <c r="AA399" s="6"/>
      <c r="AB399" s="7"/>
      <c r="AC399" s="55"/>
      <c r="AD399" s="170"/>
      <c r="AE399" s="27" t="s">
        <v>305</v>
      </c>
      <c r="AF399" s="25"/>
      <c r="AG399" s="28" t="s">
        <v>309</v>
      </c>
      <c r="AH399" s="552"/>
      <c r="AI399" s="537"/>
      <c r="AJ399" s="539"/>
      <c r="AK399" s="539"/>
      <c r="AL399" s="539"/>
      <c r="AM399" s="539"/>
      <c r="AO399" s="34" t="str">
        <f t="shared" ref="AO399:AO462" si="157">IF(D399&lt;&gt;"",D399,IF(SUM(Q399:AC400)&lt;&gt;0,AO398,""))</f>
        <v/>
      </c>
      <c r="AP399" s="35" t="str">
        <f t="shared" si="146"/>
        <v/>
      </c>
      <c r="AQ399" s="36" t="str">
        <f t="shared" si="147"/>
        <v/>
      </c>
      <c r="AR399" s="37" t="str">
        <f t="shared" si="148"/>
        <v/>
      </c>
      <c r="AS399" s="38" t="str">
        <f t="shared" si="149"/>
        <v>000</v>
      </c>
      <c r="AT399" s="39" t="str">
        <f t="shared" si="150"/>
        <v>000</v>
      </c>
      <c r="AU399" s="169">
        <f t="shared" si="151"/>
        <v>0</v>
      </c>
      <c r="AV399" s="35" t="str">
        <f t="shared" si="152"/>
        <v>000</v>
      </c>
      <c r="AW399" s="39" t="str">
        <f t="shared" si="153"/>
        <v>000</v>
      </c>
      <c r="AX399" s="169">
        <f t="shared" si="154"/>
        <v>0</v>
      </c>
      <c r="AY399" s="43">
        <f t="shared" si="155"/>
        <v>0</v>
      </c>
      <c r="AZ399" s="32">
        <f t="shared" si="156"/>
        <v>0</v>
      </c>
    </row>
    <row r="400" spans="3:52" ht="22.5" customHeight="1" thickBot="1">
      <c r="C400" s="511"/>
      <c r="D400" s="513"/>
      <c r="E400" s="515"/>
      <c r="F400" s="517" t="str">
        <f>IF(G401="","",INT(YEARFRAC(G401,'[1]1'!$AJ$7,1)))</f>
        <v/>
      </c>
      <c r="G400" s="518"/>
      <c r="H400" s="519"/>
      <c r="I400" s="520"/>
      <c r="J400" s="513"/>
      <c r="K400" s="540" t="s">
        <v>308</v>
      </c>
      <c r="L400" s="542"/>
      <c r="M400" s="544" t="s">
        <v>307</v>
      </c>
      <c r="N400" s="546"/>
      <c r="O400" s="547"/>
      <c r="P400" s="548"/>
      <c r="Q400" s="3"/>
      <c r="R400" s="4"/>
      <c r="S400" s="5"/>
      <c r="T400" s="6"/>
      <c r="U400" s="7"/>
      <c r="V400" s="55"/>
      <c r="W400" s="125"/>
      <c r="X400" s="8"/>
      <c r="Y400" s="4"/>
      <c r="Z400" s="5"/>
      <c r="AA400" s="6"/>
      <c r="AB400" s="7"/>
      <c r="AC400" s="55"/>
      <c r="AD400" s="168"/>
      <c r="AE400" s="549" t="s">
        <v>66</v>
      </c>
      <c r="AF400" s="549"/>
      <c r="AG400" s="550"/>
      <c r="AH400" s="551"/>
      <c r="AI400" s="536" t="str">
        <f t="shared" si="142"/>
        <v/>
      </c>
      <c r="AJ400" s="538"/>
      <c r="AK400" s="538"/>
      <c r="AL400" s="538"/>
      <c r="AM400" s="538"/>
      <c r="AO400" s="34" t="str">
        <f t="shared" si="157"/>
        <v/>
      </c>
      <c r="AP400" s="35" t="str">
        <f t="shared" si="146"/>
        <v/>
      </c>
      <c r="AQ400" s="36" t="str">
        <f t="shared" si="147"/>
        <v/>
      </c>
      <c r="AR400" s="37" t="str">
        <f t="shared" si="148"/>
        <v/>
      </c>
      <c r="AS400" s="38" t="str">
        <f t="shared" si="149"/>
        <v>000</v>
      </c>
      <c r="AT400" s="39" t="str">
        <f t="shared" si="150"/>
        <v>000</v>
      </c>
      <c r="AU400" s="169">
        <f t="shared" si="151"/>
        <v>0</v>
      </c>
      <c r="AV400" s="35" t="str">
        <f t="shared" si="152"/>
        <v>000</v>
      </c>
      <c r="AW400" s="39" t="str">
        <f t="shared" si="153"/>
        <v>000</v>
      </c>
      <c r="AX400" s="169">
        <f t="shared" si="154"/>
        <v>0</v>
      </c>
      <c r="AY400" s="43">
        <f t="shared" si="155"/>
        <v>0</v>
      </c>
      <c r="AZ400" s="32">
        <f t="shared" si="156"/>
        <v>0</v>
      </c>
    </row>
    <row r="401" spans="3:52" ht="22.5" customHeight="1">
      <c r="C401" s="512"/>
      <c r="D401" s="514"/>
      <c r="E401" s="516"/>
      <c r="F401" s="27" t="s">
        <v>305</v>
      </c>
      <c r="G401" s="25"/>
      <c r="H401" s="28" t="s">
        <v>309</v>
      </c>
      <c r="I401" s="521"/>
      <c r="J401" s="514"/>
      <c r="K401" s="541"/>
      <c r="L401" s="543"/>
      <c r="M401" s="545"/>
      <c r="N401" s="127" t="s">
        <v>305</v>
      </c>
      <c r="O401" s="25"/>
      <c r="P401" s="28" t="s">
        <v>309</v>
      </c>
      <c r="Q401" s="3"/>
      <c r="R401" s="4"/>
      <c r="S401" s="5"/>
      <c r="T401" s="6"/>
      <c r="U401" s="7"/>
      <c r="V401" s="55"/>
      <c r="W401" s="125"/>
      <c r="X401" s="8"/>
      <c r="Y401" s="4"/>
      <c r="Z401" s="5"/>
      <c r="AA401" s="6"/>
      <c r="AB401" s="7"/>
      <c r="AC401" s="55"/>
      <c r="AD401" s="170"/>
      <c r="AE401" s="27" t="s">
        <v>305</v>
      </c>
      <c r="AF401" s="25"/>
      <c r="AG401" s="28" t="s">
        <v>309</v>
      </c>
      <c r="AH401" s="552"/>
      <c r="AI401" s="537"/>
      <c r="AJ401" s="539"/>
      <c r="AK401" s="539"/>
      <c r="AL401" s="539"/>
      <c r="AM401" s="539"/>
      <c r="AO401" s="34" t="str">
        <f t="shared" si="157"/>
        <v/>
      </c>
      <c r="AP401" s="35" t="str">
        <f t="shared" si="146"/>
        <v/>
      </c>
      <c r="AQ401" s="36" t="str">
        <f t="shared" si="147"/>
        <v/>
      </c>
      <c r="AR401" s="37" t="str">
        <f t="shared" si="148"/>
        <v/>
      </c>
      <c r="AS401" s="38" t="str">
        <f t="shared" si="149"/>
        <v>000</v>
      </c>
      <c r="AT401" s="39" t="str">
        <f t="shared" si="150"/>
        <v>000</v>
      </c>
      <c r="AU401" s="169">
        <f t="shared" si="151"/>
        <v>0</v>
      </c>
      <c r="AV401" s="35" t="str">
        <f t="shared" si="152"/>
        <v>000</v>
      </c>
      <c r="AW401" s="39" t="str">
        <f t="shared" si="153"/>
        <v>000</v>
      </c>
      <c r="AX401" s="169">
        <f t="shared" si="154"/>
        <v>0</v>
      </c>
      <c r="AY401" s="43">
        <f t="shared" si="155"/>
        <v>0</v>
      </c>
      <c r="AZ401" s="32">
        <f t="shared" si="156"/>
        <v>0</v>
      </c>
    </row>
    <row r="402" spans="3:52" ht="22.5" customHeight="1" thickBot="1">
      <c r="C402" s="511"/>
      <c r="D402" s="513"/>
      <c r="E402" s="515"/>
      <c r="F402" s="517" t="str">
        <f>IF(G403="","",INT(YEARFRAC(G403,'[1]1'!$AJ$7,1)))</f>
        <v/>
      </c>
      <c r="G402" s="518"/>
      <c r="H402" s="519"/>
      <c r="I402" s="520"/>
      <c r="J402" s="513"/>
      <c r="K402" s="540" t="s">
        <v>308</v>
      </c>
      <c r="L402" s="542"/>
      <c r="M402" s="544" t="s">
        <v>307</v>
      </c>
      <c r="N402" s="546"/>
      <c r="O402" s="547"/>
      <c r="P402" s="548"/>
      <c r="Q402" s="3"/>
      <c r="R402" s="4"/>
      <c r="S402" s="5"/>
      <c r="T402" s="6"/>
      <c r="U402" s="7"/>
      <c r="V402" s="55"/>
      <c r="W402" s="125"/>
      <c r="X402" s="8"/>
      <c r="Y402" s="4"/>
      <c r="Z402" s="5"/>
      <c r="AA402" s="6"/>
      <c r="AB402" s="7"/>
      <c r="AC402" s="55"/>
      <c r="AD402" s="168"/>
      <c r="AE402" s="549" t="s">
        <v>66</v>
      </c>
      <c r="AF402" s="549"/>
      <c r="AG402" s="550"/>
      <c r="AH402" s="551"/>
      <c r="AI402" s="536" t="str">
        <f t="shared" si="143"/>
        <v/>
      </c>
      <c r="AJ402" s="538"/>
      <c r="AK402" s="538"/>
      <c r="AL402" s="538"/>
      <c r="AM402" s="538"/>
      <c r="AO402" s="34" t="str">
        <f t="shared" si="157"/>
        <v/>
      </c>
      <c r="AP402" s="35" t="str">
        <f t="shared" si="146"/>
        <v/>
      </c>
      <c r="AQ402" s="36" t="str">
        <f t="shared" si="147"/>
        <v/>
      </c>
      <c r="AR402" s="37" t="str">
        <f t="shared" si="148"/>
        <v/>
      </c>
      <c r="AS402" s="38" t="str">
        <f t="shared" si="149"/>
        <v>000</v>
      </c>
      <c r="AT402" s="39" t="str">
        <f t="shared" si="150"/>
        <v>000</v>
      </c>
      <c r="AU402" s="169">
        <f t="shared" si="151"/>
        <v>0</v>
      </c>
      <c r="AV402" s="35" t="str">
        <f t="shared" si="152"/>
        <v>000</v>
      </c>
      <c r="AW402" s="39" t="str">
        <f t="shared" si="153"/>
        <v>000</v>
      </c>
      <c r="AX402" s="169">
        <f t="shared" si="154"/>
        <v>0</v>
      </c>
      <c r="AY402" s="43">
        <f t="shared" si="155"/>
        <v>0</v>
      </c>
      <c r="AZ402" s="32">
        <f t="shared" si="156"/>
        <v>0</v>
      </c>
    </row>
    <row r="403" spans="3:52" ht="22.5" customHeight="1">
      <c r="C403" s="512"/>
      <c r="D403" s="514"/>
      <c r="E403" s="516"/>
      <c r="F403" s="27" t="s">
        <v>305</v>
      </c>
      <c r="G403" s="25"/>
      <c r="H403" s="28" t="s">
        <v>309</v>
      </c>
      <c r="I403" s="521"/>
      <c r="J403" s="514"/>
      <c r="K403" s="541"/>
      <c r="L403" s="543"/>
      <c r="M403" s="545"/>
      <c r="N403" s="127" t="s">
        <v>305</v>
      </c>
      <c r="O403" s="25"/>
      <c r="P403" s="28" t="s">
        <v>309</v>
      </c>
      <c r="Q403" s="3"/>
      <c r="R403" s="4"/>
      <c r="S403" s="5"/>
      <c r="T403" s="6"/>
      <c r="U403" s="7"/>
      <c r="V403" s="55"/>
      <c r="W403" s="125"/>
      <c r="X403" s="8"/>
      <c r="Y403" s="4"/>
      <c r="Z403" s="5"/>
      <c r="AA403" s="6"/>
      <c r="AB403" s="7"/>
      <c r="AC403" s="55"/>
      <c r="AD403" s="170"/>
      <c r="AE403" s="27" t="s">
        <v>305</v>
      </c>
      <c r="AF403" s="25"/>
      <c r="AG403" s="28" t="s">
        <v>309</v>
      </c>
      <c r="AH403" s="552"/>
      <c r="AI403" s="537"/>
      <c r="AJ403" s="539"/>
      <c r="AK403" s="539"/>
      <c r="AL403" s="539"/>
      <c r="AM403" s="539"/>
      <c r="AO403" s="34" t="str">
        <f t="shared" si="157"/>
        <v/>
      </c>
      <c r="AP403" s="35" t="str">
        <f t="shared" si="146"/>
        <v/>
      </c>
      <c r="AQ403" s="36" t="str">
        <f t="shared" si="147"/>
        <v/>
      </c>
      <c r="AR403" s="37" t="str">
        <f t="shared" si="148"/>
        <v/>
      </c>
      <c r="AS403" s="38" t="str">
        <f t="shared" si="149"/>
        <v>000</v>
      </c>
      <c r="AT403" s="39" t="str">
        <f t="shared" si="150"/>
        <v>000</v>
      </c>
      <c r="AU403" s="169">
        <f t="shared" si="151"/>
        <v>0</v>
      </c>
      <c r="AV403" s="35" t="str">
        <f t="shared" si="152"/>
        <v>000</v>
      </c>
      <c r="AW403" s="39" t="str">
        <f t="shared" si="153"/>
        <v>000</v>
      </c>
      <c r="AX403" s="169">
        <f t="shared" si="154"/>
        <v>0</v>
      </c>
      <c r="AY403" s="43">
        <f t="shared" si="155"/>
        <v>0</v>
      </c>
      <c r="AZ403" s="32">
        <f t="shared" si="156"/>
        <v>0</v>
      </c>
    </row>
    <row r="404" spans="3:52" ht="22.5" customHeight="1" thickBot="1">
      <c r="C404" s="511"/>
      <c r="D404" s="513"/>
      <c r="E404" s="515"/>
      <c r="F404" s="517" t="str">
        <f>IF(G405="","",INT(YEARFRAC(G405,'[1]1'!$AJ$7,1)))</f>
        <v/>
      </c>
      <c r="G404" s="518"/>
      <c r="H404" s="519"/>
      <c r="I404" s="520"/>
      <c r="J404" s="513"/>
      <c r="K404" s="540" t="s">
        <v>308</v>
      </c>
      <c r="L404" s="542"/>
      <c r="M404" s="544" t="s">
        <v>307</v>
      </c>
      <c r="N404" s="546"/>
      <c r="O404" s="547"/>
      <c r="P404" s="548"/>
      <c r="Q404" s="3"/>
      <c r="R404" s="4"/>
      <c r="S404" s="5"/>
      <c r="T404" s="6"/>
      <c r="U404" s="7"/>
      <c r="V404" s="55"/>
      <c r="W404" s="125"/>
      <c r="X404" s="8"/>
      <c r="Y404" s="4"/>
      <c r="Z404" s="5"/>
      <c r="AA404" s="6"/>
      <c r="AB404" s="7"/>
      <c r="AC404" s="55"/>
      <c r="AD404" s="168"/>
      <c r="AE404" s="549" t="s">
        <v>66</v>
      </c>
      <c r="AF404" s="549"/>
      <c r="AG404" s="550"/>
      <c r="AH404" s="551"/>
      <c r="AI404" s="536" t="str">
        <f t="shared" ref="AI404" si="158">IF(F404&lt;35,"◯","")</f>
        <v/>
      </c>
      <c r="AJ404" s="538"/>
      <c r="AK404" s="538"/>
      <c r="AL404" s="538"/>
      <c r="AM404" s="538"/>
      <c r="AO404" s="34" t="str">
        <f t="shared" si="157"/>
        <v/>
      </c>
      <c r="AP404" s="35" t="str">
        <f t="shared" si="146"/>
        <v/>
      </c>
      <c r="AQ404" s="36" t="str">
        <f t="shared" si="147"/>
        <v/>
      </c>
      <c r="AR404" s="37" t="str">
        <f t="shared" si="148"/>
        <v/>
      </c>
      <c r="AS404" s="38" t="str">
        <f t="shared" si="149"/>
        <v>000</v>
      </c>
      <c r="AT404" s="39" t="str">
        <f t="shared" si="150"/>
        <v>000</v>
      </c>
      <c r="AU404" s="169">
        <f t="shared" si="151"/>
        <v>0</v>
      </c>
      <c r="AV404" s="35" t="str">
        <f t="shared" si="152"/>
        <v>000</v>
      </c>
      <c r="AW404" s="39" t="str">
        <f t="shared" si="153"/>
        <v>000</v>
      </c>
      <c r="AX404" s="169">
        <f t="shared" si="154"/>
        <v>0</v>
      </c>
      <c r="AY404" s="43">
        <f t="shared" si="155"/>
        <v>0</v>
      </c>
      <c r="AZ404" s="32">
        <f t="shared" si="156"/>
        <v>0</v>
      </c>
    </row>
    <row r="405" spans="3:52" ht="22.5" customHeight="1">
      <c r="C405" s="512"/>
      <c r="D405" s="514"/>
      <c r="E405" s="516"/>
      <c r="F405" s="27" t="s">
        <v>305</v>
      </c>
      <c r="G405" s="25"/>
      <c r="H405" s="28" t="s">
        <v>309</v>
      </c>
      <c r="I405" s="521"/>
      <c r="J405" s="514"/>
      <c r="K405" s="541"/>
      <c r="L405" s="543"/>
      <c r="M405" s="545"/>
      <c r="N405" s="127" t="s">
        <v>305</v>
      </c>
      <c r="O405" s="25"/>
      <c r="P405" s="28" t="s">
        <v>309</v>
      </c>
      <c r="Q405" s="3"/>
      <c r="R405" s="4"/>
      <c r="S405" s="5"/>
      <c r="T405" s="6"/>
      <c r="U405" s="7"/>
      <c r="V405" s="55"/>
      <c r="W405" s="125"/>
      <c r="X405" s="8"/>
      <c r="Y405" s="4"/>
      <c r="Z405" s="5"/>
      <c r="AA405" s="6"/>
      <c r="AB405" s="7"/>
      <c r="AC405" s="55"/>
      <c r="AD405" s="170"/>
      <c r="AE405" s="27" t="s">
        <v>305</v>
      </c>
      <c r="AF405" s="25"/>
      <c r="AG405" s="28" t="s">
        <v>309</v>
      </c>
      <c r="AH405" s="552"/>
      <c r="AI405" s="537"/>
      <c r="AJ405" s="539"/>
      <c r="AK405" s="539"/>
      <c r="AL405" s="539"/>
      <c r="AM405" s="539"/>
      <c r="AO405" s="34" t="str">
        <f t="shared" si="157"/>
        <v/>
      </c>
      <c r="AP405" s="35" t="str">
        <f t="shared" si="146"/>
        <v/>
      </c>
      <c r="AQ405" s="36" t="str">
        <f t="shared" si="147"/>
        <v/>
      </c>
      <c r="AR405" s="37" t="str">
        <f t="shared" si="148"/>
        <v/>
      </c>
      <c r="AS405" s="38" t="str">
        <f t="shared" si="149"/>
        <v>000</v>
      </c>
      <c r="AT405" s="39" t="str">
        <f t="shared" si="150"/>
        <v>000</v>
      </c>
      <c r="AU405" s="169">
        <f t="shared" si="151"/>
        <v>0</v>
      </c>
      <c r="AV405" s="35" t="str">
        <f t="shared" si="152"/>
        <v>000</v>
      </c>
      <c r="AW405" s="39" t="str">
        <f t="shared" si="153"/>
        <v>000</v>
      </c>
      <c r="AX405" s="169">
        <f t="shared" si="154"/>
        <v>0</v>
      </c>
      <c r="AY405" s="43">
        <f t="shared" si="155"/>
        <v>0</v>
      </c>
      <c r="AZ405" s="32">
        <f t="shared" si="156"/>
        <v>0</v>
      </c>
    </row>
    <row r="406" spans="3:52" ht="22.5" customHeight="1" thickBot="1">
      <c r="C406" s="511"/>
      <c r="D406" s="513"/>
      <c r="E406" s="515"/>
      <c r="F406" s="517" t="str">
        <f>IF(G407="","",INT(YEARFRAC(G407,'[1]1'!$AJ$7,1)))</f>
        <v/>
      </c>
      <c r="G406" s="518"/>
      <c r="H406" s="519"/>
      <c r="I406" s="520"/>
      <c r="J406" s="513"/>
      <c r="K406" s="540" t="s">
        <v>308</v>
      </c>
      <c r="L406" s="542"/>
      <c r="M406" s="544" t="s">
        <v>307</v>
      </c>
      <c r="N406" s="546"/>
      <c r="O406" s="547"/>
      <c r="P406" s="548"/>
      <c r="Q406" s="3"/>
      <c r="R406" s="4"/>
      <c r="S406" s="5"/>
      <c r="T406" s="6"/>
      <c r="U406" s="7"/>
      <c r="V406" s="55"/>
      <c r="W406" s="125"/>
      <c r="X406" s="8"/>
      <c r="Y406" s="4"/>
      <c r="Z406" s="5"/>
      <c r="AA406" s="6"/>
      <c r="AB406" s="7"/>
      <c r="AC406" s="55"/>
      <c r="AD406" s="168"/>
      <c r="AE406" s="549" t="s">
        <v>66</v>
      </c>
      <c r="AF406" s="549"/>
      <c r="AG406" s="550"/>
      <c r="AH406" s="551"/>
      <c r="AI406" s="536" t="str">
        <f t="shared" si="135"/>
        <v/>
      </c>
      <c r="AJ406" s="538"/>
      <c r="AK406" s="538"/>
      <c r="AL406" s="538"/>
      <c r="AM406" s="538"/>
      <c r="AO406" s="34" t="str">
        <f t="shared" si="157"/>
        <v/>
      </c>
      <c r="AP406" s="35" t="str">
        <f t="shared" si="146"/>
        <v/>
      </c>
      <c r="AQ406" s="36" t="str">
        <f t="shared" si="147"/>
        <v/>
      </c>
      <c r="AR406" s="37" t="str">
        <f t="shared" si="148"/>
        <v/>
      </c>
      <c r="AS406" s="38" t="str">
        <f t="shared" si="149"/>
        <v>000</v>
      </c>
      <c r="AT406" s="39" t="str">
        <f t="shared" si="150"/>
        <v>000</v>
      </c>
      <c r="AU406" s="169">
        <f t="shared" si="151"/>
        <v>0</v>
      </c>
      <c r="AV406" s="35" t="str">
        <f t="shared" si="152"/>
        <v>000</v>
      </c>
      <c r="AW406" s="39" t="str">
        <f t="shared" si="153"/>
        <v>000</v>
      </c>
      <c r="AX406" s="169">
        <f t="shared" si="154"/>
        <v>0</v>
      </c>
      <c r="AY406" s="43">
        <f t="shared" si="155"/>
        <v>0</v>
      </c>
      <c r="AZ406" s="32">
        <f t="shared" si="156"/>
        <v>0</v>
      </c>
    </row>
    <row r="407" spans="3:52" ht="22.5" customHeight="1">
      <c r="C407" s="512"/>
      <c r="D407" s="514"/>
      <c r="E407" s="516"/>
      <c r="F407" s="27" t="s">
        <v>305</v>
      </c>
      <c r="G407" s="25"/>
      <c r="H407" s="28" t="s">
        <v>309</v>
      </c>
      <c r="I407" s="521"/>
      <c r="J407" s="514"/>
      <c r="K407" s="541"/>
      <c r="L407" s="543"/>
      <c r="M407" s="545"/>
      <c r="N407" s="127" t="s">
        <v>305</v>
      </c>
      <c r="O407" s="25"/>
      <c r="P407" s="28" t="s">
        <v>309</v>
      </c>
      <c r="Q407" s="3"/>
      <c r="R407" s="4"/>
      <c r="S407" s="5"/>
      <c r="T407" s="6"/>
      <c r="U407" s="7"/>
      <c r="V407" s="55"/>
      <c r="W407" s="125"/>
      <c r="X407" s="8"/>
      <c r="Y407" s="4"/>
      <c r="Z407" s="5"/>
      <c r="AA407" s="6"/>
      <c r="AB407" s="7"/>
      <c r="AC407" s="55"/>
      <c r="AD407" s="170"/>
      <c r="AE407" s="27" t="s">
        <v>305</v>
      </c>
      <c r="AF407" s="25"/>
      <c r="AG407" s="28" t="s">
        <v>309</v>
      </c>
      <c r="AH407" s="552"/>
      <c r="AI407" s="537"/>
      <c r="AJ407" s="539"/>
      <c r="AK407" s="539"/>
      <c r="AL407" s="539"/>
      <c r="AM407" s="539"/>
      <c r="AO407" s="34" t="str">
        <f t="shared" si="157"/>
        <v/>
      </c>
      <c r="AP407" s="35" t="str">
        <f t="shared" si="146"/>
        <v/>
      </c>
      <c r="AQ407" s="36" t="str">
        <f t="shared" si="147"/>
        <v/>
      </c>
      <c r="AR407" s="37" t="str">
        <f t="shared" si="148"/>
        <v/>
      </c>
      <c r="AS407" s="38" t="str">
        <f t="shared" si="149"/>
        <v>000</v>
      </c>
      <c r="AT407" s="39" t="str">
        <f t="shared" si="150"/>
        <v>000</v>
      </c>
      <c r="AU407" s="169">
        <f t="shared" si="151"/>
        <v>0</v>
      </c>
      <c r="AV407" s="35" t="str">
        <f t="shared" si="152"/>
        <v>000</v>
      </c>
      <c r="AW407" s="39" t="str">
        <f t="shared" si="153"/>
        <v>000</v>
      </c>
      <c r="AX407" s="169">
        <f t="shared" si="154"/>
        <v>0</v>
      </c>
      <c r="AY407" s="43">
        <f t="shared" si="155"/>
        <v>0</v>
      </c>
      <c r="AZ407" s="32">
        <f t="shared" si="156"/>
        <v>0</v>
      </c>
    </row>
    <row r="408" spans="3:52" ht="22.5" customHeight="1" thickBot="1">
      <c r="C408" s="511"/>
      <c r="D408" s="513"/>
      <c r="E408" s="515"/>
      <c r="F408" s="517" t="str">
        <f>IF(G409="","",INT(YEARFRAC(G409,'[1]1'!$AJ$7,1)))</f>
        <v/>
      </c>
      <c r="G408" s="518"/>
      <c r="H408" s="519"/>
      <c r="I408" s="520"/>
      <c r="J408" s="513"/>
      <c r="K408" s="540" t="s">
        <v>308</v>
      </c>
      <c r="L408" s="542"/>
      <c r="M408" s="544" t="s">
        <v>307</v>
      </c>
      <c r="N408" s="546"/>
      <c r="O408" s="547"/>
      <c r="P408" s="548"/>
      <c r="Q408" s="3"/>
      <c r="R408" s="4"/>
      <c r="S408" s="5"/>
      <c r="T408" s="6"/>
      <c r="U408" s="7"/>
      <c r="V408" s="55"/>
      <c r="W408" s="125"/>
      <c r="X408" s="8"/>
      <c r="Y408" s="4"/>
      <c r="Z408" s="5"/>
      <c r="AA408" s="6"/>
      <c r="AB408" s="7"/>
      <c r="AC408" s="55"/>
      <c r="AD408" s="168"/>
      <c r="AE408" s="549" t="s">
        <v>66</v>
      </c>
      <c r="AF408" s="549"/>
      <c r="AG408" s="550"/>
      <c r="AH408" s="551"/>
      <c r="AI408" s="536" t="str">
        <f t="shared" si="136"/>
        <v/>
      </c>
      <c r="AJ408" s="538"/>
      <c r="AK408" s="538"/>
      <c r="AL408" s="538"/>
      <c r="AM408" s="538"/>
      <c r="AO408" s="34" t="str">
        <f t="shared" si="157"/>
        <v/>
      </c>
      <c r="AP408" s="35" t="str">
        <f t="shared" si="146"/>
        <v/>
      </c>
      <c r="AQ408" s="36" t="str">
        <f t="shared" si="147"/>
        <v/>
      </c>
      <c r="AR408" s="37" t="str">
        <f t="shared" si="148"/>
        <v/>
      </c>
      <c r="AS408" s="38" t="str">
        <f t="shared" si="149"/>
        <v>000</v>
      </c>
      <c r="AT408" s="39" t="str">
        <f t="shared" si="150"/>
        <v>000</v>
      </c>
      <c r="AU408" s="169">
        <f t="shared" si="151"/>
        <v>0</v>
      </c>
      <c r="AV408" s="35" t="str">
        <f t="shared" si="152"/>
        <v>000</v>
      </c>
      <c r="AW408" s="39" t="str">
        <f t="shared" si="153"/>
        <v>000</v>
      </c>
      <c r="AX408" s="169">
        <f t="shared" si="154"/>
        <v>0</v>
      </c>
      <c r="AY408" s="43">
        <f t="shared" si="155"/>
        <v>0</v>
      </c>
      <c r="AZ408" s="32">
        <f t="shared" si="156"/>
        <v>0</v>
      </c>
    </row>
    <row r="409" spans="3:52" ht="22.5" customHeight="1">
      <c r="C409" s="512"/>
      <c r="D409" s="514"/>
      <c r="E409" s="516"/>
      <c r="F409" s="27" t="s">
        <v>305</v>
      </c>
      <c r="G409" s="25"/>
      <c r="H409" s="28" t="s">
        <v>309</v>
      </c>
      <c r="I409" s="521"/>
      <c r="J409" s="514"/>
      <c r="K409" s="541"/>
      <c r="L409" s="543"/>
      <c r="M409" s="545"/>
      <c r="N409" s="127" t="s">
        <v>305</v>
      </c>
      <c r="O409" s="25"/>
      <c r="P409" s="28" t="s">
        <v>309</v>
      </c>
      <c r="Q409" s="3"/>
      <c r="R409" s="4"/>
      <c r="S409" s="5"/>
      <c r="T409" s="6"/>
      <c r="U409" s="7"/>
      <c r="V409" s="55"/>
      <c r="W409" s="125"/>
      <c r="X409" s="8"/>
      <c r="Y409" s="4"/>
      <c r="Z409" s="5"/>
      <c r="AA409" s="6"/>
      <c r="AB409" s="7"/>
      <c r="AC409" s="55"/>
      <c r="AD409" s="170"/>
      <c r="AE409" s="27" t="s">
        <v>305</v>
      </c>
      <c r="AF409" s="25"/>
      <c r="AG409" s="28" t="s">
        <v>309</v>
      </c>
      <c r="AH409" s="552"/>
      <c r="AI409" s="537"/>
      <c r="AJ409" s="539"/>
      <c r="AK409" s="539"/>
      <c r="AL409" s="539"/>
      <c r="AM409" s="539"/>
      <c r="AO409" s="34" t="str">
        <f t="shared" si="157"/>
        <v/>
      </c>
      <c r="AP409" s="35" t="str">
        <f t="shared" si="146"/>
        <v/>
      </c>
      <c r="AQ409" s="36" t="str">
        <f t="shared" si="147"/>
        <v/>
      </c>
      <c r="AR409" s="37" t="str">
        <f t="shared" si="148"/>
        <v/>
      </c>
      <c r="AS409" s="38" t="str">
        <f t="shared" si="149"/>
        <v>000</v>
      </c>
      <c r="AT409" s="39" t="str">
        <f t="shared" si="150"/>
        <v>000</v>
      </c>
      <c r="AU409" s="169">
        <f t="shared" si="151"/>
        <v>0</v>
      </c>
      <c r="AV409" s="35" t="str">
        <f t="shared" si="152"/>
        <v>000</v>
      </c>
      <c r="AW409" s="39" t="str">
        <f t="shared" si="153"/>
        <v>000</v>
      </c>
      <c r="AX409" s="169">
        <f t="shared" si="154"/>
        <v>0</v>
      </c>
      <c r="AY409" s="43">
        <f t="shared" si="155"/>
        <v>0</v>
      </c>
      <c r="AZ409" s="32">
        <f t="shared" si="156"/>
        <v>0</v>
      </c>
    </row>
    <row r="410" spans="3:52" ht="22.5" customHeight="1" thickBot="1">
      <c r="C410" s="511"/>
      <c r="D410" s="513"/>
      <c r="E410" s="515"/>
      <c r="F410" s="517" t="str">
        <f>IF(G411="","",INT(YEARFRAC(G411,'[1]1'!$AJ$7,1)))</f>
        <v/>
      </c>
      <c r="G410" s="518"/>
      <c r="H410" s="519"/>
      <c r="I410" s="520"/>
      <c r="J410" s="513"/>
      <c r="K410" s="540" t="s">
        <v>308</v>
      </c>
      <c r="L410" s="542"/>
      <c r="M410" s="544" t="s">
        <v>307</v>
      </c>
      <c r="N410" s="546"/>
      <c r="O410" s="547"/>
      <c r="P410" s="548"/>
      <c r="Q410" s="3"/>
      <c r="R410" s="4"/>
      <c r="S410" s="5"/>
      <c r="T410" s="6"/>
      <c r="U410" s="7"/>
      <c r="V410" s="55"/>
      <c r="W410" s="125"/>
      <c r="X410" s="8"/>
      <c r="Y410" s="4"/>
      <c r="Z410" s="5"/>
      <c r="AA410" s="6"/>
      <c r="AB410" s="7"/>
      <c r="AC410" s="55"/>
      <c r="AD410" s="168"/>
      <c r="AE410" s="549" t="s">
        <v>66</v>
      </c>
      <c r="AF410" s="549"/>
      <c r="AG410" s="550"/>
      <c r="AH410" s="551"/>
      <c r="AI410" s="536" t="str">
        <f t="shared" si="137"/>
        <v/>
      </c>
      <c r="AJ410" s="538"/>
      <c r="AK410" s="538"/>
      <c r="AL410" s="538"/>
      <c r="AM410" s="538"/>
      <c r="AO410" s="34" t="str">
        <f t="shared" si="157"/>
        <v/>
      </c>
      <c r="AP410" s="35" t="str">
        <f t="shared" si="146"/>
        <v/>
      </c>
      <c r="AQ410" s="36" t="str">
        <f t="shared" si="147"/>
        <v/>
      </c>
      <c r="AR410" s="37" t="str">
        <f t="shared" si="148"/>
        <v/>
      </c>
      <c r="AS410" s="38" t="str">
        <f t="shared" si="149"/>
        <v>000</v>
      </c>
      <c r="AT410" s="39" t="str">
        <f t="shared" si="150"/>
        <v>000</v>
      </c>
      <c r="AU410" s="169">
        <f t="shared" si="151"/>
        <v>0</v>
      </c>
      <c r="AV410" s="35" t="str">
        <f t="shared" si="152"/>
        <v>000</v>
      </c>
      <c r="AW410" s="39" t="str">
        <f t="shared" si="153"/>
        <v>000</v>
      </c>
      <c r="AX410" s="169">
        <f t="shared" si="154"/>
        <v>0</v>
      </c>
      <c r="AY410" s="43">
        <f t="shared" si="155"/>
        <v>0</v>
      </c>
      <c r="AZ410" s="32">
        <f t="shared" si="156"/>
        <v>0</v>
      </c>
    </row>
    <row r="411" spans="3:52" ht="22.5" customHeight="1">
      <c r="C411" s="512"/>
      <c r="D411" s="514"/>
      <c r="E411" s="516"/>
      <c r="F411" s="27" t="s">
        <v>305</v>
      </c>
      <c r="G411" s="25"/>
      <c r="H411" s="28" t="s">
        <v>309</v>
      </c>
      <c r="I411" s="521"/>
      <c r="J411" s="514"/>
      <c r="K411" s="541"/>
      <c r="L411" s="543"/>
      <c r="M411" s="545"/>
      <c r="N411" s="127" t="s">
        <v>305</v>
      </c>
      <c r="O411" s="25"/>
      <c r="P411" s="28" t="s">
        <v>309</v>
      </c>
      <c r="Q411" s="3"/>
      <c r="R411" s="4"/>
      <c r="S411" s="5"/>
      <c r="T411" s="6"/>
      <c r="U411" s="7"/>
      <c r="V411" s="55"/>
      <c r="W411" s="125"/>
      <c r="X411" s="8"/>
      <c r="Y411" s="4"/>
      <c r="Z411" s="5"/>
      <c r="AA411" s="6"/>
      <c r="AB411" s="7"/>
      <c r="AC411" s="55"/>
      <c r="AD411" s="170"/>
      <c r="AE411" s="27" t="s">
        <v>305</v>
      </c>
      <c r="AF411" s="25"/>
      <c r="AG411" s="28" t="s">
        <v>309</v>
      </c>
      <c r="AH411" s="552"/>
      <c r="AI411" s="537"/>
      <c r="AJ411" s="539"/>
      <c r="AK411" s="539"/>
      <c r="AL411" s="539"/>
      <c r="AM411" s="539"/>
      <c r="AO411" s="34" t="str">
        <f t="shared" si="157"/>
        <v/>
      </c>
      <c r="AP411" s="35" t="str">
        <f t="shared" si="146"/>
        <v/>
      </c>
      <c r="AQ411" s="36" t="str">
        <f t="shared" si="147"/>
        <v/>
      </c>
      <c r="AR411" s="37" t="str">
        <f t="shared" si="148"/>
        <v/>
      </c>
      <c r="AS411" s="38" t="str">
        <f t="shared" si="149"/>
        <v>000</v>
      </c>
      <c r="AT411" s="39" t="str">
        <f t="shared" si="150"/>
        <v>000</v>
      </c>
      <c r="AU411" s="169">
        <f t="shared" si="151"/>
        <v>0</v>
      </c>
      <c r="AV411" s="35" t="str">
        <f t="shared" si="152"/>
        <v>000</v>
      </c>
      <c r="AW411" s="39" t="str">
        <f t="shared" si="153"/>
        <v>000</v>
      </c>
      <c r="AX411" s="169">
        <f t="shared" si="154"/>
        <v>0</v>
      </c>
      <c r="AY411" s="43">
        <f t="shared" si="155"/>
        <v>0</v>
      </c>
      <c r="AZ411" s="32">
        <f t="shared" si="156"/>
        <v>0</v>
      </c>
    </row>
    <row r="412" spans="3:52" ht="22.5" customHeight="1" thickBot="1">
      <c r="C412" s="511"/>
      <c r="D412" s="513"/>
      <c r="E412" s="515"/>
      <c r="F412" s="517" t="str">
        <f>IF(G413="","",INT(YEARFRAC(G413,'[1]1'!$AJ$7,1)))</f>
        <v/>
      </c>
      <c r="G412" s="518"/>
      <c r="H412" s="519"/>
      <c r="I412" s="520"/>
      <c r="J412" s="513"/>
      <c r="K412" s="540" t="s">
        <v>308</v>
      </c>
      <c r="L412" s="542"/>
      <c r="M412" s="544" t="s">
        <v>307</v>
      </c>
      <c r="N412" s="546"/>
      <c r="O412" s="547"/>
      <c r="P412" s="548"/>
      <c r="Q412" s="3"/>
      <c r="R412" s="4"/>
      <c r="S412" s="5"/>
      <c r="T412" s="6"/>
      <c r="U412" s="7"/>
      <c r="V412" s="55"/>
      <c r="W412" s="125"/>
      <c r="X412" s="8"/>
      <c r="Y412" s="4"/>
      <c r="Z412" s="5"/>
      <c r="AA412" s="6"/>
      <c r="AB412" s="7"/>
      <c r="AC412" s="55"/>
      <c r="AD412" s="168"/>
      <c r="AE412" s="549" t="s">
        <v>66</v>
      </c>
      <c r="AF412" s="549"/>
      <c r="AG412" s="550"/>
      <c r="AH412" s="551"/>
      <c r="AI412" s="536" t="str">
        <f t="shared" si="138"/>
        <v/>
      </c>
      <c r="AJ412" s="538"/>
      <c r="AK412" s="538"/>
      <c r="AL412" s="538"/>
      <c r="AM412" s="538"/>
      <c r="AO412" s="34" t="str">
        <f t="shared" si="157"/>
        <v/>
      </c>
      <c r="AP412" s="35" t="str">
        <f t="shared" si="146"/>
        <v/>
      </c>
      <c r="AQ412" s="36" t="str">
        <f t="shared" si="147"/>
        <v/>
      </c>
      <c r="AR412" s="37" t="str">
        <f t="shared" si="148"/>
        <v/>
      </c>
      <c r="AS412" s="38" t="str">
        <f t="shared" si="149"/>
        <v>000</v>
      </c>
      <c r="AT412" s="39" t="str">
        <f t="shared" si="150"/>
        <v>000</v>
      </c>
      <c r="AU412" s="169">
        <f t="shared" si="151"/>
        <v>0</v>
      </c>
      <c r="AV412" s="35" t="str">
        <f t="shared" si="152"/>
        <v>000</v>
      </c>
      <c r="AW412" s="39" t="str">
        <f t="shared" si="153"/>
        <v>000</v>
      </c>
      <c r="AX412" s="169">
        <f t="shared" si="154"/>
        <v>0</v>
      </c>
      <c r="AY412" s="43">
        <f t="shared" si="155"/>
        <v>0</v>
      </c>
      <c r="AZ412" s="32">
        <f t="shared" si="156"/>
        <v>0</v>
      </c>
    </row>
    <row r="413" spans="3:52" ht="22.5" customHeight="1">
      <c r="C413" s="512"/>
      <c r="D413" s="514"/>
      <c r="E413" s="516"/>
      <c r="F413" s="27" t="s">
        <v>305</v>
      </c>
      <c r="G413" s="25"/>
      <c r="H413" s="28" t="s">
        <v>309</v>
      </c>
      <c r="I413" s="521"/>
      <c r="J413" s="514"/>
      <c r="K413" s="541"/>
      <c r="L413" s="543"/>
      <c r="M413" s="545"/>
      <c r="N413" s="127" t="s">
        <v>305</v>
      </c>
      <c r="O413" s="25"/>
      <c r="P413" s="28" t="s">
        <v>309</v>
      </c>
      <c r="Q413" s="3"/>
      <c r="R413" s="4"/>
      <c r="S413" s="5"/>
      <c r="T413" s="6"/>
      <c r="U413" s="7"/>
      <c r="V413" s="55"/>
      <c r="W413" s="125"/>
      <c r="X413" s="8"/>
      <c r="Y413" s="4"/>
      <c r="Z413" s="5"/>
      <c r="AA413" s="6"/>
      <c r="AB413" s="7"/>
      <c r="AC413" s="55"/>
      <c r="AD413" s="170"/>
      <c r="AE413" s="27" t="s">
        <v>305</v>
      </c>
      <c r="AF413" s="25"/>
      <c r="AG413" s="28" t="s">
        <v>309</v>
      </c>
      <c r="AH413" s="552"/>
      <c r="AI413" s="537"/>
      <c r="AJ413" s="539"/>
      <c r="AK413" s="539"/>
      <c r="AL413" s="539"/>
      <c r="AM413" s="539"/>
      <c r="AO413" s="34" t="str">
        <f t="shared" si="157"/>
        <v/>
      </c>
      <c r="AP413" s="35" t="str">
        <f t="shared" si="146"/>
        <v/>
      </c>
      <c r="AQ413" s="36" t="str">
        <f t="shared" si="147"/>
        <v/>
      </c>
      <c r="AR413" s="37" t="str">
        <f t="shared" si="148"/>
        <v/>
      </c>
      <c r="AS413" s="38" t="str">
        <f t="shared" si="149"/>
        <v>000</v>
      </c>
      <c r="AT413" s="39" t="str">
        <f t="shared" si="150"/>
        <v>000</v>
      </c>
      <c r="AU413" s="169">
        <f t="shared" si="151"/>
        <v>0</v>
      </c>
      <c r="AV413" s="35" t="str">
        <f t="shared" si="152"/>
        <v>000</v>
      </c>
      <c r="AW413" s="39" t="str">
        <f t="shared" si="153"/>
        <v>000</v>
      </c>
      <c r="AX413" s="169">
        <f t="shared" si="154"/>
        <v>0</v>
      </c>
      <c r="AY413" s="43">
        <f t="shared" si="155"/>
        <v>0</v>
      </c>
      <c r="AZ413" s="32">
        <f t="shared" si="156"/>
        <v>0</v>
      </c>
    </row>
    <row r="414" spans="3:52" ht="22.5" customHeight="1" thickBot="1">
      <c r="C414" s="511"/>
      <c r="D414" s="513"/>
      <c r="E414" s="515"/>
      <c r="F414" s="517" t="str">
        <f>IF(G415="","",INT(YEARFRAC(G415,'[1]1'!$AJ$7,1)))</f>
        <v/>
      </c>
      <c r="G414" s="518"/>
      <c r="H414" s="519"/>
      <c r="I414" s="520"/>
      <c r="J414" s="513"/>
      <c r="K414" s="540" t="s">
        <v>308</v>
      </c>
      <c r="L414" s="542"/>
      <c r="M414" s="544" t="s">
        <v>307</v>
      </c>
      <c r="N414" s="546"/>
      <c r="O414" s="547"/>
      <c r="P414" s="548"/>
      <c r="Q414" s="3"/>
      <c r="R414" s="4"/>
      <c r="S414" s="5"/>
      <c r="T414" s="6"/>
      <c r="U414" s="7"/>
      <c r="V414" s="55"/>
      <c r="W414" s="125"/>
      <c r="X414" s="8"/>
      <c r="Y414" s="4"/>
      <c r="Z414" s="5"/>
      <c r="AA414" s="6"/>
      <c r="AB414" s="7"/>
      <c r="AC414" s="55"/>
      <c r="AD414" s="168"/>
      <c r="AE414" s="549" t="s">
        <v>66</v>
      </c>
      <c r="AF414" s="549"/>
      <c r="AG414" s="550"/>
      <c r="AH414" s="551"/>
      <c r="AI414" s="536" t="str">
        <f t="shared" si="139"/>
        <v/>
      </c>
      <c r="AJ414" s="538"/>
      <c r="AK414" s="538"/>
      <c r="AL414" s="538"/>
      <c r="AM414" s="538"/>
      <c r="AO414" s="34" t="str">
        <f t="shared" si="157"/>
        <v/>
      </c>
      <c r="AP414" s="35" t="str">
        <f t="shared" si="146"/>
        <v/>
      </c>
      <c r="AQ414" s="36" t="str">
        <f t="shared" si="147"/>
        <v/>
      </c>
      <c r="AR414" s="37" t="str">
        <f t="shared" si="148"/>
        <v/>
      </c>
      <c r="AS414" s="38" t="str">
        <f t="shared" si="149"/>
        <v>000</v>
      </c>
      <c r="AT414" s="39" t="str">
        <f t="shared" si="150"/>
        <v>000</v>
      </c>
      <c r="AU414" s="169">
        <f t="shared" si="151"/>
        <v>0</v>
      </c>
      <c r="AV414" s="35" t="str">
        <f t="shared" si="152"/>
        <v>000</v>
      </c>
      <c r="AW414" s="39" t="str">
        <f t="shared" si="153"/>
        <v>000</v>
      </c>
      <c r="AX414" s="169">
        <f t="shared" si="154"/>
        <v>0</v>
      </c>
      <c r="AY414" s="43">
        <f t="shared" si="155"/>
        <v>0</v>
      </c>
      <c r="AZ414" s="32">
        <f t="shared" si="156"/>
        <v>0</v>
      </c>
    </row>
    <row r="415" spans="3:52" ht="22.5" customHeight="1">
      <c r="C415" s="512"/>
      <c r="D415" s="514"/>
      <c r="E415" s="516"/>
      <c r="F415" s="27" t="s">
        <v>305</v>
      </c>
      <c r="G415" s="25"/>
      <c r="H415" s="28" t="s">
        <v>309</v>
      </c>
      <c r="I415" s="521"/>
      <c r="J415" s="514"/>
      <c r="K415" s="541"/>
      <c r="L415" s="543"/>
      <c r="M415" s="545"/>
      <c r="N415" s="127" t="s">
        <v>305</v>
      </c>
      <c r="O415" s="25"/>
      <c r="P415" s="28" t="s">
        <v>309</v>
      </c>
      <c r="Q415" s="3"/>
      <c r="R415" s="4"/>
      <c r="S415" s="5"/>
      <c r="T415" s="6"/>
      <c r="U415" s="7"/>
      <c r="V415" s="55"/>
      <c r="W415" s="125"/>
      <c r="X415" s="8"/>
      <c r="Y415" s="4"/>
      <c r="Z415" s="5"/>
      <c r="AA415" s="6"/>
      <c r="AB415" s="7"/>
      <c r="AC415" s="55"/>
      <c r="AD415" s="170"/>
      <c r="AE415" s="27" t="s">
        <v>305</v>
      </c>
      <c r="AF415" s="25"/>
      <c r="AG415" s="28" t="s">
        <v>309</v>
      </c>
      <c r="AH415" s="552"/>
      <c r="AI415" s="537"/>
      <c r="AJ415" s="539"/>
      <c r="AK415" s="539"/>
      <c r="AL415" s="539"/>
      <c r="AM415" s="539"/>
      <c r="AO415" s="34" t="str">
        <f t="shared" si="157"/>
        <v/>
      </c>
      <c r="AP415" s="35" t="str">
        <f t="shared" si="146"/>
        <v/>
      </c>
      <c r="AQ415" s="36" t="str">
        <f t="shared" si="147"/>
        <v/>
      </c>
      <c r="AR415" s="37" t="str">
        <f t="shared" si="148"/>
        <v/>
      </c>
      <c r="AS415" s="38" t="str">
        <f t="shared" si="149"/>
        <v>000</v>
      </c>
      <c r="AT415" s="39" t="str">
        <f t="shared" si="150"/>
        <v>000</v>
      </c>
      <c r="AU415" s="169">
        <f t="shared" si="151"/>
        <v>0</v>
      </c>
      <c r="AV415" s="35" t="str">
        <f t="shared" si="152"/>
        <v>000</v>
      </c>
      <c r="AW415" s="39" t="str">
        <f t="shared" si="153"/>
        <v>000</v>
      </c>
      <c r="AX415" s="169">
        <f t="shared" si="154"/>
        <v>0</v>
      </c>
      <c r="AY415" s="43">
        <f t="shared" si="155"/>
        <v>0</v>
      </c>
      <c r="AZ415" s="32">
        <f t="shared" si="156"/>
        <v>0</v>
      </c>
    </row>
    <row r="416" spans="3:52" ht="22.5" customHeight="1" thickBot="1">
      <c r="C416" s="511"/>
      <c r="D416" s="513"/>
      <c r="E416" s="515"/>
      <c r="F416" s="517" t="str">
        <f>IF(G417="","",INT(YEARFRAC(G417,'[1]1'!$AJ$7,1)))</f>
        <v/>
      </c>
      <c r="G416" s="518"/>
      <c r="H416" s="519"/>
      <c r="I416" s="520"/>
      <c r="J416" s="513"/>
      <c r="K416" s="540" t="s">
        <v>308</v>
      </c>
      <c r="L416" s="542"/>
      <c r="M416" s="544" t="s">
        <v>307</v>
      </c>
      <c r="N416" s="546"/>
      <c r="O416" s="547"/>
      <c r="P416" s="548"/>
      <c r="Q416" s="3"/>
      <c r="R416" s="4"/>
      <c r="S416" s="5"/>
      <c r="T416" s="6"/>
      <c r="U416" s="7"/>
      <c r="V416" s="55"/>
      <c r="W416" s="125"/>
      <c r="X416" s="8"/>
      <c r="Y416" s="4"/>
      <c r="Z416" s="5"/>
      <c r="AA416" s="6"/>
      <c r="AB416" s="7"/>
      <c r="AC416" s="55"/>
      <c r="AD416" s="168"/>
      <c r="AE416" s="549" t="s">
        <v>66</v>
      </c>
      <c r="AF416" s="549"/>
      <c r="AG416" s="550"/>
      <c r="AH416" s="551"/>
      <c r="AI416" s="536" t="str">
        <f t="shared" si="140"/>
        <v/>
      </c>
      <c r="AJ416" s="538"/>
      <c r="AK416" s="538"/>
      <c r="AL416" s="538"/>
      <c r="AM416" s="538"/>
      <c r="AO416" s="34" t="str">
        <f t="shared" si="157"/>
        <v/>
      </c>
      <c r="AP416" s="35" t="str">
        <f t="shared" si="146"/>
        <v/>
      </c>
      <c r="AQ416" s="36" t="str">
        <f t="shared" si="147"/>
        <v/>
      </c>
      <c r="AR416" s="37" t="str">
        <f t="shared" si="148"/>
        <v/>
      </c>
      <c r="AS416" s="38" t="str">
        <f t="shared" si="149"/>
        <v>000</v>
      </c>
      <c r="AT416" s="39" t="str">
        <f t="shared" si="150"/>
        <v>000</v>
      </c>
      <c r="AU416" s="169">
        <f t="shared" si="151"/>
        <v>0</v>
      </c>
      <c r="AV416" s="35" t="str">
        <f t="shared" si="152"/>
        <v>000</v>
      </c>
      <c r="AW416" s="39" t="str">
        <f t="shared" si="153"/>
        <v>000</v>
      </c>
      <c r="AX416" s="169">
        <f t="shared" si="154"/>
        <v>0</v>
      </c>
      <c r="AY416" s="43">
        <f t="shared" si="155"/>
        <v>0</v>
      </c>
      <c r="AZ416" s="32">
        <f t="shared" si="156"/>
        <v>0</v>
      </c>
    </row>
    <row r="417" spans="3:52" ht="22.5" customHeight="1">
      <c r="C417" s="512"/>
      <c r="D417" s="514"/>
      <c r="E417" s="516"/>
      <c r="F417" s="27" t="s">
        <v>305</v>
      </c>
      <c r="G417" s="25"/>
      <c r="H417" s="28" t="s">
        <v>309</v>
      </c>
      <c r="I417" s="521"/>
      <c r="J417" s="514"/>
      <c r="K417" s="541"/>
      <c r="L417" s="543"/>
      <c r="M417" s="545"/>
      <c r="N417" s="127" t="s">
        <v>305</v>
      </c>
      <c r="O417" s="25"/>
      <c r="P417" s="28" t="s">
        <v>309</v>
      </c>
      <c r="Q417" s="3"/>
      <c r="R417" s="4"/>
      <c r="S417" s="5"/>
      <c r="T417" s="6"/>
      <c r="U417" s="7"/>
      <c r="V417" s="55"/>
      <c r="W417" s="125"/>
      <c r="X417" s="8"/>
      <c r="Y417" s="4"/>
      <c r="Z417" s="5"/>
      <c r="AA417" s="6"/>
      <c r="AB417" s="7"/>
      <c r="AC417" s="55"/>
      <c r="AD417" s="170"/>
      <c r="AE417" s="27" t="s">
        <v>305</v>
      </c>
      <c r="AF417" s="25"/>
      <c r="AG417" s="28" t="s">
        <v>309</v>
      </c>
      <c r="AH417" s="552"/>
      <c r="AI417" s="537"/>
      <c r="AJ417" s="539"/>
      <c r="AK417" s="539"/>
      <c r="AL417" s="539"/>
      <c r="AM417" s="539"/>
      <c r="AO417" s="34" t="str">
        <f t="shared" si="157"/>
        <v/>
      </c>
      <c r="AP417" s="35" t="str">
        <f t="shared" si="146"/>
        <v/>
      </c>
      <c r="AQ417" s="36" t="str">
        <f t="shared" si="147"/>
        <v/>
      </c>
      <c r="AR417" s="37" t="str">
        <f t="shared" si="148"/>
        <v/>
      </c>
      <c r="AS417" s="38" t="str">
        <f t="shared" si="149"/>
        <v>000</v>
      </c>
      <c r="AT417" s="39" t="str">
        <f t="shared" si="150"/>
        <v>000</v>
      </c>
      <c r="AU417" s="169">
        <f t="shared" si="151"/>
        <v>0</v>
      </c>
      <c r="AV417" s="35" t="str">
        <f t="shared" si="152"/>
        <v>000</v>
      </c>
      <c r="AW417" s="39" t="str">
        <f t="shared" si="153"/>
        <v>000</v>
      </c>
      <c r="AX417" s="169">
        <f t="shared" si="154"/>
        <v>0</v>
      </c>
      <c r="AY417" s="43">
        <f t="shared" si="155"/>
        <v>0</v>
      </c>
      <c r="AZ417" s="32">
        <f t="shared" si="156"/>
        <v>0</v>
      </c>
    </row>
    <row r="418" spans="3:52" ht="22.5" customHeight="1" thickBot="1">
      <c r="C418" s="511"/>
      <c r="D418" s="513"/>
      <c r="E418" s="515"/>
      <c r="F418" s="517" t="str">
        <f>IF(G419="","",INT(YEARFRAC(G419,'[1]1'!$AJ$7,1)))</f>
        <v/>
      </c>
      <c r="G418" s="518"/>
      <c r="H418" s="519"/>
      <c r="I418" s="520"/>
      <c r="J418" s="513"/>
      <c r="K418" s="540" t="s">
        <v>308</v>
      </c>
      <c r="L418" s="542"/>
      <c r="M418" s="544" t="s">
        <v>307</v>
      </c>
      <c r="N418" s="546"/>
      <c r="O418" s="547"/>
      <c r="P418" s="548"/>
      <c r="Q418" s="3"/>
      <c r="R418" s="4"/>
      <c r="S418" s="5"/>
      <c r="T418" s="6"/>
      <c r="U418" s="7"/>
      <c r="V418" s="55"/>
      <c r="W418" s="125"/>
      <c r="X418" s="8"/>
      <c r="Y418" s="4"/>
      <c r="Z418" s="5"/>
      <c r="AA418" s="6"/>
      <c r="AB418" s="7"/>
      <c r="AC418" s="55"/>
      <c r="AD418" s="168"/>
      <c r="AE418" s="549" t="s">
        <v>66</v>
      </c>
      <c r="AF418" s="549"/>
      <c r="AG418" s="550"/>
      <c r="AH418" s="551"/>
      <c r="AI418" s="536" t="str">
        <f t="shared" si="141"/>
        <v/>
      </c>
      <c r="AJ418" s="538"/>
      <c r="AK418" s="538"/>
      <c r="AL418" s="538"/>
      <c r="AM418" s="538"/>
      <c r="AO418" s="34" t="str">
        <f t="shared" si="157"/>
        <v/>
      </c>
      <c r="AP418" s="35" t="str">
        <f t="shared" si="146"/>
        <v/>
      </c>
      <c r="AQ418" s="36" t="str">
        <f t="shared" si="147"/>
        <v/>
      </c>
      <c r="AR418" s="37" t="str">
        <f t="shared" si="148"/>
        <v/>
      </c>
      <c r="AS418" s="38" t="str">
        <f t="shared" si="149"/>
        <v>000</v>
      </c>
      <c r="AT418" s="39" t="str">
        <f t="shared" si="150"/>
        <v>000</v>
      </c>
      <c r="AU418" s="169">
        <f t="shared" si="151"/>
        <v>0</v>
      </c>
      <c r="AV418" s="35" t="str">
        <f t="shared" si="152"/>
        <v>000</v>
      </c>
      <c r="AW418" s="39" t="str">
        <f t="shared" si="153"/>
        <v>000</v>
      </c>
      <c r="AX418" s="169">
        <f t="shared" si="154"/>
        <v>0</v>
      </c>
      <c r="AY418" s="43">
        <f t="shared" si="155"/>
        <v>0</v>
      </c>
      <c r="AZ418" s="32">
        <f t="shared" si="156"/>
        <v>0</v>
      </c>
    </row>
    <row r="419" spans="3:52" ht="22.5" customHeight="1">
      <c r="C419" s="512"/>
      <c r="D419" s="514"/>
      <c r="E419" s="516"/>
      <c r="F419" s="27" t="s">
        <v>305</v>
      </c>
      <c r="G419" s="25"/>
      <c r="H419" s="28" t="s">
        <v>309</v>
      </c>
      <c r="I419" s="521"/>
      <c r="J419" s="514"/>
      <c r="K419" s="541"/>
      <c r="L419" s="543"/>
      <c r="M419" s="545"/>
      <c r="N419" s="127" t="s">
        <v>305</v>
      </c>
      <c r="O419" s="25"/>
      <c r="P419" s="28" t="s">
        <v>309</v>
      </c>
      <c r="Q419" s="3"/>
      <c r="R419" s="4"/>
      <c r="S419" s="5"/>
      <c r="T419" s="6"/>
      <c r="U419" s="7"/>
      <c r="V419" s="55"/>
      <c r="W419" s="125"/>
      <c r="X419" s="8"/>
      <c r="Y419" s="4"/>
      <c r="Z419" s="5"/>
      <c r="AA419" s="6"/>
      <c r="AB419" s="7"/>
      <c r="AC419" s="55"/>
      <c r="AD419" s="170"/>
      <c r="AE419" s="27" t="s">
        <v>305</v>
      </c>
      <c r="AF419" s="25"/>
      <c r="AG419" s="28" t="s">
        <v>309</v>
      </c>
      <c r="AH419" s="552"/>
      <c r="AI419" s="537"/>
      <c r="AJ419" s="539"/>
      <c r="AK419" s="539"/>
      <c r="AL419" s="539"/>
      <c r="AM419" s="539"/>
      <c r="AO419" s="34" t="str">
        <f t="shared" si="157"/>
        <v/>
      </c>
      <c r="AP419" s="35" t="str">
        <f t="shared" si="146"/>
        <v/>
      </c>
      <c r="AQ419" s="36" t="str">
        <f t="shared" si="147"/>
        <v/>
      </c>
      <c r="AR419" s="37" t="str">
        <f t="shared" si="148"/>
        <v/>
      </c>
      <c r="AS419" s="38" t="str">
        <f t="shared" si="149"/>
        <v>000</v>
      </c>
      <c r="AT419" s="39" t="str">
        <f t="shared" si="150"/>
        <v>000</v>
      </c>
      <c r="AU419" s="169">
        <f t="shared" si="151"/>
        <v>0</v>
      </c>
      <c r="AV419" s="35" t="str">
        <f t="shared" si="152"/>
        <v>000</v>
      </c>
      <c r="AW419" s="39" t="str">
        <f t="shared" si="153"/>
        <v>000</v>
      </c>
      <c r="AX419" s="169">
        <f t="shared" si="154"/>
        <v>0</v>
      </c>
      <c r="AY419" s="43">
        <f t="shared" si="155"/>
        <v>0</v>
      </c>
      <c r="AZ419" s="32">
        <f t="shared" si="156"/>
        <v>0</v>
      </c>
    </row>
    <row r="420" spans="3:52" ht="22.5" customHeight="1" thickBot="1">
      <c r="C420" s="511"/>
      <c r="D420" s="513"/>
      <c r="E420" s="515"/>
      <c r="F420" s="517" t="str">
        <f>IF(G421="","",INT(YEARFRAC(G421,'[1]1'!$AJ$7,1)))</f>
        <v/>
      </c>
      <c r="G420" s="518"/>
      <c r="H420" s="519"/>
      <c r="I420" s="520"/>
      <c r="J420" s="513"/>
      <c r="K420" s="540" t="s">
        <v>308</v>
      </c>
      <c r="L420" s="542"/>
      <c r="M420" s="544" t="s">
        <v>307</v>
      </c>
      <c r="N420" s="546"/>
      <c r="O420" s="547"/>
      <c r="P420" s="548"/>
      <c r="Q420" s="3"/>
      <c r="R420" s="4"/>
      <c r="S420" s="5"/>
      <c r="T420" s="6"/>
      <c r="U420" s="7"/>
      <c r="V420" s="55"/>
      <c r="W420" s="125"/>
      <c r="X420" s="8"/>
      <c r="Y420" s="4"/>
      <c r="Z420" s="5"/>
      <c r="AA420" s="6"/>
      <c r="AB420" s="7"/>
      <c r="AC420" s="55"/>
      <c r="AD420" s="168"/>
      <c r="AE420" s="549" t="s">
        <v>66</v>
      </c>
      <c r="AF420" s="549"/>
      <c r="AG420" s="550"/>
      <c r="AH420" s="551"/>
      <c r="AI420" s="536" t="str">
        <f t="shared" si="142"/>
        <v/>
      </c>
      <c r="AJ420" s="538"/>
      <c r="AK420" s="538"/>
      <c r="AL420" s="538"/>
      <c r="AM420" s="538"/>
      <c r="AO420" s="34" t="str">
        <f t="shared" si="157"/>
        <v/>
      </c>
      <c r="AP420" s="35" t="str">
        <f t="shared" si="146"/>
        <v/>
      </c>
      <c r="AQ420" s="36" t="str">
        <f t="shared" si="147"/>
        <v/>
      </c>
      <c r="AR420" s="37" t="str">
        <f t="shared" si="148"/>
        <v/>
      </c>
      <c r="AS420" s="38" t="str">
        <f t="shared" si="149"/>
        <v>000</v>
      </c>
      <c r="AT420" s="39" t="str">
        <f t="shared" si="150"/>
        <v>000</v>
      </c>
      <c r="AU420" s="169">
        <f t="shared" si="151"/>
        <v>0</v>
      </c>
      <c r="AV420" s="35" t="str">
        <f t="shared" si="152"/>
        <v>000</v>
      </c>
      <c r="AW420" s="39" t="str">
        <f t="shared" si="153"/>
        <v>000</v>
      </c>
      <c r="AX420" s="169">
        <f t="shared" si="154"/>
        <v>0</v>
      </c>
      <c r="AY420" s="43">
        <f t="shared" si="155"/>
        <v>0</v>
      </c>
      <c r="AZ420" s="32">
        <f t="shared" si="156"/>
        <v>0</v>
      </c>
    </row>
    <row r="421" spans="3:52" ht="22.5" customHeight="1">
      <c r="C421" s="512"/>
      <c r="D421" s="514"/>
      <c r="E421" s="516"/>
      <c r="F421" s="27" t="s">
        <v>305</v>
      </c>
      <c r="G421" s="25"/>
      <c r="H421" s="28" t="s">
        <v>309</v>
      </c>
      <c r="I421" s="521"/>
      <c r="J421" s="514"/>
      <c r="K421" s="541"/>
      <c r="L421" s="543"/>
      <c r="M421" s="545"/>
      <c r="N421" s="127" t="s">
        <v>305</v>
      </c>
      <c r="O421" s="25"/>
      <c r="P421" s="28" t="s">
        <v>309</v>
      </c>
      <c r="Q421" s="3"/>
      <c r="R421" s="4"/>
      <c r="S421" s="5"/>
      <c r="T421" s="6"/>
      <c r="U421" s="7"/>
      <c r="V421" s="55"/>
      <c r="W421" s="125"/>
      <c r="X421" s="8"/>
      <c r="Y421" s="4"/>
      <c r="Z421" s="5"/>
      <c r="AA421" s="6"/>
      <c r="AB421" s="7"/>
      <c r="AC421" s="55"/>
      <c r="AD421" s="170"/>
      <c r="AE421" s="27" t="s">
        <v>305</v>
      </c>
      <c r="AF421" s="25"/>
      <c r="AG421" s="28" t="s">
        <v>309</v>
      </c>
      <c r="AH421" s="552"/>
      <c r="AI421" s="537"/>
      <c r="AJ421" s="539"/>
      <c r="AK421" s="539"/>
      <c r="AL421" s="539"/>
      <c r="AM421" s="539"/>
      <c r="AO421" s="34" t="str">
        <f t="shared" si="157"/>
        <v/>
      </c>
      <c r="AP421" s="35" t="str">
        <f t="shared" si="146"/>
        <v/>
      </c>
      <c r="AQ421" s="36" t="str">
        <f t="shared" si="147"/>
        <v/>
      </c>
      <c r="AR421" s="37" t="str">
        <f t="shared" si="148"/>
        <v/>
      </c>
      <c r="AS421" s="38" t="str">
        <f t="shared" si="149"/>
        <v>000</v>
      </c>
      <c r="AT421" s="39" t="str">
        <f t="shared" si="150"/>
        <v>000</v>
      </c>
      <c r="AU421" s="169">
        <f t="shared" si="151"/>
        <v>0</v>
      </c>
      <c r="AV421" s="35" t="str">
        <f t="shared" si="152"/>
        <v>000</v>
      </c>
      <c r="AW421" s="39" t="str">
        <f t="shared" si="153"/>
        <v>000</v>
      </c>
      <c r="AX421" s="169">
        <f t="shared" si="154"/>
        <v>0</v>
      </c>
      <c r="AY421" s="43">
        <f t="shared" si="155"/>
        <v>0</v>
      </c>
      <c r="AZ421" s="32">
        <f t="shared" si="156"/>
        <v>0</v>
      </c>
    </row>
    <row r="422" spans="3:52" ht="22.5" customHeight="1" thickBot="1">
      <c r="C422" s="511"/>
      <c r="D422" s="513"/>
      <c r="E422" s="515"/>
      <c r="F422" s="517" t="str">
        <f>IF(G423="","",INT(YEARFRAC(G423,'[1]1'!$AJ$7,1)))</f>
        <v/>
      </c>
      <c r="G422" s="518"/>
      <c r="H422" s="519"/>
      <c r="I422" s="520"/>
      <c r="J422" s="513"/>
      <c r="K422" s="540" t="s">
        <v>308</v>
      </c>
      <c r="L422" s="542"/>
      <c r="M422" s="544" t="s">
        <v>307</v>
      </c>
      <c r="N422" s="546"/>
      <c r="O422" s="547"/>
      <c r="P422" s="548"/>
      <c r="Q422" s="3"/>
      <c r="R422" s="4"/>
      <c r="S422" s="5"/>
      <c r="T422" s="6"/>
      <c r="U422" s="7"/>
      <c r="V422" s="55"/>
      <c r="W422" s="125"/>
      <c r="X422" s="8"/>
      <c r="Y422" s="4"/>
      <c r="Z422" s="5"/>
      <c r="AA422" s="6"/>
      <c r="AB422" s="7"/>
      <c r="AC422" s="55"/>
      <c r="AD422" s="168"/>
      <c r="AE422" s="549" t="s">
        <v>66</v>
      </c>
      <c r="AF422" s="549"/>
      <c r="AG422" s="550"/>
      <c r="AH422" s="551"/>
      <c r="AI422" s="536" t="str">
        <f t="shared" si="143"/>
        <v/>
      </c>
      <c r="AJ422" s="538"/>
      <c r="AK422" s="538"/>
      <c r="AL422" s="538"/>
      <c r="AM422" s="538"/>
      <c r="AO422" s="34" t="str">
        <f t="shared" si="157"/>
        <v/>
      </c>
      <c r="AP422" s="35" t="str">
        <f t="shared" si="146"/>
        <v/>
      </c>
      <c r="AQ422" s="36" t="str">
        <f t="shared" si="147"/>
        <v/>
      </c>
      <c r="AR422" s="37" t="str">
        <f t="shared" si="148"/>
        <v/>
      </c>
      <c r="AS422" s="38" t="str">
        <f t="shared" si="149"/>
        <v>000</v>
      </c>
      <c r="AT422" s="39" t="str">
        <f t="shared" si="150"/>
        <v>000</v>
      </c>
      <c r="AU422" s="169">
        <f t="shared" si="151"/>
        <v>0</v>
      </c>
      <c r="AV422" s="35" t="str">
        <f t="shared" si="152"/>
        <v>000</v>
      </c>
      <c r="AW422" s="39" t="str">
        <f t="shared" si="153"/>
        <v>000</v>
      </c>
      <c r="AX422" s="169">
        <f t="shared" si="154"/>
        <v>0</v>
      </c>
      <c r="AY422" s="43">
        <f t="shared" si="155"/>
        <v>0</v>
      </c>
      <c r="AZ422" s="32">
        <f t="shared" si="156"/>
        <v>0</v>
      </c>
    </row>
    <row r="423" spans="3:52" ht="22.5" customHeight="1">
      <c r="C423" s="512"/>
      <c r="D423" s="514"/>
      <c r="E423" s="516"/>
      <c r="F423" s="27" t="s">
        <v>305</v>
      </c>
      <c r="G423" s="25"/>
      <c r="H423" s="28" t="s">
        <v>309</v>
      </c>
      <c r="I423" s="521"/>
      <c r="J423" s="514"/>
      <c r="K423" s="541"/>
      <c r="L423" s="543"/>
      <c r="M423" s="545"/>
      <c r="N423" s="127" t="s">
        <v>305</v>
      </c>
      <c r="O423" s="25"/>
      <c r="P423" s="28" t="s">
        <v>309</v>
      </c>
      <c r="Q423" s="3"/>
      <c r="R423" s="4"/>
      <c r="S423" s="5"/>
      <c r="T423" s="6"/>
      <c r="U423" s="7"/>
      <c r="V423" s="55"/>
      <c r="W423" s="125"/>
      <c r="X423" s="8"/>
      <c r="Y423" s="4"/>
      <c r="Z423" s="5"/>
      <c r="AA423" s="6"/>
      <c r="AB423" s="7"/>
      <c r="AC423" s="55"/>
      <c r="AD423" s="170"/>
      <c r="AE423" s="27" t="s">
        <v>305</v>
      </c>
      <c r="AF423" s="25"/>
      <c r="AG423" s="28" t="s">
        <v>309</v>
      </c>
      <c r="AH423" s="552"/>
      <c r="AI423" s="537"/>
      <c r="AJ423" s="539"/>
      <c r="AK423" s="539"/>
      <c r="AL423" s="539"/>
      <c r="AM423" s="539"/>
      <c r="AO423" s="34" t="str">
        <f t="shared" si="157"/>
        <v/>
      </c>
      <c r="AP423" s="35" t="str">
        <f t="shared" si="146"/>
        <v/>
      </c>
      <c r="AQ423" s="36" t="str">
        <f t="shared" si="147"/>
        <v/>
      </c>
      <c r="AR423" s="37" t="str">
        <f t="shared" si="148"/>
        <v/>
      </c>
      <c r="AS423" s="38" t="str">
        <f t="shared" si="149"/>
        <v>000</v>
      </c>
      <c r="AT423" s="39" t="str">
        <f t="shared" si="150"/>
        <v>000</v>
      </c>
      <c r="AU423" s="169">
        <f t="shared" si="151"/>
        <v>0</v>
      </c>
      <c r="AV423" s="35" t="str">
        <f t="shared" si="152"/>
        <v>000</v>
      </c>
      <c r="AW423" s="39" t="str">
        <f t="shared" si="153"/>
        <v>000</v>
      </c>
      <c r="AX423" s="169">
        <f t="shared" si="154"/>
        <v>0</v>
      </c>
      <c r="AY423" s="43">
        <f t="shared" si="155"/>
        <v>0</v>
      </c>
      <c r="AZ423" s="32">
        <f t="shared" si="156"/>
        <v>0</v>
      </c>
    </row>
    <row r="424" spans="3:52" ht="22.5" customHeight="1" thickBot="1">
      <c r="C424" s="511"/>
      <c r="D424" s="513"/>
      <c r="E424" s="515"/>
      <c r="F424" s="517" t="str">
        <f>IF(G425="","",INT(YEARFRAC(G425,'[1]1'!$AJ$7,1)))</f>
        <v/>
      </c>
      <c r="G424" s="518"/>
      <c r="H424" s="519"/>
      <c r="I424" s="520"/>
      <c r="J424" s="513"/>
      <c r="K424" s="540" t="s">
        <v>308</v>
      </c>
      <c r="L424" s="542"/>
      <c r="M424" s="544" t="s">
        <v>307</v>
      </c>
      <c r="N424" s="546"/>
      <c r="O424" s="547"/>
      <c r="P424" s="548"/>
      <c r="Q424" s="3"/>
      <c r="R424" s="4"/>
      <c r="S424" s="5"/>
      <c r="T424" s="6"/>
      <c r="U424" s="7"/>
      <c r="V424" s="55"/>
      <c r="W424" s="125"/>
      <c r="X424" s="8"/>
      <c r="Y424" s="4"/>
      <c r="Z424" s="5"/>
      <c r="AA424" s="6"/>
      <c r="AB424" s="7"/>
      <c r="AC424" s="55"/>
      <c r="AD424" s="168"/>
      <c r="AE424" s="549" t="s">
        <v>66</v>
      </c>
      <c r="AF424" s="549"/>
      <c r="AG424" s="550"/>
      <c r="AH424" s="551"/>
      <c r="AI424" s="536" t="str">
        <f t="shared" ref="AI424" si="159">IF(F424&lt;35,"◯","")</f>
        <v/>
      </c>
      <c r="AJ424" s="538"/>
      <c r="AK424" s="538"/>
      <c r="AL424" s="538"/>
      <c r="AM424" s="538"/>
      <c r="AO424" s="34" t="str">
        <f t="shared" si="157"/>
        <v/>
      </c>
      <c r="AP424" s="35" t="str">
        <f t="shared" si="146"/>
        <v/>
      </c>
      <c r="AQ424" s="36" t="str">
        <f t="shared" si="147"/>
        <v/>
      </c>
      <c r="AR424" s="37" t="str">
        <f t="shared" si="148"/>
        <v/>
      </c>
      <c r="AS424" s="38" t="str">
        <f t="shared" si="149"/>
        <v>000</v>
      </c>
      <c r="AT424" s="39" t="str">
        <f t="shared" si="150"/>
        <v>000</v>
      </c>
      <c r="AU424" s="169">
        <f t="shared" si="151"/>
        <v>0</v>
      </c>
      <c r="AV424" s="35" t="str">
        <f t="shared" si="152"/>
        <v>000</v>
      </c>
      <c r="AW424" s="39" t="str">
        <f t="shared" si="153"/>
        <v>000</v>
      </c>
      <c r="AX424" s="169">
        <f t="shared" si="154"/>
        <v>0</v>
      </c>
      <c r="AY424" s="43">
        <f t="shared" si="155"/>
        <v>0</v>
      </c>
      <c r="AZ424" s="32">
        <f t="shared" si="156"/>
        <v>0</v>
      </c>
    </row>
    <row r="425" spans="3:52" ht="22.5" customHeight="1">
      <c r="C425" s="512"/>
      <c r="D425" s="514"/>
      <c r="E425" s="516"/>
      <c r="F425" s="27" t="s">
        <v>305</v>
      </c>
      <c r="G425" s="25"/>
      <c r="H425" s="28" t="s">
        <v>309</v>
      </c>
      <c r="I425" s="521"/>
      <c r="J425" s="514"/>
      <c r="K425" s="541"/>
      <c r="L425" s="543"/>
      <c r="M425" s="545"/>
      <c r="N425" s="127" t="s">
        <v>305</v>
      </c>
      <c r="O425" s="25"/>
      <c r="P425" s="28" t="s">
        <v>309</v>
      </c>
      <c r="Q425" s="3"/>
      <c r="R425" s="4"/>
      <c r="S425" s="5"/>
      <c r="T425" s="6"/>
      <c r="U425" s="7"/>
      <c r="V425" s="55"/>
      <c r="W425" s="125"/>
      <c r="X425" s="8"/>
      <c r="Y425" s="4"/>
      <c r="Z425" s="5"/>
      <c r="AA425" s="6"/>
      <c r="AB425" s="7"/>
      <c r="AC425" s="55"/>
      <c r="AD425" s="170"/>
      <c r="AE425" s="27" t="s">
        <v>305</v>
      </c>
      <c r="AF425" s="25"/>
      <c r="AG425" s="28" t="s">
        <v>309</v>
      </c>
      <c r="AH425" s="552"/>
      <c r="AI425" s="537"/>
      <c r="AJ425" s="539"/>
      <c r="AK425" s="539"/>
      <c r="AL425" s="539"/>
      <c r="AM425" s="539"/>
      <c r="AO425" s="34" t="str">
        <f t="shared" si="157"/>
        <v/>
      </c>
      <c r="AP425" s="35" t="str">
        <f t="shared" si="146"/>
        <v/>
      </c>
      <c r="AQ425" s="36" t="str">
        <f t="shared" si="147"/>
        <v/>
      </c>
      <c r="AR425" s="37" t="str">
        <f t="shared" si="148"/>
        <v/>
      </c>
      <c r="AS425" s="38" t="str">
        <f t="shared" si="149"/>
        <v>000</v>
      </c>
      <c r="AT425" s="39" t="str">
        <f t="shared" si="150"/>
        <v>000</v>
      </c>
      <c r="AU425" s="169">
        <f t="shared" si="151"/>
        <v>0</v>
      </c>
      <c r="AV425" s="35" t="str">
        <f t="shared" si="152"/>
        <v>000</v>
      </c>
      <c r="AW425" s="39" t="str">
        <f t="shared" si="153"/>
        <v>000</v>
      </c>
      <c r="AX425" s="169">
        <f t="shared" si="154"/>
        <v>0</v>
      </c>
      <c r="AY425" s="43">
        <f t="shared" si="155"/>
        <v>0</v>
      </c>
      <c r="AZ425" s="32">
        <f t="shared" si="156"/>
        <v>0</v>
      </c>
    </row>
    <row r="426" spans="3:52" ht="22.5" customHeight="1" thickBot="1">
      <c r="C426" s="511"/>
      <c r="D426" s="513"/>
      <c r="E426" s="515"/>
      <c r="F426" s="517" t="str">
        <f>IF(G427="","",INT(YEARFRAC(G427,'[1]1'!$AJ$7,1)))</f>
        <v/>
      </c>
      <c r="G426" s="518"/>
      <c r="H426" s="519"/>
      <c r="I426" s="520"/>
      <c r="J426" s="513"/>
      <c r="K426" s="540" t="s">
        <v>308</v>
      </c>
      <c r="L426" s="542"/>
      <c r="M426" s="544" t="s">
        <v>307</v>
      </c>
      <c r="N426" s="546"/>
      <c r="O426" s="547"/>
      <c r="P426" s="548"/>
      <c r="Q426" s="3"/>
      <c r="R426" s="4"/>
      <c r="S426" s="5"/>
      <c r="T426" s="6"/>
      <c r="U426" s="7"/>
      <c r="V426" s="55"/>
      <c r="W426" s="125"/>
      <c r="X426" s="8"/>
      <c r="Y426" s="4"/>
      <c r="Z426" s="5"/>
      <c r="AA426" s="6"/>
      <c r="AB426" s="7"/>
      <c r="AC426" s="55"/>
      <c r="AD426" s="168"/>
      <c r="AE426" s="549" t="s">
        <v>66</v>
      </c>
      <c r="AF426" s="549"/>
      <c r="AG426" s="550"/>
      <c r="AH426" s="551"/>
      <c r="AI426" s="536" t="str">
        <f t="shared" ref="AI426:AI486" si="160">IF(F426&lt;35,"◯","")</f>
        <v/>
      </c>
      <c r="AJ426" s="538"/>
      <c r="AK426" s="538"/>
      <c r="AL426" s="538"/>
      <c r="AM426" s="538"/>
      <c r="AO426" s="34" t="str">
        <f t="shared" si="157"/>
        <v/>
      </c>
      <c r="AP426" s="35" t="str">
        <f t="shared" si="146"/>
        <v/>
      </c>
      <c r="AQ426" s="36" t="str">
        <f t="shared" si="147"/>
        <v/>
      </c>
      <c r="AR426" s="37" t="str">
        <f t="shared" si="148"/>
        <v/>
      </c>
      <c r="AS426" s="38" t="str">
        <f t="shared" si="149"/>
        <v>000</v>
      </c>
      <c r="AT426" s="39" t="str">
        <f t="shared" si="150"/>
        <v>000</v>
      </c>
      <c r="AU426" s="169">
        <f t="shared" si="151"/>
        <v>0</v>
      </c>
      <c r="AV426" s="35" t="str">
        <f t="shared" si="152"/>
        <v>000</v>
      </c>
      <c r="AW426" s="39" t="str">
        <f t="shared" si="153"/>
        <v>000</v>
      </c>
      <c r="AX426" s="169">
        <f t="shared" si="154"/>
        <v>0</v>
      </c>
      <c r="AY426" s="43">
        <f t="shared" si="155"/>
        <v>0</v>
      </c>
      <c r="AZ426" s="32">
        <f t="shared" si="156"/>
        <v>0</v>
      </c>
    </row>
    <row r="427" spans="3:52" ht="22.5" customHeight="1">
      <c r="C427" s="512"/>
      <c r="D427" s="514"/>
      <c r="E427" s="516"/>
      <c r="F427" s="27" t="s">
        <v>305</v>
      </c>
      <c r="G427" s="25"/>
      <c r="H427" s="28" t="s">
        <v>309</v>
      </c>
      <c r="I427" s="521"/>
      <c r="J427" s="514"/>
      <c r="K427" s="541"/>
      <c r="L427" s="543"/>
      <c r="M427" s="545"/>
      <c r="N427" s="127" t="s">
        <v>305</v>
      </c>
      <c r="O427" s="25"/>
      <c r="P427" s="28" t="s">
        <v>309</v>
      </c>
      <c r="Q427" s="3"/>
      <c r="R427" s="4"/>
      <c r="S427" s="5"/>
      <c r="T427" s="6"/>
      <c r="U427" s="7"/>
      <c r="V427" s="55"/>
      <c r="W427" s="125"/>
      <c r="X427" s="8"/>
      <c r="Y427" s="4"/>
      <c r="Z427" s="5"/>
      <c r="AA427" s="6"/>
      <c r="AB427" s="7"/>
      <c r="AC427" s="55"/>
      <c r="AD427" s="170"/>
      <c r="AE427" s="27" t="s">
        <v>305</v>
      </c>
      <c r="AF427" s="25"/>
      <c r="AG427" s="28" t="s">
        <v>309</v>
      </c>
      <c r="AH427" s="552"/>
      <c r="AI427" s="537"/>
      <c r="AJ427" s="539"/>
      <c r="AK427" s="539"/>
      <c r="AL427" s="539"/>
      <c r="AM427" s="539"/>
      <c r="AO427" s="34" t="str">
        <f t="shared" si="157"/>
        <v/>
      </c>
      <c r="AP427" s="35" t="str">
        <f t="shared" si="146"/>
        <v/>
      </c>
      <c r="AQ427" s="36" t="str">
        <f t="shared" si="147"/>
        <v/>
      </c>
      <c r="AR427" s="37" t="str">
        <f t="shared" si="148"/>
        <v/>
      </c>
      <c r="AS427" s="38" t="str">
        <f t="shared" si="149"/>
        <v>000</v>
      </c>
      <c r="AT427" s="39" t="str">
        <f t="shared" si="150"/>
        <v>000</v>
      </c>
      <c r="AU427" s="169">
        <f t="shared" si="151"/>
        <v>0</v>
      </c>
      <c r="AV427" s="35" t="str">
        <f t="shared" si="152"/>
        <v>000</v>
      </c>
      <c r="AW427" s="39" t="str">
        <f t="shared" si="153"/>
        <v>000</v>
      </c>
      <c r="AX427" s="169">
        <f t="shared" si="154"/>
        <v>0</v>
      </c>
      <c r="AY427" s="43">
        <f t="shared" si="155"/>
        <v>0</v>
      </c>
      <c r="AZ427" s="32">
        <f t="shared" si="156"/>
        <v>0</v>
      </c>
    </row>
    <row r="428" spans="3:52" ht="22.5" customHeight="1" thickBot="1">
      <c r="C428" s="511"/>
      <c r="D428" s="513"/>
      <c r="E428" s="515"/>
      <c r="F428" s="517" t="str">
        <f>IF(G429="","",INT(YEARFRAC(G429,'[1]1'!$AJ$7,1)))</f>
        <v/>
      </c>
      <c r="G428" s="518"/>
      <c r="H428" s="519"/>
      <c r="I428" s="520"/>
      <c r="J428" s="513"/>
      <c r="K428" s="540" t="s">
        <v>308</v>
      </c>
      <c r="L428" s="542"/>
      <c r="M428" s="544" t="s">
        <v>307</v>
      </c>
      <c r="N428" s="546"/>
      <c r="O428" s="547"/>
      <c r="P428" s="548"/>
      <c r="Q428" s="3"/>
      <c r="R428" s="4"/>
      <c r="S428" s="5"/>
      <c r="T428" s="6"/>
      <c r="U428" s="7"/>
      <c r="V428" s="55"/>
      <c r="W428" s="125"/>
      <c r="X428" s="8"/>
      <c r="Y428" s="4"/>
      <c r="Z428" s="5"/>
      <c r="AA428" s="6"/>
      <c r="AB428" s="7"/>
      <c r="AC428" s="55"/>
      <c r="AD428" s="168"/>
      <c r="AE428" s="549" t="s">
        <v>66</v>
      </c>
      <c r="AF428" s="549"/>
      <c r="AG428" s="550"/>
      <c r="AH428" s="551"/>
      <c r="AI428" s="536" t="str">
        <f t="shared" ref="AI428:AI488" si="161">IF(F428&lt;35,"◯","")</f>
        <v/>
      </c>
      <c r="AJ428" s="538"/>
      <c r="AK428" s="538"/>
      <c r="AL428" s="538"/>
      <c r="AM428" s="538"/>
      <c r="AO428" s="34" t="str">
        <f t="shared" si="157"/>
        <v/>
      </c>
      <c r="AP428" s="35" t="str">
        <f t="shared" si="146"/>
        <v/>
      </c>
      <c r="AQ428" s="36" t="str">
        <f t="shared" si="147"/>
        <v/>
      </c>
      <c r="AR428" s="37" t="str">
        <f t="shared" si="148"/>
        <v/>
      </c>
      <c r="AS428" s="38" t="str">
        <f t="shared" si="149"/>
        <v>000</v>
      </c>
      <c r="AT428" s="39" t="str">
        <f t="shared" si="150"/>
        <v>000</v>
      </c>
      <c r="AU428" s="169">
        <f t="shared" si="151"/>
        <v>0</v>
      </c>
      <c r="AV428" s="35" t="str">
        <f t="shared" si="152"/>
        <v>000</v>
      </c>
      <c r="AW428" s="39" t="str">
        <f t="shared" si="153"/>
        <v>000</v>
      </c>
      <c r="AX428" s="169">
        <f t="shared" si="154"/>
        <v>0</v>
      </c>
      <c r="AY428" s="43">
        <f t="shared" si="155"/>
        <v>0</v>
      </c>
      <c r="AZ428" s="32">
        <f t="shared" si="156"/>
        <v>0</v>
      </c>
    </row>
    <row r="429" spans="3:52" ht="22.5" customHeight="1">
      <c r="C429" s="512"/>
      <c r="D429" s="514"/>
      <c r="E429" s="516"/>
      <c r="F429" s="27" t="s">
        <v>305</v>
      </c>
      <c r="G429" s="25"/>
      <c r="H429" s="28" t="s">
        <v>309</v>
      </c>
      <c r="I429" s="521"/>
      <c r="J429" s="514"/>
      <c r="K429" s="541"/>
      <c r="L429" s="543"/>
      <c r="M429" s="545"/>
      <c r="N429" s="127" t="s">
        <v>305</v>
      </c>
      <c r="O429" s="25"/>
      <c r="P429" s="28" t="s">
        <v>309</v>
      </c>
      <c r="Q429" s="3"/>
      <c r="R429" s="4"/>
      <c r="S429" s="5"/>
      <c r="T429" s="6"/>
      <c r="U429" s="7"/>
      <c r="V429" s="55"/>
      <c r="W429" s="125"/>
      <c r="X429" s="8"/>
      <c r="Y429" s="4"/>
      <c r="Z429" s="5"/>
      <c r="AA429" s="6"/>
      <c r="AB429" s="7"/>
      <c r="AC429" s="55"/>
      <c r="AD429" s="170"/>
      <c r="AE429" s="27" t="s">
        <v>305</v>
      </c>
      <c r="AF429" s="25"/>
      <c r="AG429" s="28" t="s">
        <v>309</v>
      </c>
      <c r="AH429" s="552"/>
      <c r="AI429" s="537"/>
      <c r="AJ429" s="539"/>
      <c r="AK429" s="539"/>
      <c r="AL429" s="539"/>
      <c r="AM429" s="539"/>
      <c r="AO429" s="34" t="str">
        <f t="shared" si="157"/>
        <v/>
      </c>
      <c r="AP429" s="35" t="str">
        <f t="shared" si="146"/>
        <v/>
      </c>
      <c r="AQ429" s="36" t="str">
        <f t="shared" si="147"/>
        <v/>
      </c>
      <c r="AR429" s="37" t="str">
        <f t="shared" si="148"/>
        <v/>
      </c>
      <c r="AS429" s="38" t="str">
        <f t="shared" si="149"/>
        <v>000</v>
      </c>
      <c r="AT429" s="39" t="str">
        <f t="shared" si="150"/>
        <v>000</v>
      </c>
      <c r="AU429" s="169">
        <f t="shared" si="151"/>
        <v>0</v>
      </c>
      <c r="AV429" s="35" t="str">
        <f t="shared" si="152"/>
        <v>000</v>
      </c>
      <c r="AW429" s="39" t="str">
        <f t="shared" si="153"/>
        <v>000</v>
      </c>
      <c r="AX429" s="169">
        <f t="shared" si="154"/>
        <v>0</v>
      </c>
      <c r="AY429" s="43">
        <f t="shared" si="155"/>
        <v>0</v>
      </c>
      <c r="AZ429" s="32">
        <f t="shared" si="156"/>
        <v>0</v>
      </c>
    </row>
    <row r="430" spans="3:52" ht="22.5" customHeight="1" thickBot="1">
      <c r="C430" s="511"/>
      <c r="D430" s="513"/>
      <c r="E430" s="515"/>
      <c r="F430" s="517" t="str">
        <f>IF(G431="","",INT(YEARFRAC(G431,'[1]1'!$AJ$7,1)))</f>
        <v/>
      </c>
      <c r="G430" s="518"/>
      <c r="H430" s="519"/>
      <c r="I430" s="520"/>
      <c r="J430" s="513"/>
      <c r="K430" s="540" t="s">
        <v>308</v>
      </c>
      <c r="L430" s="542"/>
      <c r="M430" s="544" t="s">
        <v>307</v>
      </c>
      <c r="N430" s="546"/>
      <c r="O430" s="547"/>
      <c r="P430" s="548"/>
      <c r="Q430" s="3"/>
      <c r="R430" s="4"/>
      <c r="S430" s="5"/>
      <c r="T430" s="6"/>
      <c r="U430" s="7"/>
      <c r="V430" s="55"/>
      <c r="W430" s="125"/>
      <c r="X430" s="8"/>
      <c r="Y430" s="4"/>
      <c r="Z430" s="5"/>
      <c r="AA430" s="6"/>
      <c r="AB430" s="7"/>
      <c r="AC430" s="55"/>
      <c r="AD430" s="168"/>
      <c r="AE430" s="549" t="s">
        <v>66</v>
      </c>
      <c r="AF430" s="549"/>
      <c r="AG430" s="550"/>
      <c r="AH430" s="551"/>
      <c r="AI430" s="536" t="str">
        <f t="shared" ref="AI430:AI490" si="162">IF(F430&lt;35,"◯","")</f>
        <v/>
      </c>
      <c r="AJ430" s="538"/>
      <c r="AK430" s="538"/>
      <c r="AL430" s="538"/>
      <c r="AM430" s="538"/>
      <c r="AO430" s="34" t="str">
        <f t="shared" si="157"/>
        <v/>
      </c>
      <c r="AP430" s="35" t="str">
        <f t="shared" si="146"/>
        <v/>
      </c>
      <c r="AQ430" s="36" t="str">
        <f t="shared" si="147"/>
        <v/>
      </c>
      <c r="AR430" s="37" t="str">
        <f t="shared" si="148"/>
        <v/>
      </c>
      <c r="AS430" s="38" t="str">
        <f t="shared" si="149"/>
        <v>000</v>
      </c>
      <c r="AT430" s="39" t="str">
        <f t="shared" si="150"/>
        <v>000</v>
      </c>
      <c r="AU430" s="169">
        <f t="shared" si="151"/>
        <v>0</v>
      </c>
      <c r="AV430" s="35" t="str">
        <f t="shared" si="152"/>
        <v>000</v>
      </c>
      <c r="AW430" s="39" t="str">
        <f t="shared" si="153"/>
        <v>000</v>
      </c>
      <c r="AX430" s="169">
        <f t="shared" si="154"/>
        <v>0</v>
      </c>
      <c r="AY430" s="43">
        <f t="shared" si="155"/>
        <v>0</v>
      </c>
      <c r="AZ430" s="32">
        <f t="shared" si="156"/>
        <v>0</v>
      </c>
    </row>
    <row r="431" spans="3:52" ht="22.5" customHeight="1">
      <c r="C431" s="512"/>
      <c r="D431" s="514"/>
      <c r="E431" s="516"/>
      <c r="F431" s="27" t="s">
        <v>305</v>
      </c>
      <c r="G431" s="25"/>
      <c r="H431" s="28" t="s">
        <v>309</v>
      </c>
      <c r="I431" s="521"/>
      <c r="J431" s="514"/>
      <c r="K431" s="541"/>
      <c r="L431" s="543"/>
      <c r="M431" s="545"/>
      <c r="N431" s="127" t="s">
        <v>305</v>
      </c>
      <c r="O431" s="25"/>
      <c r="P431" s="28" t="s">
        <v>309</v>
      </c>
      <c r="Q431" s="3"/>
      <c r="R431" s="4"/>
      <c r="S431" s="5"/>
      <c r="T431" s="6"/>
      <c r="U431" s="7"/>
      <c r="V431" s="55"/>
      <c r="W431" s="125"/>
      <c r="X431" s="8"/>
      <c r="Y431" s="4"/>
      <c r="Z431" s="5"/>
      <c r="AA431" s="6"/>
      <c r="AB431" s="7"/>
      <c r="AC431" s="55"/>
      <c r="AD431" s="170"/>
      <c r="AE431" s="27" t="s">
        <v>305</v>
      </c>
      <c r="AF431" s="25"/>
      <c r="AG431" s="28" t="s">
        <v>309</v>
      </c>
      <c r="AH431" s="552"/>
      <c r="AI431" s="537"/>
      <c r="AJ431" s="539"/>
      <c r="AK431" s="539"/>
      <c r="AL431" s="539"/>
      <c r="AM431" s="539"/>
      <c r="AO431" s="34" t="str">
        <f t="shared" si="157"/>
        <v/>
      </c>
      <c r="AP431" s="35" t="str">
        <f t="shared" si="146"/>
        <v/>
      </c>
      <c r="AQ431" s="36" t="str">
        <f t="shared" si="147"/>
        <v/>
      </c>
      <c r="AR431" s="37" t="str">
        <f t="shared" si="148"/>
        <v/>
      </c>
      <c r="AS431" s="38" t="str">
        <f t="shared" si="149"/>
        <v>000</v>
      </c>
      <c r="AT431" s="39" t="str">
        <f t="shared" si="150"/>
        <v>000</v>
      </c>
      <c r="AU431" s="169">
        <f t="shared" si="151"/>
        <v>0</v>
      </c>
      <c r="AV431" s="35" t="str">
        <f t="shared" si="152"/>
        <v>000</v>
      </c>
      <c r="AW431" s="39" t="str">
        <f t="shared" si="153"/>
        <v>000</v>
      </c>
      <c r="AX431" s="169">
        <f t="shared" si="154"/>
        <v>0</v>
      </c>
      <c r="AY431" s="43">
        <f t="shared" si="155"/>
        <v>0</v>
      </c>
      <c r="AZ431" s="32">
        <f t="shared" si="156"/>
        <v>0</v>
      </c>
    </row>
    <row r="432" spans="3:52" ht="22.5" customHeight="1" thickBot="1">
      <c r="C432" s="511"/>
      <c r="D432" s="513"/>
      <c r="E432" s="515"/>
      <c r="F432" s="517" t="str">
        <f>IF(G433="","",INT(YEARFRAC(G433,'[1]1'!$AJ$7,1)))</f>
        <v/>
      </c>
      <c r="G432" s="518"/>
      <c r="H432" s="519"/>
      <c r="I432" s="520"/>
      <c r="J432" s="513"/>
      <c r="K432" s="540" t="s">
        <v>308</v>
      </c>
      <c r="L432" s="542"/>
      <c r="M432" s="544" t="s">
        <v>307</v>
      </c>
      <c r="N432" s="546"/>
      <c r="O432" s="547"/>
      <c r="P432" s="548"/>
      <c r="Q432" s="3"/>
      <c r="R432" s="4"/>
      <c r="S432" s="5"/>
      <c r="T432" s="6"/>
      <c r="U432" s="7"/>
      <c r="V432" s="55"/>
      <c r="W432" s="125"/>
      <c r="X432" s="8"/>
      <c r="Y432" s="4"/>
      <c r="Z432" s="5"/>
      <c r="AA432" s="6"/>
      <c r="AB432" s="7"/>
      <c r="AC432" s="55"/>
      <c r="AD432" s="168"/>
      <c r="AE432" s="549" t="s">
        <v>66</v>
      </c>
      <c r="AF432" s="549"/>
      <c r="AG432" s="550"/>
      <c r="AH432" s="551"/>
      <c r="AI432" s="536" t="str">
        <f t="shared" ref="AI432:AI492" si="163">IF(F432&lt;35,"◯","")</f>
        <v/>
      </c>
      <c r="AJ432" s="538"/>
      <c r="AK432" s="538"/>
      <c r="AL432" s="538"/>
      <c r="AM432" s="538"/>
      <c r="AO432" s="34" t="str">
        <f t="shared" si="157"/>
        <v/>
      </c>
      <c r="AP432" s="35" t="str">
        <f t="shared" si="146"/>
        <v/>
      </c>
      <c r="AQ432" s="36" t="str">
        <f t="shared" si="147"/>
        <v/>
      </c>
      <c r="AR432" s="37" t="str">
        <f t="shared" si="148"/>
        <v/>
      </c>
      <c r="AS432" s="38" t="str">
        <f t="shared" si="149"/>
        <v>000</v>
      </c>
      <c r="AT432" s="39" t="str">
        <f t="shared" si="150"/>
        <v>000</v>
      </c>
      <c r="AU432" s="169">
        <f t="shared" si="151"/>
        <v>0</v>
      </c>
      <c r="AV432" s="35" t="str">
        <f t="shared" si="152"/>
        <v>000</v>
      </c>
      <c r="AW432" s="39" t="str">
        <f t="shared" si="153"/>
        <v>000</v>
      </c>
      <c r="AX432" s="169">
        <f t="shared" si="154"/>
        <v>0</v>
      </c>
      <c r="AY432" s="43">
        <f t="shared" si="155"/>
        <v>0</v>
      </c>
      <c r="AZ432" s="32">
        <f t="shared" si="156"/>
        <v>0</v>
      </c>
    </row>
    <row r="433" spans="3:52" ht="22.5" customHeight="1">
      <c r="C433" s="512"/>
      <c r="D433" s="514"/>
      <c r="E433" s="516"/>
      <c r="F433" s="27" t="s">
        <v>305</v>
      </c>
      <c r="G433" s="25"/>
      <c r="H433" s="28" t="s">
        <v>309</v>
      </c>
      <c r="I433" s="521"/>
      <c r="J433" s="514"/>
      <c r="K433" s="541"/>
      <c r="L433" s="543"/>
      <c r="M433" s="545"/>
      <c r="N433" s="127" t="s">
        <v>305</v>
      </c>
      <c r="O433" s="25"/>
      <c r="P433" s="28" t="s">
        <v>309</v>
      </c>
      <c r="Q433" s="3"/>
      <c r="R433" s="4"/>
      <c r="S433" s="5"/>
      <c r="T433" s="6"/>
      <c r="U433" s="7"/>
      <c r="V433" s="55"/>
      <c r="W433" s="125"/>
      <c r="X433" s="8"/>
      <c r="Y433" s="4"/>
      <c r="Z433" s="5"/>
      <c r="AA433" s="6"/>
      <c r="AB433" s="7"/>
      <c r="AC433" s="55"/>
      <c r="AD433" s="170"/>
      <c r="AE433" s="27" t="s">
        <v>305</v>
      </c>
      <c r="AF433" s="25"/>
      <c r="AG433" s="28" t="s">
        <v>309</v>
      </c>
      <c r="AH433" s="552"/>
      <c r="AI433" s="537"/>
      <c r="AJ433" s="539"/>
      <c r="AK433" s="539"/>
      <c r="AL433" s="539"/>
      <c r="AM433" s="539"/>
      <c r="AO433" s="34" t="str">
        <f t="shared" si="157"/>
        <v/>
      </c>
      <c r="AP433" s="35" t="str">
        <f t="shared" si="146"/>
        <v/>
      </c>
      <c r="AQ433" s="36" t="str">
        <f t="shared" si="147"/>
        <v/>
      </c>
      <c r="AR433" s="37" t="str">
        <f t="shared" si="148"/>
        <v/>
      </c>
      <c r="AS433" s="38" t="str">
        <f t="shared" si="149"/>
        <v>000</v>
      </c>
      <c r="AT433" s="39" t="str">
        <f t="shared" si="150"/>
        <v>000</v>
      </c>
      <c r="AU433" s="169">
        <f t="shared" si="151"/>
        <v>0</v>
      </c>
      <c r="AV433" s="35" t="str">
        <f t="shared" si="152"/>
        <v>000</v>
      </c>
      <c r="AW433" s="39" t="str">
        <f t="shared" si="153"/>
        <v>000</v>
      </c>
      <c r="AX433" s="169">
        <f t="shared" si="154"/>
        <v>0</v>
      </c>
      <c r="AY433" s="43">
        <f t="shared" si="155"/>
        <v>0</v>
      </c>
      <c r="AZ433" s="32">
        <f t="shared" si="156"/>
        <v>0</v>
      </c>
    </row>
    <row r="434" spans="3:52" ht="22.5" customHeight="1" thickBot="1">
      <c r="C434" s="511"/>
      <c r="D434" s="513"/>
      <c r="E434" s="515"/>
      <c r="F434" s="517" t="str">
        <f>IF(G435="","",INT(YEARFRAC(G435,'[1]1'!$AJ$7,1)))</f>
        <v/>
      </c>
      <c r="G434" s="518"/>
      <c r="H434" s="519"/>
      <c r="I434" s="520"/>
      <c r="J434" s="513"/>
      <c r="K434" s="540" t="s">
        <v>308</v>
      </c>
      <c r="L434" s="542"/>
      <c r="M434" s="544" t="s">
        <v>307</v>
      </c>
      <c r="N434" s="546"/>
      <c r="O434" s="547"/>
      <c r="P434" s="548"/>
      <c r="Q434" s="3"/>
      <c r="R434" s="4"/>
      <c r="S434" s="5"/>
      <c r="T434" s="6"/>
      <c r="U434" s="7"/>
      <c r="V434" s="55"/>
      <c r="W434" s="125"/>
      <c r="X434" s="8"/>
      <c r="Y434" s="4"/>
      <c r="Z434" s="5"/>
      <c r="AA434" s="6"/>
      <c r="AB434" s="7"/>
      <c r="AC434" s="55"/>
      <c r="AD434" s="168"/>
      <c r="AE434" s="549" t="s">
        <v>66</v>
      </c>
      <c r="AF434" s="549"/>
      <c r="AG434" s="550"/>
      <c r="AH434" s="551"/>
      <c r="AI434" s="536" t="str">
        <f t="shared" ref="AI434:AI494" si="164">IF(F434&lt;35,"◯","")</f>
        <v/>
      </c>
      <c r="AJ434" s="538"/>
      <c r="AK434" s="538"/>
      <c r="AL434" s="538"/>
      <c r="AM434" s="538"/>
      <c r="AO434" s="34" t="str">
        <f t="shared" si="157"/>
        <v/>
      </c>
      <c r="AP434" s="35" t="str">
        <f t="shared" si="146"/>
        <v/>
      </c>
      <c r="AQ434" s="36" t="str">
        <f t="shared" si="147"/>
        <v/>
      </c>
      <c r="AR434" s="37" t="str">
        <f t="shared" si="148"/>
        <v/>
      </c>
      <c r="AS434" s="38" t="str">
        <f t="shared" si="149"/>
        <v>000</v>
      </c>
      <c r="AT434" s="39" t="str">
        <f t="shared" si="150"/>
        <v>000</v>
      </c>
      <c r="AU434" s="169">
        <f t="shared" si="151"/>
        <v>0</v>
      </c>
      <c r="AV434" s="35" t="str">
        <f t="shared" si="152"/>
        <v>000</v>
      </c>
      <c r="AW434" s="39" t="str">
        <f t="shared" si="153"/>
        <v>000</v>
      </c>
      <c r="AX434" s="169">
        <f t="shared" si="154"/>
        <v>0</v>
      </c>
      <c r="AY434" s="43">
        <f t="shared" si="155"/>
        <v>0</v>
      </c>
      <c r="AZ434" s="32">
        <f t="shared" si="156"/>
        <v>0</v>
      </c>
    </row>
    <row r="435" spans="3:52" ht="22.5" customHeight="1">
      <c r="C435" s="512"/>
      <c r="D435" s="514"/>
      <c r="E435" s="516"/>
      <c r="F435" s="27" t="s">
        <v>305</v>
      </c>
      <c r="G435" s="25"/>
      <c r="H435" s="28" t="s">
        <v>309</v>
      </c>
      <c r="I435" s="521"/>
      <c r="J435" s="514"/>
      <c r="K435" s="541"/>
      <c r="L435" s="543"/>
      <c r="M435" s="545"/>
      <c r="N435" s="127" t="s">
        <v>305</v>
      </c>
      <c r="O435" s="25"/>
      <c r="P435" s="28" t="s">
        <v>309</v>
      </c>
      <c r="Q435" s="3"/>
      <c r="R435" s="4"/>
      <c r="S435" s="5"/>
      <c r="T435" s="6"/>
      <c r="U435" s="7"/>
      <c r="V435" s="55"/>
      <c r="W435" s="125"/>
      <c r="X435" s="8"/>
      <c r="Y435" s="4"/>
      <c r="Z435" s="5"/>
      <c r="AA435" s="6"/>
      <c r="AB435" s="7"/>
      <c r="AC435" s="55"/>
      <c r="AD435" s="170"/>
      <c r="AE435" s="27" t="s">
        <v>305</v>
      </c>
      <c r="AF435" s="25"/>
      <c r="AG435" s="28" t="s">
        <v>309</v>
      </c>
      <c r="AH435" s="552"/>
      <c r="AI435" s="537"/>
      <c r="AJ435" s="539"/>
      <c r="AK435" s="539"/>
      <c r="AL435" s="539"/>
      <c r="AM435" s="539"/>
      <c r="AO435" s="34" t="str">
        <f t="shared" si="157"/>
        <v/>
      </c>
      <c r="AP435" s="35" t="str">
        <f t="shared" si="146"/>
        <v/>
      </c>
      <c r="AQ435" s="36" t="str">
        <f t="shared" si="147"/>
        <v/>
      </c>
      <c r="AR435" s="37" t="str">
        <f t="shared" si="148"/>
        <v/>
      </c>
      <c r="AS435" s="38" t="str">
        <f t="shared" si="149"/>
        <v>000</v>
      </c>
      <c r="AT435" s="39" t="str">
        <f t="shared" si="150"/>
        <v>000</v>
      </c>
      <c r="AU435" s="169">
        <f t="shared" si="151"/>
        <v>0</v>
      </c>
      <c r="AV435" s="35" t="str">
        <f t="shared" si="152"/>
        <v>000</v>
      </c>
      <c r="AW435" s="39" t="str">
        <f t="shared" si="153"/>
        <v>000</v>
      </c>
      <c r="AX435" s="169">
        <f t="shared" si="154"/>
        <v>0</v>
      </c>
      <c r="AY435" s="43">
        <f t="shared" si="155"/>
        <v>0</v>
      </c>
      <c r="AZ435" s="32">
        <f t="shared" si="156"/>
        <v>0</v>
      </c>
    </row>
    <row r="436" spans="3:52" ht="22.5" customHeight="1" thickBot="1">
      <c r="C436" s="511"/>
      <c r="D436" s="513"/>
      <c r="E436" s="515"/>
      <c r="F436" s="517" t="str">
        <f>IF(G437="","",INT(YEARFRAC(G437,'[1]1'!$AJ$7,1)))</f>
        <v/>
      </c>
      <c r="G436" s="518"/>
      <c r="H436" s="519"/>
      <c r="I436" s="520"/>
      <c r="J436" s="513"/>
      <c r="K436" s="540" t="s">
        <v>308</v>
      </c>
      <c r="L436" s="542"/>
      <c r="M436" s="544" t="s">
        <v>307</v>
      </c>
      <c r="N436" s="546"/>
      <c r="O436" s="547"/>
      <c r="P436" s="548"/>
      <c r="Q436" s="3"/>
      <c r="R436" s="4"/>
      <c r="S436" s="5"/>
      <c r="T436" s="6"/>
      <c r="U436" s="7"/>
      <c r="V436" s="55"/>
      <c r="W436" s="125"/>
      <c r="X436" s="8"/>
      <c r="Y436" s="4"/>
      <c r="Z436" s="5"/>
      <c r="AA436" s="6"/>
      <c r="AB436" s="7"/>
      <c r="AC436" s="55"/>
      <c r="AD436" s="168"/>
      <c r="AE436" s="549" t="s">
        <v>66</v>
      </c>
      <c r="AF436" s="549"/>
      <c r="AG436" s="550"/>
      <c r="AH436" s="551"/>
      <c r="AI436" s="536" t="str">
        <f t="shared" ref="AI436:AI496" si="165">IF(F436&lt;35,"◯","")</f>
        <v/>
      </c>
      <c r="AJ436" s="538"/>
      <c r="AK436" s="538"/>
      <c r="AL436" s="538"/>
      <c r="AM436" s="538"/>
      <c r="AO436" s="34" t="str">
        <f t="shared" si="157"/>
        <v/>
      </c>
      <c r="AP436" s="35" t="str">
        <f t="shared" si="146"/>
        <v/>
      </c>
      <c r="AQ436" s="36" t="str">
        <f t="shared" si="147"/>
        <v/>
      </c>
      <c r="AR436" s="37" t="str">
        <f t="shared" si="148"/>
        <v/>
      </c>
      <c r="AS436" s="38" t="str">
        <f t="shared" si="149"/>
        <v>000</v>
      </c>
      <c r="AT436" s="39" t="str">
        <f t="shared" si="150"/>
        <v>000</v>
      </c>
      <c r="AU436" s="169">
        <f t="shared" si="151"/>
        <v>0</v>
      </c>
      <c r="AV436" s="35" t="str">
        <f t="shared" si="152"/>
        <v>000</v>
      </c>
      <c r="AW436" s="39" t="str">
        <f t="shared" si="153"/>
        <v>000</v>
      </c>
      <c r="AX436" s="169">
        <f t="shared" si="154"/>
        <v>0</v>
      </c>
      <c r="AY436" s="43">
        <f t="shared" si="155"/>
        <v>0</v>
      </c>
      <c r="AZ436" s="32">
        <f t="shared" si="156"/>
        <v>0</v>
      </c>
    </row>
    <row r="437" spans="3:52" ht="22.5" customHeight="1">
      <c r="C437" s="512"/>
      <c r="D437" s="514"/>
      <c r="E437" s="516"/>
      <c r="F437" s="27" t="s">
        <v>305</v>
      </c>
      <c r="G437" s="25"/>
      <c r="H437" s="28" t="s">
        <v>309</v>
      </c>
      <c r="I437" s="521"/>
      <c r="J437" s="514"/>
      <c r="K437" s="541"/>
      <c r="L437" s="543"/>
      <c r="M437" s="545"/>
      <c r="N437" s="127" t="s">
        <v>305</v>
      </c>
      <c r="O437" s="25"/>
      <c r="P437" s="28" t="s">
        <v>309</v>
      </c>
      <c r="Q437" s="3"/>
      <c r="R437" s="4"/>
      <c r="S437" s="5"/>
      <c r="T437" s="6"/>
      <c r="U437" s="7"/>
      <c r="V437" s="55"/>
      <c r="W437" s="125"/>
      <c r="X437" s="8"/>
      <c r="Y437" s="4"/>
      <c r="Z437" s="5"/>
      <c r="AA437" s="6"/>
      <c r="AB437" s="7"/>
      <c r="AC437" s="55"/>
      <c r="AD437" s="170"/>
      <c r="AE437" s="27" t="s">
        <v>305</v>
      </c>
      <c r="AF437" s="25"/>
      <c r="AG437" s="28" t="s">
        <v>309</v>
      </c>
      <c r="AH437" s="552"/>
      <c r="AI437" s="537"/>
      <c r="AJ437" s="539"/>
      <c r="AK437" s="539"/>
      <c r="AL437" s="539"/>
      <c r="AM437" s="539"/>
      <c r="AO437" s="34" t="str">
        <f t="shared" si="157"/>
        <v/>
      </c>
      <c r="AP437" s="35" t="str">
        <f t="shared" si="146"/>
        <v/>
      </c>
      <c r="AQ437" s="36" t="str">
        <f t="shared" si="147"/>
        <v/>
      </c>
      <c r="AR437" s="37" t="str">
        <f t="shared" si="148"/>
        <v/>
      </c>
      <c r="AS437" s="38" t="str">
        <f t="shared" si="149"/>
        <v>000</v>
      </c>
      <c r="AT437" s="39" t="str">
        <f t="shared" si="150"/>
        <v>000</v>
      </c>
      <c r="AU437" s="169">
        <f t="shared" si="151"/>
        <v>0</v>
      </c>
      <c r="AV437" s="35" t="str">
        <f t="shared" si="152"/>
        <v>000</v>
      </c>
      <c r="AW437" s="39" t="str">
        <f t="shared" si="153"/>
        <v>000</v>
      </c>
      <c r="AX437" s="169">
        <f t="shared" si="154"/>
        <v>0</v>
      </c>
      <c r="AY437" s="43">
        <f t="shared" si="155"/>
        <v>0</v>
      </c>
      <c r="AZ437" s="32">
        <f t="shared" si="156"/>
        <v>0</v>
      </c>
    </row>
    <row r="438" spans="3:52" ht="22.5" customHeight="1" thickBot="1">
      <c r="C438" s="511"/>
      <c r="D438" s="513"/>
      <c r="E438" s="515"/>
      <c r="F438" s="517" t="str">
        <f>IF(G439="","",INT(YEARFRAC(G439,'[1]1'!$AJ$7,1)))</f>
        <v/>
      </c>
      <c r="G438" s="518"/>
      <c r="H438" s="519"/>
      <c r="I438" s="520"/>
      <c r="J438" s="513"/>
      <c r="K438" s="540" t="s">
        <v>308</v>
      </c>
      <c r="L438" s="542"/>
      <c r="M438" s="544" t="s">
        <v>307</v>
      </c>
      <c r="N438" s="546"/>
      <c r="O438" s="547"/>
      <c r="P438" s="548"/>
      <c r="Q438" s="3"/>
      <c r="R438" s="4"/>
      <c r="S438" s="5"/>
      <c r="T438" s="6"/>
      <c r="U438" s="7"/>
      <c r="V438" s="55"/>
      <c r="W438" s="125"/>
      <c r="X438" s="8"/>
      <c r="Y438" s="4"/>
      <c r="Z438" s="5"/>
      <c r="AA438" s="6"/>
      <c r="AB438" s="7"/>
      <c r="AC438" s="55"/>
      <c r="AD438" s="168"/>
      <c r="AE438" s="549" t="s">
        <v>66</v>
      </c>
      <c r="AF438" s="549"/>
      <c r="AG438" s="550"/>
      <c r="AH438" s="551"/>
      <c r="AI438" s="536" t="str">
        <f t="shared" ref="AI438:AI498" si="166">IF(F438&lt;35,"◯","")</f>
        <v/>
      </c>
      <c r="AJ438" s="538"/>
      <c r="AK438" s="538"/>
      <c r="AL438" s="538"/>
      <c r="AM438" s="538"/>
      <c r="AO438" s="34" t="str">
        <f t="shared" si="157"/>
        <v/>
      </c>
      <c r="AP438" s="35" t="str">
        <f t="shared" si="146"/>
        <v/>
      </c>
      <c r="AQ438" s="36" t="str">
        <f t="shared" si="147"/>
        <v/>
      </c>
      <c r="AR438" s="37" t="str">
        <f t="shared" si="148"/>
        <v/>
      </c>
      <c r="AS438" s="38" t="str">
        <f t="shared" si="149"/>
        <v>000</v>
      </c>
      <c r="AT438" s="39" t="str">
        <f t="shared" si="150"/>
        <v>000</v>
      </c>
      <c r="AU438" s="169">
        <f t="shared" si="151"/>
        <v>0</v>
      </c>
      <c r="AV438" s="35" t="str">
        <f t="shared" si="152"/>
        <v>000</v>
      </c>
      <c r="AW438" s="39" t="str">
        <f t="shared" si="153"/>
        <v>000</v>
      </c>
      <c r="AX438" s="169">
        <f t="shared" si="154"/>
        <v>0</v>
      </c>
      <c r="AY438" s="43">
        <f t="shared" si="155"/>
        <v>0</v>
      </c>
      <c r="AZ438" s="32">
        <f t="shared" si="156"/>
        <v>0</v>
      </c>
    </row>
    <row r="439" spans="3:52" ht="22.5" customHeight="1">
      <c r="C439" s="512"/>
      <c r="D439" s="514"/>
      <c r="E439" s="516"/>
      <c r="F439" s="27" t="s">
        <v>305</v>
      </c>
      <c r="G439" s="25"/>
      <c r="H439" s="28" t="s">
        <v>309</v>
      </c>
      <c r="I439" s="521"/>
      <c r="J439" s="514"/>
      <c r="K439" s="541"/>
      <c r="L439" s="543"/>
      <c r="M439" s="545"/>
      <c r="N439" s="127" t="s">
        <v>305</v>
      </c>
      <c r="O439" s="25"/>
      <c r="P439" s="28" t="s">
        <v>309</v>
      </c>
      <c r="Q439" s="3"/>
      <c r="R439" s="4"/>
      <c r="S439" s="5"/>
      <c r="T439" s="6"/>
      <c r="U439" s="7"/>
      <c r="V439" s="55"/>
      <c r="W439" s="125"/>
      <c r="X439" s="8"/>
      <c r="Y439" s="4"/>
      <c r="Z439" s="5"/>
      <c r="AA439" s="6"/>
      <c r="AB439" s="7"/>
      <c r="AC439" s="55"/>
      <c r="AD439" s="170"/>
      <c r="AE439" s="27" t="s">
        <v>305</v>
      </c>
      <c r="AF439" s="25"/>
      <c r="AG439" s="28" t="s">
        <v>309</v>
      </c>
      <c r="AH439" s="552"/>
      <c r="AI439" s="537"/>
      <c r="AJ439" s="539"/>
      <c r="AK439" s="539"/>
      <c r="AL439" s="539"/>
      <c r="AM439" s="539"/>
      <c r="AO439" s="34" t="str">
        <f t="shared" si="157"/>
        <v/>
      </c>
      <c r="AP439" s="35" t="str">
        <f t="shared" si="146"/>
        <v/>
      </c>
      <c r="AQ439" s="36" t="str">
        <f t="shared" si="147"/>
        <v/>
      </c>
      <c r="AR439" s="37" t="str">
        <f t="shared" si="148"/>
        <v/>
      </c>
      <c r="AS439" s="38" t="str">
        <f t="shared" si="149"/>
        <v>000</v>
      </c>
      <c r="AT439" s="39" t="str">
        <f t="shared" si="150"/>
        <v>000</v>
      </c>
      <c r="AU439" s="169">
        <f t="shared" si="151"/>
        <v>0</v>
      </c>
      <c r="AV439" s="35" t="str">
        <f t="shared" si="152"/>
        <v>000</v>
      </c>
      <c r="AW439" s="39" t="str">
        <f t="shared" si="153"/>
        <v>000</v>
      </c>
      <c r="AX439" s="169">
        <f t="shared" si="154"/>
        <v>0</v>
      </c>
      <c r="AY439" s="43">
        <f t="shared" si="155"/>
        <v>0</v>
      </c>
      <c r="AZ439" s="32">
        <f t="shared" si="156"/>
        <v>0</v>
      </c>
    </row>
    <row r="440" spans="3:52" ht="22.5" customHeight="1" thickBot="1">
      <c r="C440" s="511"/>
      <c r="D440" s="513"/>
      <c r="E440" s="515"/>
      <c r="F440" s="517" t="str">
        <f>IF(G441="","",INT(YEARFRAC(G441,'[1]1'!$AJ$7,1)))</f>
        <v/>
      </c>
      <c r="G440" s="518"/>
      <c r="H440" s="519"/>
      <c r="I440" s="520"/>
      <c r="J440" s="513"/>
      <c r="K440" s="540" t="s">
        <v>308</v>
      </c>
      <c r="L440" s="542"/>
      <c r="M440" s="544" t="s">
        <v>307</v>
      </c>
      <c r="N440" s="546"/>
      <c r="O440" s="547"/>
      <c r="P440" s="548"/>
      <c r="Q440" s="3"/>
      <c r="R440" s="4"/>
      <c r="S440" s="5"/>
      <c r="T440" s="6"/>
      <c r="U440" s="7"/>
      <c r="V440" s="55"/>
      <c r="W440" s="125"/>
      <c r="X440" s="8"/>
      <c r="Y440" s="4"/>
      <c r="Z440" s="5"/>
      <c r="AA440" s="6"/>
      <c r="AB440" s="7"/>
      <c r="AC440" s="55"/>
      <c r="AD440" s="168"/>
      <c r="AE440" s="549" t="s">
        <v>66</v>
      </c>
      <c r="AF440" s="549"/>
      <c r="AG440" s="550"/>
      <c r="AH440" s="551"/>
      <c r="AI440" s="536" t="str">
        <f t="shared" ref="AI440:AI500" si="167">IF(F440&lt;35,"◯","")</f>
        <v/>
      </c>
      <c r="AJ440" s="538"/>
      <c r="AK440" s="538"/>
      <c r="AL440" s="538"/>
      <c r="AM440" s="538"/>
      <c r="AO440" s="34" t="str">
        <f t="shared" si="157"/>
        <v/>
      </c>
      <c r="AP440" s="35" t="str">
        <f t="shared" si="146"/>
        <v/>
      </c>
      <c r="AQ440" s="36" t="str">
        <f t="shared" si="147"/>
        <v/>
      </c>
      <c r="AR440" s="37" t="str">
        <f t="shared" si="148"/>
        <v/>
      </c>
      <c r="AS440" s="38" t="str">
        <f t="shared" si="149"/>
        <v>000</v>
      </c>
      <c r="AT440" s="39" t="str">
        <f t="shared" si="150"/>
        <v>000</v>
      </c>
      <c r="AU440" s="169">
        <f t="shared" si="151"/>
        <v>0</v>
      </c>
      <c r="AV440" s="35" t="str">
        <f t="shared" si="152"/>
        <v>000</v>
      </c>
      <c r="AW440" s="39" t="str">
        <f t="shared" si="153"/>
        <v>000</v>
      </c>
      <c r="AX440" s="169">
        <f t="shared" si="154"/>
        <v>0</v>
      </c>
      <c r="AY440" s="43">
        <f t="shared" si="155"/>
        <v>0</v>
      </c>
      <c r="AZ440" s="32">
        <f t="shared" si="156"/>
        <v>0</v>
      </c>
    </row>
    <row r="441" spans="3:52" ht="22.5" customHeight="1">
      <c r="C441" s="512"/>
      <c r="D441" s="514"/>
      <c r="E441" s="516"/>
      <c r="F441" s="27" t="s">
        <v>305</v>
      </c>
      <c r="G441" s="25"/>
      <c r="H441" s="28" t="s">
        <v>309</v>
      </c>
      <c r="I441" s="521"/>
      <c r="J441" s="514"/>
      <c r="K441" s="541"/>
      <c r="L441" s="543"/>
      <c r="M441" s="545"/>
      <c r="N441" s="127" t="s">
        <v>305</v>
      </c>
      <c r="O441" s="25"/>
      <c r="P441" s="28" t="s">
        <v>309</v>
      </c>
      <c r="Q441" s="3"/>
      <c r="R441" s="4"/>
      <c r="S441" s="5"/>
      <c r="T441" s="6"/>
      <c r="U441" s="7"/>
      <c r="V441" s="55"/>
      <c r="W441" s="125"/>
      <c r="X441" s="8"/>
      <c r="Y441" s="4"/>
      <c r="Z441" s="5"/>
      <c r="AA441" s="6"/>
      <c r="AB441" s="7"/>
      <c r="AC441" s="55"/>
      <c r="AD441" s="170"/>
      <c r="AE441" s="27" t="s">
        <v>305</v>
      </c>
      <c r="AF441" s="25"/>
      <c r="AG441" s="28" t="s">
        <v>309</v>
      </c>
      <c r="AH441" s="552"/>
      <c r="AI441" s="537"/>
      <c r="AJ441" s="539"/>
      <c r="AK441" s="539"/>
      <c r="AL441" s="539"/>
      <c r="AM441" s="539"/>
      <c r="AO441" s="34" t="str">
        <f t="shared" si="157"/>
        <v/>
      </c>
      <c r="AP441" s="35" t="str">
        <f t="shared" si="146"/>
        <v/>
      </c>
      <c r="AQ441" s="36" t="str">
        <f t="shared" si="147"/>
        <v/>
      </c>
      <c r="AR441" s="37" t="str">
        <f t="shared" si="148"/>
        <v/>
      </c>
      <c r="AS441" s="38" t="str">
        <f t="shared" si="149"/>
        <v>000</v>
      </c>
      <c r="AT441" s="39" t="str">
        <f t="shared" si="150"/>
        <v>000</v>
      </c>
      <c r="AU441" s="169">
        <f t="shared" si="151"/>
        <v>0</v>
      </c>
      <c r="AV441" s="35" t="str">
        <f t="shared" si="152"/>
        <v>000</v>
      </c>
      <c r="AW441" s="39" t="str">
        <f t="shared" si="153"/>
        <v>000</v>
      </c>
      <c r="AX441" s="169">
        <f t="shared" si="154"/>
        <v>0</v>
      </c>
      <c r="AY441" s="43">
        <f t="shared" si="155"/>
        <v>0</v>
      </c>
      <c r="AZ441" s="32">
        <f t="shared" si="156"/>
        <v>0</v>
      </c>
    </row>
    <row r="442" spans="3:52" ht="22.5" customHeight="1" thickBot="1">
      <c r="C442" s="511"/>
      <c r="D442" s="513"/>
      <c r="E442" s="515"/>
      <c r="F442" s="517" t="str">
        <f>IF(G443="","",INT(YEARFRAC(G443,'[1]1'!$AJ$7,1)))</f>
        <v/>
      </c>
      <c r="G442" s="518"/>
      <c r="H442" s="519"/>
      <c r="I442" s="520"/>
      <c r="J442" s="513"/>
      <c r="K442" s="540" t="s">
        <v>308</v>
      </c>
      <c r="L442" s="542"/>
      <c r="M442" s="544" t="s">
        <v>307</v>
      </c>
      <c r="N442" s="546"/>
      <c r="O442" s="547"/>
      <c r="P442" s="548"/>
      <c r="Q442" s="3"/>
      <c r="R442" s="4"/>
      <c r="S442" s="5"/>
      <c r="T442" s="6"/>
      <c r="U442" s="7"/>
      <c r="V442" s="55"/>
      <c r="W442" s="125"/>
      <c r="X442" s="8"/>
      <c r="Y442" s="4"/>
      <c r="Z442" s="5"/>
      <c r="AA442" s="6"/>
      <c r="AB442" s="7"/>
      <c r="AC442" s="55"/>
      <c r="AD442" s="168"/>
      <c r="AE442" s="549" t="s">
        <v>66</v>
      </c>
      <c r="AF442" s="549"/>
      <c r="AG442" s="550"/>
      <c r="AH442" s="551"/>
      <c r="AI442" s="536" t="str">
        <f t="shared" ref="AI442:AI502" si="168">IF(F442&lt;35,"◯","")</f>
        <v/>
      </c>
      <c r="AJ442" s="538"/>
      <c r="AK442" s="538"/>
      <c r="AL442" s="538"/>
      <c r="AM442" s="538"/>
      <c r="AO442" s="34" t="str">
        <f t="shared" si="157"/>
        <v/>
      </c>
      <c r="AP442" s="35" t="str">
        <f t="shared" si="146"/>
        <v/>
      </c>
      <c r="AQ442" s="36" t="str">
        <f t="shared" si="147"/>
        <v/>
      </c>
      <c r="AR442" s="37" t="str">
        <f t="shared" si="148"/>
        <v/>
      </c>
      <c r="AS442" s="38" t="str">
        <f t="shared" si="149"/>
        <v>000</v>
      </c>
      <c r="AT442" s="39" t="str">
        <f t="shared" si="150"/>
        <v>000</v>
      </c>
      <c r="AU442" s="169">
        <f t="shared" si="151"/>
        <v>0</v>
      </c>
      <c r="AV442" s="35" t="str">
        <f t="shared" si="152"/>
        <v>000</v>
      </c>
      <c r="AW442" s="39" t="str">
        <f t="shared" si="153"/>
        <v>000</v>
      </c>
      <c r="AX442" s="169">
        <f t="shared" si="154"/>
        <v>0</v>
      </c>
      <c r="AY442" s="43">
        <f t="shared" si="155"/>
        <v>0</v>
      </c>
      <c r="AZ442" s="32">
        <f t="shared" si="156"/>
        <v>0</v>
      </c>
    </row>
    <row r="443" spans="3:52" ht="22.5" customHeight="1">
      <c r="C443" s="512"/>
      <c r="D443" s="514"/>
      <c r="E443" s="516"/>
      <c r="F443" s="27" t="s">
        <v>305</v>
      </c>
      <c r="G443" s="25"/>
      <c r="H443" s="28" t="s">
        <v>309</v>
      </c>
      <c r="I443" s="521"/>
      <c r="J443" s="514"/>
      <c r="K443" s="541"/>
      <c r="L443" s="543"/>
      <c r="M443" s="545"/>
      <c r="N443" s="127" t="s">
        <v>305</v>
      </c>
      <c r="O443" s="25"/>
      <c r="P443" s="28" t="s">
        <v>309</v>
      </c>
      <c r="Q443" s="3"/>
      <c r="R443" s="4"/>
      <c r="S443" s="5"/>
      <c r="T443" s="6"/>
      <c r="U443" s="7"/>
      <c r="V443" s="55"/>
      <c r="W443" s="125"/>
      <c r="X443" s="8"/>
      <c r="Y443" s="4"/>
      <c r="Z443" s="5"/>
      <c r="AA443" s="6"/>
      <c r="AB443" s="7"/>
      <c r="AC443" s="55"/>
      <c r="AD443" s="170"/>
      <c r="AE443" s="27" t="s">
        <v>305</v>
      </c>
      <c r="AF443" s="25"/>
      <c r="AG443" s="28" t="s">
        <v>309</v>
      </c>
      <c r="AH443" s="552"/>
      <c r="AI443" s="537"/>
      <c r="AJ443" s="539"/>
      <c r="AK443" s="539"/>
      <c r="AL443" s="539"/>
      <c r="AM443" s="539"/>
      <c r="AO443" s="34" t="str">
        <f t="shared" si="157"/>
        <v/>
      </c>
      <c r="AP443" s="35" t="str">
        <f t="shared" si="146"/>
        <v/>
      </c>
      <c r="AQ443" s="36" t="str">
        <f t="shared" si="147"/>
        <v/>
      </c>
      <c r="AR443" s="37" t="str">
        <f t="shared" si="148"/>
        <v/>
      </c>
      <c r="AS443" s="38" t="str">
        <f t="shared" si="149"/>
        <v>000</v>
      </c>
      <c r="AT443" s="39" t="str">
        <f t="shared" si="150"/>
        <v>000</v>
      </c>
      <c r="AU443" s="169">
        <f t="shared" si="151"/>
        <v>0</v>
      </c>
      <c r="AV443" s="35" t="str">
        <f t="shared" si="152"/>
        <v>000</v>
      </c>
      <c r="AW443" s="39" t="str">
        <f t="shared" si="153"/>
        <v>000</v>
      </c>
      <c r="AX443" s="169">
        <f t="shared" si="154"/>
        <v>0</v>
      </c>
      <c r="AY443" s="43">
        <f t="shared" si="155"/>
        <v>0</v>
      </c>
      <c r="AZ443" s="32">
        <f t="shared" si="156"/>
        <v>0</v>
      </c>
    </row>
    <row r="444" spans="3:52" ht="22.5" customHeight="1" thickBot="1">
      <c r="C444" s="511"/>
      <c r="D444" s="513"/>
      <c r="E444" s="515"/>
      <c r="F444" s="517" t="str">
        <f>IF(G445="","",INT(YEARFRAC(G445,'[1]1'!$AJ$7,1)))</f>
        <v/>
      </c>
      <c r="G444" s="518"/>
      <c r="H444" s="519"/>
      <c r="I444" s="520"/>
      <c r="J444" s="513"/>
      <c r="K444" s="540" t="s">
        <v>308</v>
      </c>
      <c r="L444" s="542"/>
      <c r="M444" s="544" t="s">
        <v>307</v>
      </c>
      <c r="N444" s="546"/>
      <c r="O444" s="547"/>
      <c r="P444" s="548"/>
      <c r="Q444" s="3"/>
      <c r="R444" s="4"/>
      <c r="S444" s="5"/>
      <c r="T444" s="6"/>
      <c r="U444" s="7"/>
      <c r="V444" s="55"/>
      <c r="W444" s="125"/>
      <c r="X444" s="8"/>
      <c r="Y444" s="4"/>
      <c r="Z444" s="5"/>
      <c r="AA444" s="6"/>
      <c r="AB444" s="7"/>
      <c r="AC444" s="55"/>
      <c r="AD444" s="168"/>
      <c r="AE444" s="549" t="s">
        <v>66</v>
      </c>
      <c r="AF444" s="549"/>
      <c r="AG444" s="550"/>
      <c r="AH444" s="551"/>
      <c r="AI444" s="536" t="str">
        <f t="shared" ref="AI444" si="169">IF(F444&lt;35,"◯","")</f>
        <v/>
      </c>
      <c r="AJ444" s="538"/>
      <c r="AK444" s="538"/>
      <c r="AL444" s="538"/>
      <c r="AM444" s="538"/>
      <c r="AO444" s="34" t="str">
        <f t="shared" si="157"/>
        <v/>
      </c>
      <c r="AP444" s="35" t="str">
        <f t="shared" si="146"/>
        <v/>
      </c>
      <c r="AQ444" s="36" t="str">
        <f t="shared" si="147"/>
        <v/>
      </c>
      <c r="AR444" s="37" t="str">
        <f t="shared" si="148"/>
        <v/>
      </c>
      <c r="AS444" s="38" t="str">
        <f t="shared" si="149"/>
        <v>000</v>
      </c>
      <c r="AT444" s="39" t="str">
        <f t="shared" si="150"/>
        <v>000</v>
      </c>
      <c r="AU444" s="169">
        <f t="shared" si="151"/>
        <v>0</v>
      </c>
      <c r="AV444" s="35" t="str">
        <f t="shared" si="152"/>
        <v>000</v>
      </c>
      <c r="AW444" s="39" t="str">
        <f t="shared" si="153"/>
        <v>000</v>
      </c>
      <c r="AX444" s="169">
        <f t="shared" si="154"/>
        <v>0</v>
      </c>
      <c r="AY444" s="43">
        <f t="shared" si="155"/>
        <v>0</v>
      </c>
      <c r="AZ444" s="32">
        <f t="shared" si="156"/>
        <v>0</v>
      </c>
    </row>
    <row r="445" spans="3:52" ht="22.5" customHeight="1">
      <c r="C445" s="512"/>
      <c r="D445" s="514"/>
      <c r="E445" s="516"/>
      <c r="F445" s="27" t="s">
        <v>305</v>
      </c>
      <c r="G445" s="25"/>
      <c r="H445" s="28" t="s">
        <v>309</v>
      </c>
      <c r="I445" s="521"/>
      <c r="J445" s="514"/>
      <c r="K445" s="541"/>
      <c r="L445" s="543"/>
      <c r="M445" s="545"/>
      <c r="N445" s="127" t="s">
        <v>305</v>
      </c>
      <c r="O445" s="25"/>
      <c r="P445" s="28" t="s">
        <v>309</v>
      </c>
      <c r="Q445" s="3"/>
      <c r="R445" s="4"/>
      <c r="S445" s="5"/>
      <c r="T445" s="6"/>
      <c r="U445" s="7"/>
      <c r="V445" s="55"/>
      <c r="W445" s="125"/>
      <c r="X445" s="8"/>
      <c r="Y445" s="4"/>
      <c r="Z445" s="5"/>
      <c r="AA445" s="6"/>
      <c r="AB445" s="7"/>
      <c r="AC445" s="55"/>
      <c r="AD445" s="170"/>
      <c r="AE445" s="27" t="s">
        <v>305</v>
      </c>
      <c r="AF445" s="25"/>
      <c r="AG445" s="28" t="s">
        <v>309</v>
      </c>
      <c r="AH445" s="552"/>
      <c r="AI445" s="537"/>
      <c r="AJ445" s="539"/>
      <c r="AK445" s="539"/>
      <c r="AL445" s="539"/>
      <c r="AM445" s="539"/>
      <c r="AO445" s="34" t="str">
        <f t="shared" si="157"/>
        <v/>
      </c>
      <c r="AP445" s="35" t="str">
        <f t="shared" si="146"/>
        <v/>
      </c>
      <c r="AQ445" s="36" t="str">
        <f t="shared" si="147"/>
        <v/>
      </c>
      <c r="AR445" s="37" t="str">
        <f t="shared" si="148"/>
        <v/>
      </c>
      <c r="AS445" s="38" t="str">
        <f t="shared" si="149"/>
        <v>000</v>
      </c>
      <c r="AT445" s="39" t="str">
        <f t="shared" si="150"/>
        <v>000</v>
      </c>
      <c r="AU445" s="169">
        <f t="shared" si="151"/>
        <v>0</v>
      </c>
      <c r="AV445" s="35" t="str">
        <f t="shared" si="152"/>
        <v>000</v>
      </c>
      <c r="AW445" s="39" t="str">
        <f t="shared" si="153"/>
        <v>000</v>
      </c>
      <c r="AX445" s="169">
        <f t="shared" si="154"/>
        <v>0</v>
      </c>
      <c r="AY445" s="43">
        <f t="shared" si="155"/>
        <v>0</v>
      </c>
      <c r="AZ445" s="32">
        <f t="shared" si="156"/>
        <v>0</v>
      </c>
    </row>
    <row r="446" spans="3:52" ht="22.5" customHeight="1" thickBot="1">
      <c r="C446" s="511"/>
      <c r="D446" s="513"/>
      <c r="E446" s="515"/>
      <c r="F446" s="517" t="str">
        <f>IF(G447="","",INT(YEARFRAC(G447,'[1]1'!$AJ$7,1)))</f>
        <v/>
      </c>
      <c r="G446" s="518"/>
      <c r="H446" s="519"/>
      <c r="I446" s="520"/>
      <c r="J446" s="513"/>
      <c r="K446" s="540" t="s">
        <v>308</v>
      </c>
      <c r="L446" s="542"/>
      <c r="M446" s="544" t="s">
        <v>307</v>
      </c>
      <c r="N446" s="546"/>
      <c r="O446" s="547"/>
      <c r="P446" s="548"/>
      <c r="Q446" s="3"/>
      <c r="R446" s="4"/>
      <c r="S446" s="5"/>
      <c r="T446" s="6"/>
      <c r="U446" s="7"/>
      <c r="V446" s="55"/>
      <c r="W446" s="125"/>
      <c r="X446" s="8"/>
      <c r="Y446" s="4"/>
      <c r="Z446" s="5"/>
      <c r="AA446" s="6"/>
      <c r="AB446" s="7"/>
      <c r="AC446" s="55"/>
      <c r="AD446" s="168"/>
      <c r="AE446" s="549" t="s">
        <v>66</v>
      </c>
      <c r="AF446" s="549"/>
      <c r="AG446" s="550"/>
      <c r="AH446" s="551"/>
      <c r="AI446" s="536" t="str">
        <f t="shared" si="160"/>
        <v/>
      </c>
      <c r="AJ446" s="538"/>
      <c r="AK446" s="538"/>
      <c r="AL446" s="538"/>
      <c r="AM446" s="538"/>
      <c r="AO446" s="34" t="str">
        <f t="shared" si="157"/>
        <v/>
      </c>
      <c r="AP446" s="35" t="str">
        <f t="shared" si="146"/>
        <v/>
      </c>
      <c r="AQ446" s="36" t="str">
        <f t="shared" si="147"/>
        <v/>
      </c>
      <c r="AR446" s="37" t="str">
        <f t="shared" si="148"/>
        <v/>
      </c>
      <c r="AS446" s="38" t="str">
        <f t="shared" si="149"/>
        <v>000</v>
      </c>
      <c r="AT446" s="39" t="str">
        <f t="shared" si="150"/>
        <v>000</v>
      </c>
      <c r="AU446" s="169">
        <f t="shared" si="151"/>
        <v>0</v>
      </c>
      <c r="AV446" s="35" t="str">
        <f t="shared" si="152"/>
        <v>000</v>
      </c>
      <c r="AW446" s="39" t="str">
        <f t="shared" si="153"/>
        <v>000</v>
      </c>
      <c r="AX446" s="169">
        <f t="shared" si="154"/>
        <v>0</v>
      </c>
      <c r="AY446" s="43">
        <f t="shared" si="155"/>
        <v>0</v>
      </c>
      <c r="AZ446" s="32">
        <f t="shared" si="156"/>
        <v>0</v>
      </c>
    </row>
    <row r="447" spans="3:52" ht="22.5" customHeight="1">
      <c r="C447" s="512"/>
      <c r="D447" s="514"/>
      <c r="E447" s="516"/>
      <c r="F447" s="27" t="s">
        <v>305</v>
      </c>
      <c r="G447" s="25"/>
      <c r="H447" s="28" t="s">
        <v>309</v>
      </c>
      <c r="I447" s="521"/>
      <c r="J447" s="514"/>
      <c r="K447" s="541"/>
      <c r="L447" s="543"/>
      <c r="M447" s="545"/>
      <c r="N447" s="127" t="s">
        <v>305</v>
      </c>
      <c r="O447" s="25"/>
      <c r="P447" s="28" t="s">
        <v>309</v>
      </c>
      <c r="Q447" s="3"/>
      <c r="R447" s="4"/>
      <c r="S447" s="5"/>
      <c r="T447" s="6"/>
      <c r="U447" s="7"/>
      <c r="V447" s="55"/>
      <c r="W447" s="125"/>
      <c r="X447" s="8"/>
      <c r="Y447" s="4"/>
      <c r="Z447" s="5"/>
      <c r="AA447" s="6"/>
      <c r="AB447" s="7"/>
      <c r="AC447" s="55"/>
      <c r="AD447" s="170"/>
      <c r="AE447" s="27" t="s">
        <v>305</v>
      </c>
      <c r="AF447" s="25"/>
      <c r="AG447" s="28" t="s">
        <v>309</v>
      </c>
      <c r="AH447" s="552"/>
      <c r="AI447" s="537"/>
      <c r="AJ447" s="539"/>
      <c r="AK447" s="539"/>
      <c r="AL447" s="539"/>
      <c r="AM447" s="539"/>
      <c r="AO447" s="34" t="str">
        <f t="shared" si="157"/>
        <v/>
      </c>
      <c r="AP447" s="35" t="str">
        <f t="shared" si="146"/>
        <v/>
      </c>
      <c r="AQ447" s="36" t="str">
        <f t="shared" si="147"/>
        <v/>
      </c>
      <c r="AR447" s="37" t="str">
        <f t="shared" si="148"/>
        <v/>
      </c>
      <c r="AS447" s="38" t="str">
        <f t="shared" si="149"/>
        <v>000</v>
      </c>
      <c r="AT447" s="39" t="str">
        <f t="shared" si="150"/>
        <v>000</v>
      </c>
      <c r="AU447" s="169">
        <f t="shared" si="151"/>
        <v>0</v>
      </c>
      <c r="AV447" s="35" t="str">
        <f t="shared" si="152"/>
        <v>000</v>
      </c>
      <c r="AW447" s="39" t="str">
        <f t="shared" si="153"/>
        <v>000</v>
      </c>
      <c r="AX447" s="169">
        <f t="shared" si="154"/>
        <v>0</v>
      </c>
      <c r="AY447" s="43">
        <f t="shared" si="155"/>
        <v>0</v>
      </c>
      <c r="AZ447" s="32">
        <f t="shared" si="156"/>
        <v>0</v>
      </c>
    </row>
    <row r="448" spans="3:52" ht="22.5" customHeight="1" thickBot="1">
      <c r="C448" s="511"/>
      <c r="D448" s="513"/>
      <c r="E448" s="515"/>
      <c r="F448" s="517" t="str">
        <f>IF(G449="","",INT(YEARFRAC(G449,'[1]1'!$AJ$7,1)))</f>
        <v/>
      </c>
      <c r="G448" s="518"/>
      <c r="H448" s="519"/>
      <c r="I448" s="520"/>
      <c r="J448" s="513"/>
      <c r="K448" s="540" t="s">
        <v>308</v>
      </c>
      <c r="L448" s="542"/>
      <c r="M448" s="544" t="s">
        <v>307</v>
      </c>
      <c r="N448" s="546"/>
      <c r="O448" s="547"/>
      <c r="P448" s="548"/>
      <c r="Q448" s="3"/>
      <c r="R448" s="4"/>
      <c r="S448" s="5"/>
      <c r="T448" s="6"/>
      <c r="U448" s="7"/>
      <c r="V448" s="55"/>
      <c r="W448" s="125"/>
      <c r="X448" s="8"/>
      <c r="Y448" s="4"/>
      <c r="Z448" s="5"/>
      <c r="AA448" s="6"/>
      <c r="AB448" s="7"/>
      <c r="AC448" s="55"/>
      <c r="AD448" s="168"/>
      <c r="AE448" s="549" t="s">
        <v>66</v>
      </c>
      <c r="AF448" s="549"/>
      <c r="AG448" s="550"/>
      <c r="AH448" s="551"/>
      <c r="AI448" s="536" t="str">
        <f t="shared" si="161"/>
        <v/>
      </c>
      <c r="AJ448" s="538"/>
      <c r="AK448" s="538"/>
      <c r="AL448" s="538"/>
      <c r="AM448" s="538"/>
      <c r="AO448" s="34" t="str">
        <f t="shared" si="157"/>
        <v/>
      </c>
      <c r="AP448" s="35" t="str">
        <f t="shared" si="146"/>
        <v/>
      </c>
      <c r="AQ448" s="36" t="str">
        <f t="shared" si="147"/>
        <v/>
      </c>
      <c r="AR448" s="37" t="str">
        <f t="shared" si="148"/>
        <v/>
      </c>
      <c r="AS448" s="38" t="str">
        <f t="shared" si="149"/>
        <v>000</v>
      </c>
      <c r="AT448" s="39" t="str">
        <f t="shared" si="150"/>
        <v>000</v>
      </c>
      <c r="AU448" s="169">
        <f t="shared" si="151"/>
        <v>0</v>
      </c>
      <c r="AV448" s="35" t="str">
        <f t="shared" si="152"/>
        <v>000</v>
      </c>
      <c r="AW448" s="39" t="str">
        <f t="shared" si="153"/>
        <v>000</v>
      </c>
      <c r="AX448" s="169">
        <f t="shared" si="154"/>
        <v>0</v>
      </c>
      <c r="AY448" s="43">
        <f t="shared" si="155"/>
        <v>0</v>
      </c>
      <c r="AZ448" s="32">
        <f t="shared" si="156"/>
        <v>0</v>
      </c>
    </row>
    <row r="449" spans="3:52" ht="22.5" customHeight="1">
      <c r="C449" s="512"/>
      <c r="D449" s="514"/>
      <c r="E449" s="516"/>
      <c r="F449" s="27" t="s">
        <v>305</v>
      </c>
      <c r="G449" s="25"/>
      <c r="H449" s="28" t="s">
        <v>309</v>
      </c>
      <c r="I449" s="521"/>
      <c r="J449" s="514"/>
      <c r="K449" s="541"/>
      <c r="L449" s="543"/>
      <c r="M449" s="545"/>
      <c r="N449" s="127" t="s">
        <v>305</v>
      </c>
      <c r="O449" s="25"/>
      <c r="P449" s="28" t="s">
        <v>309</v>
      </c>
      <c r="Q449" s="3"/>
      <c r="R449" s="4"/>
      <c r="S449" s="5"/>
      <c r="T449" s="6"/>
      <c r="U449" s="7"/>
      <c r="V449" s="55"/>
      <c r="W449" s="125"/>
      <c r="X449" s="8"/>
      <c r="Y449" s="4"/>
      <c r="Z449" s="5"/>
      <c r="AA449" s="6"/>
      <c r="AB449" s="7"/>
      <c r="AC449" s="55"/>
      <c r="AD449" s="170"/>
      <c r="AE449" s="27" t="s">
        <v>305</v>
      </c>
      <c r="AF449" s="25"/>
      <c r="AG449" s="28" t="s">
        <v>309</v>
      </c>
      <c r="AH449" s="552"/>
      <c r="AI449" s="537"/>
      <c r="AJ449" s="539"/>
      <c r="AK449" s="539"/>
      <c r="AL449" s="539"/>
      <c r="AM449" s="539"/>
      <c r="AO449" s="34" t="str">
        <f t="shared" si="157"/>
        <v/>
      </c>
      <c r="AP449" s="35" t="str">
        <f t="shared" si="146"/>
        <v/>
      </c>
      <c r="AQ449" s="36" t="str">
        <f t="shared" si="147"/>
        <v/>
      </c>
      <c r="AR449" s="37" t="str">
        <f t="shared" si="148"/>
        <v/>
      </c>
      <c r="AS449" s="38" t="str">
        <f t="shared" si="149"/>
        <v>000</v>
      </c>
      <c r="AT449" s="39" t="str">
        <f t="shared" si="150"/>
        <v>000</v>
      </c>
      <c r="AU449" s="169">
        <f t="shared" si="151"/>
        <v>0</v>
      </c>
      <c r="AV449" s="35" t="str">
        <f t="shared" si="152"/>
        <v>000</v>
      </c>
      <c r="AW449" s="39" t="str">
        <f t="shared" si="153"/>
        <v>000</v>
      </c>
      <c r="AX449" s="169">
        <f t="shared" si="154"/>
        <v>0</v>
      </c>
      <c r="AY449" s="43">
        <f t="shared" si="155"/>
        <v>0</v>
      </c>
      <c r="AZ449" s="32">
        <f t="shared" si="156"/>
        <v>0</v>
      </c>
    </row>
    <row r="450" spans="3:52" ht="22.5" customHeight="1" thickBot="1">
      <c r="C450" s="511"/>
      <c r="D450" s="513"/>
      <c r="E450" s="515"/>
      <c r="F450" s="517" t="str">
        <f>IF(G451="","",INT(YEARFRAC(G451,'[1]1'!$AJ$7,1)))</f>
        <v/>
      </c>
      <c r="G450" s="518"/>
      <c r="H450" s="519"/>
      <c r="I450" s="520"/>
      <c r="J450" s="513"/>
      <c r="K450" s="540" t="s">
        <v>308</v>
      </c>
      <c r="L450" s="542"/>
      <c r="M450" s="544" t="s">
        <v>307</v>
      </c>
      <c r="N450" s="546"/>
      <c r="O450" s="547"/>
      <c r="P450" s="548"/>
      <c r="Q450" s="3"/>
      <c r="R450" s="4"/>
      <c r="S450" s="5"/>
      <c r="T450" s="6"/>
      <c r="U450" s="7"/>
      <c r="V450" s="55"/>
      <c r="W450" s="125"/>
      <c r="X450" s="8"/>
      <c r="Y450" s="4"/>
      <c r="Z450" s="5"/>
      <c r="AA450" s="6"/>
      <c r="AB450" s="7"/>
      <c r="AC450" s="55"/>
      <c r="AD450" s="168"/>
      <c r="AE450" s="549" t="s">
        <v>66</v>
      </c>
      <c r="AF450" s="549"/>
      <c r="AG450" s="550"/>
      <c r="AH450" s="551"/>
      <c r="AI450" s="536" t="str">
        <f t="shared" si="162"/>
        <v/>
      </c>
      <c r="AJ450" s="538"/>
      <c r="AK450" s="538"/>
      <c r="AL450" s="538"/>
      <c r="AM450" s="538"/>
      <c r="AO450" s="34" t="str">
        <f t="shared" si="157"/>
        <v/>
      </c>
      <c r="AP450" s="35" t="str">
        <f t="shared" si="146"/>
        <v/>
      </c>
      <c r="AQ450" s="36" t="str">
        <f t="shared" si="147"/>
        <v/>
      </c>
      <c r="AR450" s="37" t="str">
        <f t="shared" si="148"/>
        <v/>
      </c>
      <c r="AS450" s="38" t="str">
        <f t="shared" si="149"/>
        <v>000</v>
      </c>
      <c r="AT450" s="39" t="str">
        <f t="shared" si="150"/>
        <v>000</v>
      </c>
      <c r="AU450" s="169">
        <f t="shared" si="151"/>
        <v>0</v>
      </c>
      <c r="AV450" s="35" t="str">
        <f t="shared" si="152"/>
        <v>000</v>
      </c>
      <c r="AW450" s="39" t="str">
        <f t="shared" si="153"/>
        <v>000</v>
      </c>
      <c r="AX450" s="169">
        <f t="shared" si="154"/>
        <v>0</v>
      </c>
      <c r="AY450" s="43">
        <f t="shared" si="155"/>
        <v>0</v>
      </c>
      <c r="AZ450" s="32">
        <f t="shared" si="156"/>
        <v>0</v>
      </c>
    </row>
    <row r="451" spans="3:52" ht="22.5" customHeight="1">
      <c r="C451" s="512"/>
      <c r="D451" s="514"/>
      <c r="E451" s="516"/>
      <c r="F451" s="27" t="s">
        <v>305</v>
      </c>
      <c r="G451" s="25"/>
      <c r="H451" s="28" t="s">
        <v>309</v>
      </c>
      <c r="I451" s="521"/>
      <c r="J451" s="514"/>
      <c r="K451" s="541"/>
      <c r="L451" s="543"/>
      <c r="M451" s="545"/>
      <c r="N451" s="127" t="s">
        <v>305</v>
      </c>
      <c r="O451" s="25"/>
      <c r="P451" s="28" t="s">
        <v>309</v>
      </c>
      <c r="Q451" s="3"/>
      <c r="R451" s="4"/>
      <c r="S451" s="5"/>
      <c r="T451" s="6"/>
      <c r="U451" s="7"/>
      <c r="V451" s="55"/>
      <c r="W451" s="125"/>
      <c r="X451" s="8"/>
      <c r="Y451" s="4"/>
      <c r="Z451" s="5"/>
      <c r="AA451" s="6"/>
      <c r="AB451" s="7"/>
      <c r="AC451" s="55"/>
      <c r="AD451" s="170"/>
      <c r="AE451" s="27" t="s">
        <v>305</v>
      </c>
      <c r="AF451" s="25"/>
      <c r="AG451" s="28" t="s">
        <v>309</v>
      </c>
      <c r="AH451" s="552"/>
      <c r="AI451" s="537"/>
      <c r="AJ451" s="539"/>
      <c r="AK451" s="539"/>
      <c r="AL451" s="539"/>
      <c r="AM451" s="539"/>
      <c r="AO451" s="34" t="str">
        <f t="shared" si="157"/>
        <v/>
      </c>
      <c r="AP451" s="35" t="str">
        <f t="shared" si="146"/>
        <v/>
      </c>
      <c r="AQ451" s="36" t="str">
        <f t="shared" si="147"/>
        <v/>
      </c>
      <c r="AR451" s="37" t="str">
        <f t="shared" si="148"/>
        <v/>
      </c>
      <c r="AS451" s="38" t="str">
        <f t="shared" si="149"/>
        <v>000</v>
      </c>
      <c r="AT451" s="39" t="str">
        <f t="shared" si="150"/>
        <v>000</v>
      </c>
      <c r="AU451" s="169">
        <f t="shared" si="151"/>
        <v>0</v>
      </c>
      <c r="AV451" s="35" t="str">
        <f t="shared" si="152"/>
        <v>000</v>
      </c>
      <c r="AW451" s="39" t="str">
        <f t="shared" si="153"/>
        <v>000</v>
      </c>
      <c r="AX451" s="169">
        <f t="shared" si="154"/>
        <v>0</v>
      </c>
      <c r="AY451" s="43">
        <f t="shared" si="155"/>
        <v>0</v>
      </c>
      <c r="AZ451" s="32">
        <f t="shared" si="156"/>
        <v>0</v>
      </c>
    </row>
    <row r="452" spans="3:52" ht="22.5" customHeight="1" thickBot="1">
      <c r="C452" s="511"/>
      <c r="D452" s="513"/>
      <c r="E452" s="515"/>
      <c r="F452" s="517" t="str">
        <f>IF(G453="","",INT(YEARFRAC(G453,'[1]1'!$AJ$7,1)))</f>
        <v/>
      </c>
      <c r="G452" s="518"/>
      <c r="H452" s="519"/>
      <c r="I452" s="520"/>
      <c r="J452" s="513"/>
      <c r="K452" s="540" t="s">
        <v>308</v>
      </c>
      <c r="L452" s="542"/>
      <c r="M452" s="544" t="s">
        <v>307</v>
      </c>
      <c r="N452" s="546"/>
      <c r="O452" s="547"/>
      <c r="P452" s="548"/>
      <c r="Q452" s="3"/>
      <c r="R452" s="4"/>
      <c r="S452" s="5"/>
      <c r="T452" s="6"/>
      <c r="U452" s="7"/>
      <c r="V452" s="55"/>
      <c r="W452" s="125"/>
      <c r="X452" s="8"/>
      <c r="Y452" s="4"/>
      <c r="Z452" s="5"/>
      <c r="AA452" s="6"/>
      <c r="AB452" s="7"/>
      <c r="AC452" s="55"/>
      <c r="AD452" s="168"/>
      <c r="AE452" s="549" t="s">
        <v>66</v>
      </c>
      <c r="AF452" s="549"/>
      <c r="AG452" s="550"/>
      <c r="AH452" s="551"/>
      <c r="AI452" s="536" t="str">
        <f t="shared" si="163"/>
        <v/>
      </c>
      <c r="AJ452" s="538"/>
      <c r="AK452" s="538"/>
      <c r="AL452" s="538"/>
      <c r="AM452" s="538"/>
      <c r="AO452" s="34" t="str">
        <f t="shared" si="157"/>
        <v/>
      </c>
      <c r="AP452" s="35" t="str">
        <f t="shared" si="146"/>
        <v/>
      </c>
      <c r="AQ452" s="36" t="str">
        <f t="shared" si="147"/>
        <v/>
      </c>
      <c r="AR452" s="37" t="str">
        <f t="shared" si="148"/>
        <v/>
      </c>
      <c r="AS452" s="38" t="str">
        <f t="shared" si="149"/>
        <v>000</v>
      </c>
      <c r="AT452" s="39" t="str">
        <f t="shared" si="150"/>
        <v>000</v>
      </c>
      <c r="AU452" s="169">
        <f t="shared" si="151"/>
        <v>0</v>
      </c>
      <c r="AV452" s="35" t="str">
        <f t="shared" si="152"/>
        <v>000</v>
      </c>
      <c r="AW452" s="39" t="str">
        <f t="shared" si="153"/>
        <v>000</v>
      </c>
      <c r="AX452" s="169">
        <f t="shared" si="154"/>
        <v>0</v>
      </c>
      <c r="AY452" s="43">
        <f t="shared" si="155"/>
        <v>0</v>
      </c>
      <c r="AZ452" s="32">
        <f t="shared" si="156"/>
        <v>0</v>
      </c>
    </row>
    <row r="453" spans="3:52" ht="22.5" customHeight="1">
      <c r="C453" s="512"/>
      <c r="D453" s="514"/>
      <c r="E453" s="516"/>
      <c r="F453" s="27" t="s">
        <v>305</v>
      </c>
      <c r="G453" s="25"/>
      <c r="H453" s="28" t="s">
        <v>309</v>
      </c>
      <c r="I453" s="521"/>
      <c r="J453" s="514"/>
      <c r="K453" s="541"/>
      <c r="L453" s="543"/>
      <c r="M453" s="545"/>
      <c r="N453" s="127" t="s">
        <v>305</v>
      </c>
      <c r="O453" s="25"/>
      <c r="P453" s="28" t="s">
        <v>309</v>
      </c>
      <c r="Q453" s="3"/>
      <c r="R453" s="4"/>
      <c r="S453" s="5"/>
      <c r="T453" s="6"/>
      <c r="U453" s="7"/>
      <c r="V453" s="55"/>
      <c r="W453" s="125"/>
      <c r="X453" s="8"/>
      <c r="Y453" s="4"/>
      <c r="Z453" s="5"/>
      <c r="AA453" s="6"/>
      <c r="AB453" s="7"/>
      <c r="AC453" s="55"/>
      <c r="AD453" s="170"/>
      <c r="AE453" s="27" t="s">
        <v>305</v>
      </c>
      <c r="AF453" s="25"/>
      <c r="AG453" s="28" t="s">
        <v>309</v>
      </c>
      <c r="AH453" s="552"/>
      <c r="AI453" s="537"/>
      <c r="AJ453" s="539"/>
      <c r="AK453" s="539"/>
      <c r="AL453" s="539"/>
      <c r="AM453" s="539"/>
      <c r="AO453" s="34" t="str">
        <f t="shared" si="157"/>
        <v/>
      </c>
      <c r="AP453" s="35" t="str">
        <f t="shared" si="146"/>
        <v/>
      </c>
      <c r="AQ453" s="36" t="str">
        <f t="shared" si="147"/>
        <v/>
      </c>
      <c r="AR453" s="37" t="str">
        <f t="shared" si="148"/>
        <v/>
      </c>
      <c r="AS453" s="38" t="str">
        <f t="shared" si="149"/>
        <v>000</v>
      </c>
      <c r="AT453" s="39" t="str">
        <f t="shared" si="150"/>
        <v>000</v>
      </c>
      <c r="AU453" s="169">
        <f t="shared" si="151"/>
        <v>0</v>
      </c>
      <c r="AV453" s="35" t="str">
        <f t="shared" si="152"/>
        <v>000</v>
      </c>
      <c r="AW453" s="39" t="str">
        <f t="shared" si="153"/>
        <v>000</v>
      </c>
      <c r="AX453" s="169">
        <f t="shared" si="154"/>
        <v>0</v>
      </c>
      <c r="AY453" s="43">
        <f t="shared" si="155"/>
        <v>0</v>
      </c>
      <c r="AZ453" s="32">
        <f t="shared" si="156"/>
        <v>0</v>
      </c>
    </row>
    <row r="454" spans="3:52" ht="22.5" customHeight="1" thickBot="1">
      <c r="C454" s="511"/>
      <c r="D454" s="513"/>
      <c r="E454" s="515"/>
      <c r="F454" s="517" t="str">
        <f>IF(G455="","",INT(YEARFRAC(G455,'[1]1'!$AJ$7,1)))</f>
        <v/>
      </c>
      <c r="G454" s="518"/>
      <c r="H454" s="519"/>
      <c r="I454" s="520"/>
      <c r="J454" s="513"/>
      <c r="K454" s="540" t="s">
        <v>308</v>
      </c>
      <c r="L454" s="542"/>
      <c r="M454" s="544" t="s">
        <v>307</v>
      </c>
      <c r="N454" s="546"/>
      <c r="O454" s="547"/>
      <c r="P454" s="548"/>
      <c r="Q454" s="3"/>
      <c r="R454" s="4"/>
      <c r="S454" s="5"/>
      <c r="T454" s="6"/>
      <c r="U454" s="7"/>
      <c r="V454" s="55"/>
      <c r="W454" s="125"/>
      <c r="X454" s="8"/>
      <c r="Y454" s="4"/>
      <c r="Z454" s="5"/>
      <c r="AA454" s="6"/>
      <c r="AB454" s="7"/>
      <c r="AC454" s="55"/>
      <c r="AD454" s="168"/>
      <c r="AE454" s="549" t="s">
        <v>66</v>
      </c>
      <c r="AF454" s="549"/>
      <c r="AG454" s="550"/>
      <c r="AH454" s="551"/>
      <c r="AI454" s="536" t="str">
        <f t="shared" si="164"/>
        <v/>
      </c>
      <c r="AJ454" s="538"/>
      <c r="AK454" s="538"/>
      <c r="AL454" s="538"/>
      <c r="AM454" s="538"/>
      <c r="AO454" s="34" t="str">
        <f t="shared" si="157"/>
        <v/>
      </c>
      <c r="AP454" s="35" t="str">
        <f t="shared" ref="AP454:AP517" si="170">IF(E454&lt;&gt;"",E454,IF(SUM(Q454:AC455)&lt;&gt;0,AP453,""))</f>
        <v/>
      </c>
      <c r="AQ454" s="36" t="str">
        <f t="shared" ref="AQ454:AQ517" si="171">IF(G455="","",G455)</f>
        <v/>
      </c>
      <c r="AR454" s="37" t="str">
        <f t="shared" ref="AR454:AR517" si="172">IF(AH454="","",AH454)</f>
        <v/>
      </c>
      <c r="AS454" s="38" t="str">
        <f t="shared" ref="AS454:AS517" si="173">TEXT(Q454*10 + R454&amp;"0","000")</f>
        <v>000</v>
      </c>
      <c r="AT454" s="39" t="str">
        <f t="shared" ref="AT454:AT517" si="174">TEXT(S454*100+T454*10+U454,"000")</f>
        <v>000</v>
      </c>
      <c r="AU454" s="169">
        <f t="shared" ref="AU454:AU517" si="175">V454</f>
        <v>0</v>
      </c>
      <c r="AV454" s="35" t="str">
        <f t="shared" ref="AV454:AV517" si="176">TEXT(X454*10 + Y454&amp;"0","000")</f>
        <v>000</v>
      </c>
      <c r="AW454" s="39" t="str">
        <f t="shared" ref="AW454:AW517" si="177">TEXT(Z454*100+AA454*10+AB454,"000")</f>
        <v>000</v>
      </c>
      <c r="AX454" s="169">
        <f t="shared" ref="AX454:AX517" si="178">AC454</f>
        <v>0</v>
      </c>
      <c r="AY454" s="43">
        <f t="shared" ref="AY454:AY517" si="179">IF(OR(AO454&amp;AP454="",AO454&amp;AP454=AO453&amp;AP453),0,1)</f>
        <v>0</v>
      </c>
      <c r="AZ454" s="32">
        <f t="shared" ref="AZ454:AZ517" si="180">IF(AO454&amp;AP454=AO455&amp;AP455,0,1)</f>
        <v>0</v>
      </c>
    </row>
    <row r="455" spans="3:52" ht="22.5" customHeight="1">
      <c r="C455" s="512"/>
      <c r="D455" s="514"/>
      <c r="E455" s="516"/>
      <c r="F455" s="27" t="s">
        <v>305</v>
      </c>
      <c r="G455" s="25"/>
      <c r="H455" s="28" t="s">
        <v>309</v>
      </c>
      <c r="I455" s="521"/>
      <c r="J455" s="514"/>
      <c r="K455" s="541"/>
      <c r="L455" s="543"/>
      <c r="M455" s="545"/>
      <c r="N455" s="127" t="s">
        <v>305</v>
      </c>
      <c r="O455" s="25"/>
      <c r="P455" s="28" t="s">
        <v>309</v>
      </c>
      <c r="Q455" s="3"/>
      <c r="R455" s="4"/>
      <c r="S455" s="5"/>
      <c r="T455" s="6"/>
      <c r="U455" s="7"/>
      <c r="V455" s="55"/>
      <c r="W455" s="125"/>
      <c r="X455" s="8"/>
      <c r="Y455" s="4"/>
      <c r="Z455" s="5"/>
      <c r="AA455" s="6"/>
      <c r="AB455" s="7"/>
      <c r="AC455" s="55"/>
      <c r="AD455" s="170"/>
      <c r="AE455" s="27" t="s">
        <v>305</v>
      </c>
      <c r="AF455" s="25"/>
      <c r="AG455" s="28" t="s">
        <v>309</v>
      </c>
      <c r="AH455" s="552"/>
      <c r="AI455" s="537"/>
      <c r="AJ455" s="539"/>
      <c r="AK455" s="539"/>
      <c r="AL455" s="539"/>
      <c r="AM455" s="539"/>
      <c r="AO455" s="34" t="str">
        <f t="shared" si="157"/>
        <v/>
      </c>
      <c r="AP455" s="35" t="str">
        <f t="shared" si="170"/>
        <v/>
      </c>
      <c r="AQ455" s="36" t="str">
        <f t="shared" si="171"/>
        <v/>
      </c>
      <c r="AR455" s="37" t="str">
        <f t="shared" si="172"/>
        <v/>
      </c>
      <c r="AS455" s="38" t="str">
        <f t="shared" si="173"/>
        <v>000</v>
      </c>
      <c r="AT455" s="39" t="str">
        <f t="shared" si="174"/>
        <v>000</v>
      </c>
      <c r="AU455" s="169">
        <f t="shared" si="175"/>
        <v>0</v>
      </c>
      <c r="AV455" s="35" t="str">
        <f t="shared" si="176"/>
        <v>000</v>
      </c>
      <c r="AW455" s="39" t="str">
        <f t="shared" si="177"/>
        <v>000</v>
      </c>
      <c r="AX455" s="169">
        <f t="shared" si="178"/>
        <v>0</v>
      </c>
      <c r="AY455" s="43">
        <f t="shared" si="179"/>
        <v>0</v>
      </c>
      <c r="AZ455" s="32">
        <f t="shared" si="180"/>
        <v>0</v>
      </c>
    </row>
    <row r="456" spans="3:52" ht="22.5" customHeight="1" thickBot="1">
      <c r="C456" s="511"/>
      <c r="D456" s="513"/>
      <c r="E456" s="515"/>
      <c r="F456" s="517" t="str">
        <f>IF(G457="","",INT(YEARFRAC(G457,'[1]1'!$AJ$7,1)))</f>
        <v/>
      </c>
      <c r="G456" s="518"/>
      <c r="H456" s="519"/>
      <c r="I456" s="520"/>
      <c r="J456" s="513"/>
      <c r="K456" s="540" t="s">
        <v>308</v>
      </c>
      <c r="L456" s="542"/>
      <c r="M456" s="544" t="s">
        <v>307</v>
      </c>
      <c r="N456" s="546"/>
      <c r="O456" s="547"/>
      <c r="P456" s="548"/>
      <c r="Q456" s="3"/>
      <c r="R456" s="4"/>
      <c r="S456" s="5"/>
      <c r="T456" s="6"/>
      <c r="U456" s="7"/>
      <c r="V456" s="55"/>
      <c r="W456" s="125"/>
      <c r="X456" s="8"/>
      <c r="Y456" s="4"/>
      <c r="Z456" s="5"/>
      <c r="AA456" s="6"/>
      <c r="AB456" s="7"/>
      <c r="AC456" s="55"/>
      <c r="AD456" s="168"/>
      <c r="AE456" s="549" t="s">
        <v>66</v>
      </c>
      <c r="AF456" s="549"/>
      <c r="AG456" s="550"/>
      <c r="AH456" s="551"/>
      <c r="AI456" s="536" t="str">
        <f t="shared" si="165"/>
        <v/>
      </c>
      <c r="AJ456" s="538"/>
      <c r="AK456" s="538"/>
      <c r="AL456" s="538"/>
      <c r="AM456" s="538"/>
      <c r="AO456" s="34" t="str">
        <f t="shared" si="157"/>
        <v/>
      </c>
      <c r="AP456" s="35" t="str">
        <f t="shared" si="170"/>
        <v/>
      </c>
      <c r="AQ456" s="36" t="str">
        <f t="shared" si="171"/>
        <v/>
      </c>
      <c r="AR456" s="37" t="str">
        <f t="shared" si="172"/>
        <v/>
      </c>
      <c r="AS456" s="38" t="str">
        <f t="shared" si="173"/>
        <v>000</v>
      </c>
      <c r="AT456" s="39" t="str">
        <f t="shared" si="174"/>
        <v>000</v>
      </c>
      <c r="AU456" s="169">
        <f t="shared" si="175"/>
        <v>0</v>
      </c>
      <c r="AV456" s="35" t="str">
        <f t="shared" si="176"/>
        <v>000</v>
      </c>
      <c r="AW456" s="39" t="str">
        <f t="shared" si="177"/>
        <v>000</v>
      </c>
      <c r="AX456" s="169">
        <f t="shared" si="178"/>
        <v>0</v>
      </c>
      <c r="AY456" s="43">
        <f t="shared" si="179"/>
        <v>0</v>
      </c>
      <c r="AZ456" s="32">
        <f t="shared" si="180"/>
        <v>0</v>
      </c>
    </row>
    <row r="457" spans="3:52" ht="22.5" customHeight="1">
      <c r="C457" s="512"/>
      <c r="D457" s="514"/>
      <c r="E457" s="516"/>
      <c r="F457" s="27" t="s">
        <v>305</v>
      </c>
      <c r="G457" s="25"/>
      <c r="H457" s="28" t="s">
        <v>309</v>
      </c>
      <c r="I457" s="521"/>
      <c r="J457" s="514"/>
      <c r="K457" s="541"/>
      <c r="L457" s="543"/>
      <c r="M457" s="545"/>
      <c r="N457" s="127" t="s">
        <v>305</v>
      </c>
      <c r="O457" s="25"/>
      <c r="P457" s="28" t="s">
        <v>309</v>
      </c>
      <c r="Q457" s="3"/>
      <c r="R457" s="4"/>
      <c r="S457" s="5"/>
      <c r="T457" s="6"/>
      <c r="U457" s="7"/>
      <c r="V457" s="55"/>
      <c r="W457" s="125"/>
      <c r="X457" s="8"/>
      <c r="Y457" s="4"/>
      <c r="Z457" s="5"/>
      <c r="AA457" s="6"/>
      <c r="AB457" s="7"/>
      <c r="AC457" s="55"/>
      <c r="AD457" s="170"/>
      <c r="AE457" s="27" t="s">
        <v>305</v>
      </c>
      <c r="AF457" s="25"/>
      <c r="AG457" s="28" t="s">
        <v>309</v>
      </c>
      <c r="AH457" s="552"/>
      <c r="AI457" s="537"/>
      <c r="AJ457" s="539"/>
      <c r="AK457" s="539"/>
      <c r="AL457" s="539"/>
      <c r="AM457" s="539"/>
      <c r="AO457" s="34" t="str">
        <f t="shared" si="157"/>
        <v/>
      </c>
      <c r="AP457" s="35" t="str">
        <f t="shared" si="170"/>
        <v/>
      </c>
      <c r="AQ457" s="36" t="str">
        <f t="shared" si="171"/>
        <v/>
      </c>
      <c r="AR457" s="37" t="str">
        <f t="shared" si="172"/>
        <v/>
      </c>
      <c r="AS457" s="38" t="str">
        <f t="shared" si="173"/>
        <v>000</v>
      </c>
      <c r="AT457" s="39" t="str">
        <f t="shared" si="174"/>
        <v>000</v>
      </c>
      <c r="AU457" s="169">
        <f t="shared" si="175"/>
        <v>0</v>
      </c>
      <c r="AV457" s="35" t="str">
        <f t="shared" si="176"/>
        <v>000</v>
      </c>
      <c r="AW457" s="39" t="str">
        <f t="shared" si="177"/>
        <v>000</v>
      </c>
      <c r="AX457" s="169">
        <f t="shared" si="178"/>
        <v>0</v>
      </c>
      <c r="AY457" s="43">
        <f t="shared" si="179"/>
        <v>0</v>
      </c>
      <c r="AZ457" s="32">
        <f t="shared" si="180"/>
        <v>0</v>
      </c>
    </row>
    <row r="458" spans="3:52" ht="22.5" customHeight="1" thickBot="1">
      <c r="C458" s="511"/>
      <c r="D458" s="513"/>
      <c r="E458" s="515"/>
      <c r="F458" s="517" t="str">
        <f>IF(G459="","",INT(YEARFRAC(G459,'[1]1'!$AJ$7,1)))</f>
        <v/>
      </c>
      <c r="G458" s="518"/>
      <c r="H458" s="519"/>
      <c r="I458" s="520"/>
      <c r="J458" s="513"/>
      <c r="K458" s="540" t="s">
        <v>308</v>
      </c>
      <c r="L458" s="542"/>
      <c r="M458" s="544" t="s">
        <v>307</v>
      </c>
      <c r="N458" s="546"/>
      <c r="O458" s="547"/>
      <c r="P458" s="548"/>
      <c r="Q458" s="3"/>
      <c r="R458" s="4"/>
      <c r="S458" s="5"/>
      <c r="T458" s="6"/>
      <c r="U458" s="7"/>
      <c r="V458" s="55"/>
      <c r="W458" s="125"/>
      <c r="X458" s="8"/>
      <c r="Y458" s="4"/>
      <c r="Z458" s="5"/>
      <c r="AA458" s="6"/>
      <c r="AB458" s="7"/>
      <c r="AC458" s="55"/>
      <c r="AD458" s="168"/>
      <c r="AE458" s="549" t="s">
        <v>66</v>
      </c>
      <c r="AF458" s="549"/>
      <c r="AG458" s="550"/>
      <c r="AH458" s="551"/>
      <c r="AI458" s="536" t="str">
        <f t="shared" si="166"/>
        <v/>
      </c>
      <c r="AJ458" s="538"/>
      <c r="AK458" s="538"/>
      <c r="AL458" s="538"/>
      <c r="AM458" s="538"/>
      <c r="AO458" s="34" t="str">
        <f t="shared" si="157"/>
        <v/>
      </c>
      <c r="AP458" s="35" t="str">
        <f t="shared" si="170"/>
        <v/>
      </c>
      <c r="AQ458" s="36" t="str">
        <f t="shared" si="171"/>
        <v/>
      </c>
      <c r="AR458" s="37" t="str">
        <f t="shared" si="172"/>
        <v/>
      </c>
      <c r="AS458" s="38" t="str">
        <f t="shared" si="173"/>
        <v>000</v>
      </c>
      <c r="AT458" s="39" t="str">
        <f t="shared" si="174"/>
        <v>000</v>
      </c>
      <c r="AU458" s="169">
        <f t="shared" si="175"/>
        <v>0</v>
      </c>
      <c r="AV458" s="35" t="str">
        <f t="shared" si="176"/>
        <v>000</v>
      </c>
      <c r="AW458" s="39" t="str">
        <f t="shared" si="177"/>
        <v>000</v>
      </c>
      <c r="AX458" s="169">
        <f t="shared" si="178"/>
        <v>0</v>
      </c>
      <c r="AY458" s="43">
        <f t="shared" si="179"/>
        <v>0</v>
      </c>
      <c r="AZ458" s="32">
        <f t="shared" si="180"/>
        <v>0</v>
      </c>
    </row>
    <row r="459" spans="3:52" ht="22.5" customHeight="1">
      <c r="C459" s="512"/>
      <c r="D459" s="514"/>
      <c r="E459" s="516"/>
      <c r="F459" s="27" t="s">
        <v>305</v>
      </c>
      <c r="G459" s="25"/>
      <c r="H459" s="28" t="s">
        <v>309</v>
      </c>
      <c r="I459" s="521"/>
      <c r="J459" s="514"/>
      <c r="K459" s="541"/>
      <c r="L459" s="543"/>
      <c r="M459" s="545"/>
      <c r="N459" s="127" t="s">
        <v>305</v>
      </c>
      <c r="O459" s="25"/>
      <c r="P459" s="28" t="s">
        <v>309</v>
      </c>
      <c r="Q459" s="3"/>
      <c r="R459" s="4"/>
      <c r="S459" s="5"/>
      <c r="T459" s="6"/>
      <c r="U459" s="7"/>
      <c r="V459" s="55"/>
      <c r="W459" s="125"/>
      <c r="X459" s="8"/>
      <c r="Y459" s="4"/>
      <c r="Z459" s="5"/>
      <c r="AA459" s="6"/>
      <c r="AB459" s="7"/>
      <c r="AC459" s="55"/>
      <c r="AD459" s="170"/>
      <c r="AE459" s="27" t="s">
        <v>305</v>
      </c>
      <c r="AF459" s="25"/>
      <c r="AG459" s="28" t="s">
        <v>309</v>
      </c>
      <c r="AH459" s="552"/>
      <c r="AI459" s="537"/>
      <c r="AJ459" s="539"/>
      <c r="AK459" s="539"/>
      <c r="AL459" s="539"/>
      <c r="AM459" s="539"/>
      <c r="AO459" s="34" t="str">
        <f t="shared" si="157"/>
        <v/>
      </c>
      <c r="AP459" s="35" t="str">
        <f t="shared" si="170"/>
        <v/>
      </c>
      <c r="AQ459" s="36" t="str">
        <f t="shared" si="171"/>
        <v/>
      </c>
      <c r="AR459" s="37" t="str">
        <f t="shared" si="172"/>
        <v/>
      </c>
      <c r="AS459" s="38" t="str">
        <f t="shared" si="173"/>
        <v>000</v>
      </c>
      <c r="AT459" s="39" t="str">
        <f t="shared" si="174"/>
        <v>000</v>
      </c>
      <c r="AU459" s="169">
        <f t="shared" si="175"/>
        <v>0</v>
      </c>
      <c r="AV459" s="35" t="str">
        <f t="shared" si="176"/>
        <v>000</v>
      </c>
      <c r="AW459" s="39" t="str">
        <f t="shared" si="177"/>
        <v>000</v>
      </c>
      <c r="AX459" s="169">
        <f t="shared" si="178"/>
        <v>0</v>
      </c>
      <c r="AY459" s="43">
        <f t="shared" si="179"/>
        <v>0</v>
      </c>
      <c r="AZ459" s="32">
        <f t="shared" si="180"/>
        <v>0</v>
      </c>
    </row>
    <row r="460" spans="3:52" ht="22.5" customHeight="1" thickBot="1">
      <c r="C460" s="511"/>
      <c r="D460" s="513"/>
      <c r="E460" s="515"/>
      <c r="F460" s="517" t="str">
        <f>IF(G461="","",INT(YEARFRAC(G461,'[1]1'!$AJ$7,1)))</f>
        <v/>
      </c>
      <c r="G460" s="518"/>
      <c r="H460" s="519"/>
      <c r="I460" s="520"/>
      <c r="J460" s="513"/>
      <c r="K460" s="540" t="s">
        <v>308</v>
      </c>
      <c r="L460" s="542"/>
      <c r="M460" s="544" t="s">
        <v>307</v>
      </c>
      <c r="N460" s="546"/>
      <c r="O460" s="547"/>
      <c r="P460" s="548"/>
      <c r="Q460" s="3"/>
      <c r="R460" s="4"/>
      <c r="S460" s="5"/>
      <c r="T460" s="6"/>
      <c r="U460" s="7"/>
      <c r="V460" s="55"/>
      <c r="W460" s="125"/>
      <c r="X460" s="8"/>
      <c r="Y460" s="4"/>
      <c r="Z460" s="5"/>
      <c r="AA460" s="6"/>
      <c r="AB460" s="7"/>
      <c r="AC460" s="55"/>
      <c r="AD460" s="168"/>
      <c r="AE460" s="549" t="s">
        <v>66</v>
      </c>
      <c r="AF460" s="549"/>
      <c r="AG460" s="550"/>
      <c r="AH460" s="551"/>
      <c r="AI460" s="536" t="str">
        <f t="shared" si="167"/>
        <v/>
      </c>
      <c r="AJ460" s="538"/>
      <c r="AK460" s="538"/>
      <c r="AL460" s="538"/>
      <c r="AM460" s="538"/>
      <c r="AO460" s="34" t="str">
        <f t="shared" si="157"/>
        <v/>
      </c>
      <c r="AP460" s="35" t="str">
        <f t="shared" si="170"/>
        <v/>
      </c>
      <c r="AQ460" s="36" t="str">
        <f t="shared" si="171"/>
        <v/>
      </c>
      <c r="AR460" s="37" t="str">
        <f t="shared" si="172"/>
        <v/>
      </c>
      <c r="AS460" s="38" t="str">
        <f t="shared" si="173"/>
        <v>000</v>
      </c>
      <c r="AT460" s="39" t="str">
        <f t="shared" si="174"/>
        <v>000</v>
      </c>
      <c r="AU460" s="169">
        <f t="shared" si="175"/>
        <v>0</v>
      </c>
      <c r="AV460" s="35" t="str">
        <f t="shared" si="176"/>
        <v>000</v>
      </c>
      <c r="AW460" s="39" t="str">
        <f t="shared" si="177"/>
        <v>000</v>
      </c>
      <c r="AX460" s="169">
        <f t="shared" si="178"/>
        <v>0</v>
      </c>
      <c r="AY460" s="43">
        <f t="shared" si="179"/>
        <v>0</v>
      </c>
      <c r="AZ460" s="32">
        <f t="shared" si="180"/>
        <v>0</v>
      </c>
    </row>
    <row r="461" spans="3:52" ht="22.5" customHeight="1">
      <c r="C461" s="512"/>
      <c r="D461" s="514"/>
      <c r="E461" s="516"/>
      <c r="F461" s="27" t="s">
        <v>305</v>
      </c>
      <c r="G461" s="25"/>
      <c r="H461" s="28" t="s">
        <v>309</v>
      </c>
      <c r="I461" s="521"/>
      <c r="J461" s="514"/>
      <c r="K461" s="541"/>
      <c r="L461" s="543"/>
      <c r="M461" s="545"/>
      <c r="N461" s="127" t="s">
        <v>305</v>
      </c>
      <c r="O461" s="25"/>
      <c r="P461" s="28" t="s">
        <v>309</v>
      </c>
      <c r="Q461" s="3"/>
      <c r="R461" s="4"/>
      <c r="S461" s="5"/>
      <c r="T461" s="6"/>
      <c r="U461" s="7"/>
      <c r="V461" s="55"/>
      <c r="W461" s="125"/>
      <c r="X461" s="8"/>
      <c r="Y461" s="4"/>
      <c r="Z461" s="5"/>
      <c r="AA461" s="6"/>
      <c r="AB461" s="7"/>
      <c r="AC461" s="55"/>
      <c r="AD461" s="170"/>
      <c r="AE461" s="27" t="s">
        <v>305</v>
      </c>
      <c r="AF461" s="25"/>
      <c r="AG461" s="28" t="s">
        <v>309</v>
      </c>
      <c r="AH461" s="552"/>
      <c r="AI461" s="537"/>
      <c r="AJ461" s="539"/>
      <c r="AK461" s="539"/>
      <c r="AL461" s="539"/>
      <c r="AM461" s="539"/>
      <c r="AO461" s="34" t="str">
        <f t="shared" si="157"/>
        <v/>
      </c>
      <c r="AP461" s="35" t="str">
        <f t="shared" si="170"/>
        <v/>
      </c>
      <c r="AQ461" s="36" t="str">
        <f t="shared" si="171"/>
        <v/>
      </c>
      <c r="AR461" s="37" t="str">
        <f t="shared" si="172"/>
        <v/>
      </c>
      <c r="AS461" s="38" t="str">
        <f t="shared" si="173"/>
        <v>000</v>
      </c>
      <c r="AT461" s="39" t="str">
        <f t="shared" si="174"/>
        <v>000</v>
      </c>
      <c r="AU461" s="169">
        <f t="shared" si="175"/>
        <v>0</v>
      </c>
      <c r="AV461" s="35" t="str">
        <f t="shared" si="176"/>
        <v>000</v>
      </c>
      <c r="AW461" s="39" t="str">
        <f t="shared" si="177"/>
        <v>000</v>
      </c>
      <c r="AX461" s="169">
        <f t="shared" si="178"/>
        <v>0</v>
      </c>
      <c r="AY461" s="43">
        <f t="shared" si="179"/>
        <v>0</v>
      </c>
      <c r="AZ461" s="32">
        <f t="shared" si="180"/>
        <v>0</v>
      </c>
    </row>
    <row r="462" spans="3:52" ht="22.5" customHeight="1" thickBot="1">
      <c r="C462" s="511"/>
      <c r="D462" s="513"/>
      <c r="E462" s="515"/>
      <c r="F462" s="517" t="str">
        <f>IF(G463="","",INT(YEARFRAC(G463,'[1]1'!$AJ$7,1)))</f>
        <v/>
      </c>
      <c r="G462" s="518"/>
      <c r="H462" s="519"/>
      <c r="I462" s="520"/>
      <c r="J462" s="513"/>
      <c r="K462" s="540" t="s">
        <v>308</v>
      </c>
      <c r="L462" s="542"/>
      <c r="M462" s="544" t="s">
        <v>307</v>
      </c>
      <c r="N462" s="546"/>
      <c r="O462" s="547"/>
      <c r="P462" s="548"/>
      <c r="Q462" s="3"/>
      <c r="R462" s="4"/>
      <c r="S462" s="5"/>
      <c r="T462" s="6"/>
      <c r="U462" s="7"/>
      <c r="V462" s="55"/>
      <c r="W462" s="125"/>
      <c r="X462" s="8"/>
      <c r="Y462" s="4"/>
      <c r="Z462" s="5"/>
      <c r="AA462" s="6"/>
      <c r="AB462" s="7"/>
      <c r="AC462" s="55"/>
      <c r="AD462" s="168"/>
      <c r="AE462" s="549" t="s">
        <v>66</v>
      </c>
      <c r="AF462" s="549"/>
      <c r="AG462" s="550"/>
      <c r="AH462" s="551"/>
      <c r="AI462" s="536" t="str">
        <f t="shared" si="168"/>
        <v/>
      </c>
      <c r="AJ462" s="538"/>
      <c r="AK462" s="538"/>
      <c r="AL462" s="538"/>
      <c r="AM462" s="538"/>
      <c r="AO462" s="34" t="str">
        <f t="shared" si="157"/>
        <v/>
      </c>
      <c r="AP462" s="35" t="str">
        <f t="shared" si="170"/>
        <v/>
      </c>
      <c r="AQ462" s="36" t="str">
        <f t="shared" si="171"/>
        <v/>
      </c>
      <c r="AR462" s="37" t="str">
        <f t="shared" si="172"/>
        <v/>
      </c>
      <c r="AS462" s="38" t="str">
        <f t="shared" si="173"/>
        <v>000</v>
      </c>
      <c r="AT462" s="39" t="str">
        <f t="shared" si="174"/>
        <v>000</v>
      </c>
      <c r="AU462" s="169">
        <f t="shared" si="175"/>
        <v>0</v>
      </c>
      <c r="AV462" s="35" t="str">
        <f t="shared" si="176"/>
        <v>000</v>
      </c>
      <c r="AW462" s="39" t="str">
        <f t="shared" si="177"/>
        <v>000</v>
      </c>
      <c r="AX462" s="169">
        <f t="shared" si="178"/>
        <v>0</v>
      </c>
      <c r="AY462" s="43">
        <f t="shared" si="179"/>
        <v>0</v>
      </c>
      <c r="AZ462" s="32">
        <f t="shared" si="180"/>
        <v>0</v>
      </c>
    </row>
    <row r="463" spans="3:52" ht="22.5" customHeight="1">
      <c r="C463" s="512"/>
      <c r="D463" s="514"/>
      <c r="E463" s="516"/>
      <c r="F463" s="27" t="s">
        <v>305</v>
      </c>
      <c r="G463" s="25"/>
      <c r="H463" s="28" t="s">
        <v>309</v>
      </c>
      <c r="I463" s="521"/>
      <c r="J463" s="514"/>
      <c r="K463" s="541"/>
      <c r="L463" s="543"/>
      <c r="M463" s="545"/>
      <c r="N463" s="127" t="s">
        <v>305</v>
      </c>
      <c r="O463" s="25"/>
      <c r="P463" s="28" t="s">
        <v>309</v>
      </c>
      <c r="Q463" s="3"/>
      <c r="R463" s="4"/>
      <c r="S463" s="5"/>
      <c r="T463" s="6"/>
      <c r="U463" s="7"/>
      <c r="V463" s="55"/>
      <c r="W463" s="125"/>
      <c r="X463" s="8"/>
      <c r="Y463" s="4"/>
      <c r="Z463" s="5"/>
      <c r="AA463" s="6"/>
      <c r="AB463" s="7"/>
      <c r="AC463" s="55"/>
      <c r="AD463" s="170"/>
      <c r="AE463" s="27" t="s">
        <v>305</v>
      </c>
      <c r="AF463" s="25"/>
      <c r="AG463" s="28" t="s">
        <v>309</v>
      </c>
      <c r="AH463" s="552"/>
      <c r="AI463" s="537"/>
      <c r="AJ463" s="539"/>
      <c r="AK463" s="539"/>
      <c r="AL463" s="539"/>
      <c r="AM463" s="539"/>
      <c r="AO463" s="34" t="str">
        <f t="shared" ref="AO463:AO526" si="181">IF(D463&lt;&gt;"",D463,IF(SUM(Q463:AC464)&lt;&gt;0,AO462,""))</f>
        <v/>
      </c>
      <c r="AP463" s="35" t="str">
        <f t="shared" si="170"/>
        <v/>
      </c>
      <c r="AQ463" s="36" t="str">
        <f t="shared" si="171"/>
        <v/>
      </c>
      <c r="AR463" s="37" t="str">
        <f t="shared" si="172"/>
        <v/>
      </c>
      <c r="AS463" s="38" t="str">
        <f t="shared" si="173"/>
        <v>000</v>
      </c>
      <c r="AT463" s="39" t="str">
        <f t="shared" si="174"/>
        <v>000</v>
      </c>
      <c r="AU463" s="169">
        <f t="shared" si="175"/>
        <v>0</v>
      </c>
      <c r="AV463" s="35" t="str">
        <f t="shared" si="176"/>
        <v>000</v>
      </c>
      <c r="AW463" s="39" t="str">
        <f t="shared" si="177"/>
        <v>000</v>
      </c>
      <c r="AX463" s="169">
        <f t="shared" si="178"/>
        <v>0</v>
      </c>
      <c r="AY463" s="43">
        <f t="shared" si="179"/>
        <v>0</v>
      </c>
      <c r="AZ463" s="32">
        <f t="shared" si="180"/>
        <v>0</v>
      </c>
    </row>
    <row r="464" spans="3:52" ht="22.5" customHeight="1" thickBot="1">
      <c r="C464" s="511"/>
      <c r="D464" s="513"/>
      <c r="E464" s="515"/>
      <c r="F464" s="517" t="str">
        <f>IF(G465="","",INT(YEARFRAC(G465,'[1]1'!$AJ$7,1)))</f>
        <v/>
      </c>
      <c r="G464" s="518"/>
      <c r="H464" s="519"/>
      <c r="I464" s="520"/>
      <c r="J464" s="513"/>
      <c r="K464" s="540" t="s">
        <v>308</v>
      </c>
      <c r="L464" s="542"/>
      <c r="M464" s="544" t="s">
        <v>307</v>
      </c>
      <c r="N464" s="546"/>
      <c r="O464" s="547"/>
      <c r="P464" s="548"/>
      <c r="Q464" s="3"/>
      <c r="R464" s="4"/>
      <c r="S464" s="5"/>
      <c r="T464" s="6"/>
      <c r="U464" s="7"/>
      <c r="V464" s="55"/>
      <c r="W464" s="125"/>
      <c r="X464" s="8"/>
      <c r="Y464" s="4"/>
      <c r="Z464" s="5"/>
      <c r="AA464" s="6"/>
      <c r="AB464" s="7"/>
      <c r="AC464" s="55"/>
      <c r="AD464" s="168"/>
      <c r="AE464" s="549" t="s">
        <v>66</v>
      </c>
      <c r="AF464" s="549"/>
      <c r="AG464" s="550"/>
      <c r="AH464" s="551"/>
      <c r="AI464" s="536" t="str">
        <f t="shared" ref="AI464" si="182">IF(F464&lt;35,"◯","")</f>
        <v/>
      </c>
      <c r="AJ464" s="538"/>
      <c r="AK464" s="538"/>
      <c r="AL464" s="538"/>
      <c r="AM464" s="538"/>
      <c r="AO464" s="34" t="str">
        <f t="shared" si="181"/>
        <v/>
      </c>
      <c r="AP464" s="35" t="str">
        <f t="shared" si="170"/>
        <v/>
      </c>
      <c r="AQ464" s="36" t="str">
        <f t="shared" si="171"/>
        <v/>
      </c>
      <c r="AR464" s="37" t="str">
        <f t="shared" si="172"/>
        <v/>
      </c>
      <c r="AS464" s="38" t="str">
        <f t="shared" si="173"/>
        <v>000</v>
      </c>
      <c r="AT464" s="39" t="str">
        <f t="shared" si="174"/>
        <v>000</v>
      </c>
      <c r="AU464" s="169">
        <f t="shared" si="175"/>
        <v>0</v>
      </c>
      <c r="AV464" s="35" t="str">
        <f t="shared" si="176"/>
        <v>000</v>
      </c>
      <c r="AW464" s="39" t="str">
        <f t="shared" si="177"/>
        <v>000</v>
      </c>
      <c r="AX464" s="169">
        <f t="shared" si="178"/>
        <v>0</v>
      </c>
      <c r="AY464" s="43">
        <f t="shared" si="179"/>
        <v>0</v>
      </c>
      <c r="AZ464" s="32">
        <f t="shared" si="180"/>
        <v>0</v>
      </c>
    </row>
    <row r="465" spans="3:52" ht="22.5" customHeight="1">
      <c r="C465" s="512"/>
      <c r="D465" s="514"/>
      <c r="E465" s="516"/>
      <c r="F465" s="27" t="s">
        <v>305</v>
      </c>
      <c r="G465" s="25"/>
      <c r="H465" s="28" t="s">
        <v>309</v>
      </c>
      <c r="I465" s="521"/>
      <c r="J465" s="514"/>
      <c r="K465" s="541"/>
      <c r="L465" s="543"/>
      <c r="M465" s="545"/>
      <c r="N465" s="127" t="s">
        <v>305</v>
      </c>
      <c r="O465" s="25"/>
      <c r="P465" s="28" t="s">
        <v>309</v>
      </c>
      <c r="Q465" s="3"/>
      <c r="R465" s="4"/>
      <c r="S465" s="5"/>
      <c r="T465" s="6"/>
      <c r="U465" s="7"/>
      <c r="V465" s="55"/>
      <c r="W465" s="125"/>
      <c r="X465" s="8"/>
      <c r="Y465" s="4"/>
      <c r="Z465" s="5"/>
      <c r="AA465" s="6"/>
      <c r="AB465" s="7"/>
      <c r="AC465" s="55"/>
      <c r="AD465" s="170"/>
      <c r="AE465" s="27" t="s">
        <v>305</v>
      </c>
      <c r="AF465" s="25"/>
      <c r="AG465" s="28" t="s">
        <v>309</v>
      </c>
      <c r="AH465" s="552"/>
      <c r="AI465" s="537"/>
      <c r="AJ465" s="539"/>
      <c r="AK465" s="539"/>
      <c r="AL465" s="539"/>
      <c r="AM465" s="539"/>
      <c r="AO465" s="34" t="str">
        <f t="shared" si="181"/>
        <v/>
      </c>
      <c r="AP465" s="35" t="str">
        <f t="shared" si="170"/>
        <v/>
      </c>
      <c r="AQ465" s="36" t="str">
        <f t="shared" si="171"/>
        <v/>
      </c>
      <c r="AR465" s="37" t="str">
        <f t="shared" si="172"/>
        <v/>
      </c>
      <c r="AS465" s="38" t="str">
        <f t="shared" si="173"/>
        <v>000</v>
      </c>
      <c r="AT465" s="39" t="str">
        <f t="shared" si="174"/>
        <v>000</v>
      </c>
      <c r="AU465" s="169">
        <f t="shared" si="175"/>
        <v>0</v>
      </c>
      <c r="AV465" s="35" t="str">
        <f t="shared" si="176"/>
        <v>000</v>
      </c>
      <c r="AW465" s="39" t="str">
        <f t="shared" si="177"/>
        <v>000</v>
      </c>
      <c r="AX465" s="169">
        <f t="shared" si="178"/>
        <v>0</v>
      </c>
      <c r="AY465" s="43">
        <f t="shared" si="179"/>
        <v>0</v>
      </c>
      <c r="AZ465" s="32">
        <f t="shared" si="180"/>
        <v>0</v>
      </c>
    </row>
    <row r="466" spans="3:52" ht="22.5" customHeight="1" thickBot="1">
      <c r="C466" s="511"/>
      <c r="D466" s="513"/>
      <c r="E466" s="515"/>
      <c r="F466" s="517" t="str">
        <f>IF(G467="","",INT(YEARFRAC(G467,'[1]1'!$AJ$7,1)))</f>
        <v/>
      </c>
      <c r="G466" s="518"/>
      <c r="H466" s="519"/>
      <c r="I466" s="520"/>
      <c r="J466" s="513"/>
      <c r="K466" s="540" t="s">
        <v>308</v>
      </c>
      <c r="L466" s="542"/>
      <c r="M466" s="544" t="s">
        <v>307</v>
      </c>
      <c r="N466" s="546"/>
      <c r="O466" s="547"/>
      <c r="P466" s="548"/>
      <c r="Q466" s="3"/>
      <c r="R466" s="4"/>
      <c r="S466" s="5"/>
      <c r="T466" s="6"/>
      <c r="U466" s="7"/>
      <c r="V466" s="55"/>
      <c r="W466" s="125"/>
      <c r="X466" s="8"/>
      <c r="Y466" s="4"/>
      <c r="Z466" s="5"/>
      <c r="AA466" s="6"/>
      <c r="AB466" s="7"/>
      <c r="AC466" s="55"/>
      <c r="AD466" s="168"/>
      <c r="AE466" s="549" t="s">
        <v>66</v>
      </c>
      <c r="AF466" s="549"/>
      <c r="AG466" s="550"/>
      <c r="AH466" s="551"/>
      <c r="AI466" s="536" t="str">
        <f t="shared" si="160"/>
        <v/>
      </c>
      <c r="AJ466" s="538"/>
      <c r="AK466" s="538"/>
      <c r="AL466" s="538"/>
      <c r="AM466" s="538"/>
      <c r="AO466" s="34" t="str">
        <f t="shared" si="181"/>
        <v/>
      </c>
      <c r="AP466" s="35" t="str">
        <f t="shared" si="170"/>
        <v/>
      </c>
      <c r="AQ466" s="36" t="str">
        <f t="shared" si="171"/>
        <v/>
      </c>
      <c r="AR466" s="37" t="str">
        <f t="shared" si="172"/>
        <v/>
      </c>
      <c r="AS466" s="38" t="str">
        <f t="shared" si="173"/>
        <v>000</v>
      </c>
      <c r="AT466" s="39" t="str">
        <f t="shared" si="174"/>
        <v>000</v>
      </c>
      <c r="AU466" s="169">
        <f t="shared" si="175"/>
        <v>0</v>
      </c>
      <c r="AV466" s="35" t="str">
        <f t="shared" si="176"/>
        <v>000</v>
      </c>
      <c r="AW466" s="39" t="str">
        <f t="shared" si="177"/>
        <v>000</v>
      </c>
      <c r="AX466" s="169">
        <f t="shared" si="178"/>
        <v>0</v>
      </c>
      <c r="AY466" s="43">
        <f t="shared" si="179"/>
        <v>0</v>
      </c>
      <c r="AZ466" s="32">
        <f t="shared" si="180"/>
        <v>0</v>
      </c>
    </row>
    <row r="467" spans="3:52" ht="22.5" customHeight="1">
      <c r="C467" s="512"/>
      <c r="D467" s="514"/>
      <c r="E467" s="516"/>
      <c r="F467" s="27" t="s">
        <v>305</v>
      </c>
      <c r="G467" s="25"/>
      <c r="H467" s="28" t="s">
        <v>309</v>
      </c>
      <c r="I467" s="521"/>
      <c r="J467" s="514"/>
      <c r="K467" s="541"/>
      <c r="L467" s="543"/>
      <c r="M467" s="545"/>
      <c r="N467" s="127" t="s">
        <v>305</v>
      </c>
      <c r="O467" s="25"/>
      <c r="P467" s="28" t="s">
        <v>309</v>
      </c>
      <c r="Q467" s="3"/>
      <c r="R467" s="4"/>
      <c r="S467" s="5"/>
      <c r="T467" s="6"/>
      <c r="U467" s="7"/>
      <c r="V467" s="55"/>
      <c r="W467" s="125"/>
      <c r="X467" s="8"/>
      <c r="Y467" s="4"/>
      <c r="Z467" s="5"/>
      <c r="AA467" s="6"/>
      <c r="AB467" s="7"/>
      <c r="AC467" s="55"/>
      <c r="AD467" s="170"/>
      <c r="AE467" s="27" t="s">
        <v>305</v>
      </c>
      <c r="AF467" s="25"/>
      <c r="AG467" s="28" t="s">
        <v>309</v>
      </c>
      <c r="AH467" s="552"/>
      <c r="AI467" s="537"/>
      <c r="AJ467" s="539"/>
      <c r="AK467" s="539"/>
      <c r="AL467" s="539"/>
      <c r="AM467" s="539"/>
      <c r="AO467" s="34" t="str">
        <f t="shared" si="181"/>
        <v/>
      </c>
      <c r="AP467" s="35" t="str">
        <f t="shared" si="170"/>
        <v/>
      </c>
      <c r="AQ467" s="36" t="str">
        <f t="shared" si="171"/>
        <v/>
      </c>
      <c r="AR467" s="37" t="str">
        <f t="shared" si="172"/>
        <v/>
      </c>
      <c r="AS467" s="38" t="str">
        <f t="shared" si="173"/>
        <v>000</v>
      </c>
      <c r="AT467" s="39" t="str">
        <f t="shared" si="174"/>
        <v>000</v>
      </c>
      <c r="AU467" s="169">
        <f t="shared" si="175"/>
        <v>0</v>
      </c>
      <c r="AV467" s="35" t="str">
        <f t="shared" si="176"/>
        <v>000</v>
      </c>
      <c r="AW467" s="39" t="str">
        <f t="shared" si="177"/>
        <v>000</v>
      </c>
      <c r="AX467" s="169">
        <f t="shared" si="178"/>
        <v>0</v>
      </c>
      <c r="AY467" s="43">
        <f t="shared" si="179"/>
        <v>0</v>
      </c>
      <c r="AZ467" s="32">
        <f t="shared" si="180"/>
        <v>0</v>
      </c>
    </row>
    <row r="468" spans="3:52" ht="22.5" customHeight="1" thickBot="1">
      <c r="C468" s="511"/>
      <c r="D468" s="513"/>
      <c r="E468" s="515"/>
      <c r="F468" s="517" t="str">
        <f>IF(G469="","",INT(YEARFRAC(G469,'[1]1'!$AJ$7,1)))</f>
        <v/>
      </c>
      <c r="G468" s="518"/>
      <c r="H468" s="519"/>
      <c r="I468" s="520"/>
      <c r="J468" s="513"/>
      <c r="K468" s="540" t="s">
        <v>308</v>
      </c>
      <c r="L468" s="542"/>
      <c r="M468" s="544" t="s">
        <v>307</v>
      </c>
      <c r="N468" s="546"/>
      <c r="O468" s="547"/>
      <c r="P468" s="548"/>
      <c r="Q468" s="3"/>
      <c r="R468" s="4"/>
      <c r="S468" s="5"/>
      <c r="T468" s="6"/>
      <c r="U468" s="7"/>
      <c r="V468" s="55"/>
      <c r="W468" s="125"/>
      <c r="X468" s="8"/>
      <c r="Y468" s="4"/>
      <c r="Z468" s="5"/>
      <c r="AA468" s="6"/>
      <c r="AB468" s="7"/>
      <c r="AC468" s="55"/>
      <c r="AD468" s="168"/>
      <c r="AE468" s="549" t="s">
        <v>66</v>
      </c>
      <c r="AF468" s="549"/>
      <c r="AG468" s="550"/>
      <c r="AH468" s="551"/>
      <c r="AI468" s="536" t="str">
        <f t="shared" si="161"/>
        <v/>
      </c>
      <c r="AJ468" s="538"/>
      <c r="AK468" s="538"/>
      <c r="AL468" s="538"/>
      <c r="AM468" s="538"/>
      <c r="AO468" s="34" t="str">
        <f t="shared" si="181"/>
        <v/>
      </c>
      <c r="AP468" s="35" t="str">
        <f t="shared" si="170"/>
        <v/>
      </c>
      <c r="AQ468" s="36" t="str">
        <f t="shared" si="171"/>
        <v/>
      </c>
      <c r="AR468" s="37" t="str">
        <f t="shared" si="172"/>
        <v/>
      </c>
      <c r="AS468" s="38" t="str">
        <f t="shared" si="173"/>
        <v>000</v>
      </c>
      <c r="AT468" s="39" t="str">
        <f t="shared" si="174"/>
        <v>000</v>
      </c>
      <c r="AU468" s="169">
        <f t="shared" si="175"/>
        <v>0</v>
      </c>
      <c r="AV468" s="35" t="str">
        <f t="shared" si="176"/>
        <v>000</v>
      </c>
      <c r="AW468" s="39" t="str">
        <f t="shared" si="177"/>
        <v>000</v>
      </c>
      <c r="AX468" s="169">
        <f t="shared" si="178"/>
        <v>0</v>
      </c>
      <c r="AY468" s="43">
        <f t="shared" si="179"/>
        <v>0</v>
      </c>
      <c r="AZ468" s="32">
        <f t="shared" si="180"/>
        <v>0</v>
      </c>
    </row>
    <row r="469" spans="3:52" ht="22.5" customHeight="1">
      <c r="C469" s="512"/>
      <c r="D469" s="514"/>
      <c r="E469" s="516"/>
      <c r="F469" s="27" t="s">
        <v>305</v>
      </c>
      <c r="G469" s="25"/>
      <c r="H469" s="28" t="s">
        <v>309</v>
      </c>
      <c r="I469" s="521"/>
      <c r="J469" s="514"/>
      <c r="K469" s="541"/>
      <c r="L469" s="543"/>
      <c r="M469" s="545"/>
      <c r="N469" s="127" t="s">
        <v>305</v>
      </c>
      <c r="O469" s="25"/>
      <c r="P469" s="28" t="s">
        <v>309</v>
      </c>
      <c r="Q469" s="3"/>
      <c r="R469" s="4"/>
      <c r="S469" s="5"/>
      <c r="T469" s="6"/>
      <c r="U469" s="7"/>
      <c r="V469" s="55"/>
      <c r="W469" s="125"/>
      <c r="X469" s="8"/>
      <c r="Y469" s="4"/>
      <c r="Z469" s="5"/>
      <c r="AA469" s="6"/>
      <c r="AB469" s="7"/>
      <c r="AC469" s="55"/>
      <c r="AD469" s="170"/>
      <c r="AE469" s="27" t="s">
        <v>305</v>
      </c>
      <c r="AF469" s="25"/>
      <c r="AG469" s="28" t="s">
        <v>309</v>
      </c>
      <c r="AH469" s="552"/>
      <c r="AI469" s="537"/>
      <c r="AJ469" s="539"/>
      <c r="AK469" s="539"/>
      <c r="AL469" s="539"/>
      <c r="AM469" s="539"/>
      <c r="AO469" s="34" t="str">
        <f t="shared" si="181"/>
        <v/>
      </c>
      <c r="AP469" s="35" t="str">
        <f t="shared" si="170"/>
        <v/>
      </c>
      <c r="AQ469" s="36" t="str">
        <f t="shared" si="171"/>
        <v/>
      </c>
      <c r="AR469" s="37" t="str">
        <f t="shared" si="172"/>
        <v/>
      </c>
      <c r="AS469" s="38" t="str">
        <f t="shared" si="173"/>
        <v>000</v>
      </c>
      <c r="AT469" s="39" t="str">
        <f t="shared" si="174"/>
        <v>000</v>
      </c>
      <c r="AU469" s="169">
        <f t="shared" si="175"/>
        <v>0</v>
      </c>
      <c r="AV469" s="35" t="str">
        <f t="shared" si="176"/>
        <v>000</v>
      </c>
      <c r="AW469" s="39" t="str">
        <f t="shared" si="177"/>
        <v>000</v>
      </c>
      <c r="AX469" s="169">
        <f t="shared" si="178"/>
        <v>0</v>
      </c>
      <c r="AY469" s="43">
        <f t="shared" si="179"/>
        <v>0</v>
      </c>
      <c r="AZ469" s="32">
        <f t="shared" si="180"/>
        <v>0</v>
      </c>
    </row>
    <row r="470" spans="3:52" ht="22.5" customHeight="1" thickBot="1">
      <c r="C470" s="511"/>
      <c r="D470" s="513"/>
      <c r="E470" s="515"/>
      <c r="F470" s="517" t="str">
        <f>IF(G471="","",INT(YEARFRAC(G471,'[1]1'!$AJ$7,1)))</f>
        <v/>
      </c>
      <c r="G470" s="518"/>
      <c r="H470" s="519"/>
      <c r="I470" s="520"/>
      <c r="J470" s="513"/>
      <c r="K470" s="540" t="s">
        <v>308</v>
      </c>
      <c r="L470" s="542"/>
      <c r="M470" s="544" t="s">
        <v>307</v>
      </c>
      <c r="N470" s="546"/>
      <c r="O470" s="547"/>
      <c r="P470" s="548"/>
      <c r="Q470" s="3"/>
      <c r="R470" s="4"/>
      <c r="S470" s="5"/>
      <c r="T470" s="6"/>
      <c r="U470" s="7"/>
      <c r="V470" s="55"/>
      <c r="W470" s="125"/>
      <c r="X470" s="8"/>
      <c r="Y470" s="4"/>
      <c r="Z470" s="5"/>
      <c r="AA470" s="6"/>
      <c r="AB470" s="7"/>
      <c r="AC470" s="55"/>
      <c r="AD470" s="168"/>
      <c r="AE470" s="549" t="s">
        <v>66</v>
      </c>
      <c r="AF470" s="549"/>
      <c r="AG470" s="550"/>
      <c r="AH470" s="551"/>
      <c r="AI470" s="536" t="str">
        <f t="shared" si="162"/>
        <v/>
      </c>
      <c r="AJ470" s="538"/>
      <c r="AK470" s="538"/>
      <c r="AL470" s="538"/>
      <c r="AM470" s="538"/>
      <c r="AO470" s="34" t="str">
        <f t="shared" si="181"/>
        <v/>
      </c>
      <c r="AP470" s="35" t="str">
        <f t="shared" si="170"/>
        <v/>
      </c>
      <c r="AQ470" s="36" t="str">
        <f t="shared" si="171"/>
        <v/>
      </c>
      <c r="AR470" s="37" t="str">
        <f t="shared" si="172"/>
        <v/>
      </c>
      <c r="AS470" s="38" t="str">
        <f t="shared" si="173"/>
        <v>000</v>
      </c>
      <c r="AT470" s="39" t="str">
        <f t="shared" si="174"/>
        <v>000</v>
      </c>
      <c r="AU470" s="169">
        <f t="shared" si="175"/>
        <v>0</v>
      </c>
      <c r="AV470" s="35" t="str">
        <f t="shared" si="176"/>
        <v>000</v>
      </c>
      <c r="AW470" s="39" t="str">
        <f t="shared" si="177"/>
        <v>000</v>
      </c>
      <c r="AX470" s="169">
        <f t="shared" si="178"/>
        <v>0</v>
      </c>
      <c r="AY470" s="43">
        <f t="shared" si="179"/>
        <v>0</v>
      </c>
      <c r="AZ470" s="32">
        <f t="shared" si="180"/>
        <v>0</v>
      </c>
    </row>
    <row r="471" spans="3:52" ht="22.5" customHeight="1">
      <c r="C471" s="512"/>
      <c r="D471" s="514"/>
      <c r="E471" s="516"/>
      <c r="F471" s="27" t="s">
        <v>305</v>
      </c>
      <c r="G471" s="25"/>
      <c r="H471" s="28" t="s">
        <v>309</v>
      </c>
      <c r="I471" s="521"/>
      <c r="J471" s="514"/>
      <c r="K471" s="541"/>
      <c r="L471" s="543"/>
      <c r="M471" s="545"/>
      <c r="N471" s="127" t="s">
        <v>305</v>
      </c>
      <c r="O471" s="25"/>
      <c r="P471" s="28" t="s">
        <v>309</v>
      </c>
      <c r="Q471" s="3"/>
      <c r="R471" s="4"/>
      <c r="S471" s="5"/>
      <c r="T471" s="6"/>
      <c r="U471" s="7"/>
      <c r="V471" s="55"/>
      <c r="W471" s="125"/>
      <c r="X471" s="8"/>
      <c r="Y471" s="4"/>
      <c r="Z471" s="5"/>
      <c r="AA471" s="6"/>
      <c r="AB471" s="7"/>
      <c r="AC471" s="55"/>
      <c r="AD471" s="170"/>
      <c r="AE471" s="27" t="s">
        <v>305</v>
      </c>
      <c r="AF471" s="25"/>
      <c r="AG471" s="28" t="s">
        <v>309</v>
      </c>
      <c r="AH471" s="552"/>
      <c r="AI471" s="537"/>
      <c r="AJ471" s="539"/>
      <c r="AK471" s="539"/>
      <c r="AL471" s="539"/>
      <c r="AM471" s="539"/>
      <c r="AO471" s="34" t="str">
        <f t="shared" si="181"/>
        <v/>
      </c>
      <c r="AP471" s="35" t="str">
        <f t="shared" si="170"/>
        <v/>
      </c>
      <c r="AQ471" s="36" t="str">
        <f t="shared" si="171"/>
        <v/>
      </c>
      <c r="AR471" s="37" t="str">
        <f t="shared" si="172"/>
        <v/>
      </c>
      <c r="AS471" s="38" t="str">
        <f t="shared" si="173"/>
        <v>000</v>
      </c>
      <c r="AT471" s="39" t="str">
        <f t="shared" si="174"/>
        <v>000</v>
      </c>
      <c r="AU471" s="169">
        <f t="shared" si="175"/>
        <v>0</v>
      </c>
      <c r="AV471" s="35" t="str">
        <f t="shared" si="176"/>
        <v>000</v>
      </c>
      <c r="AW471" s="39" t="str">
        <f t="shared" si="177"/>
        <v>000</v>
      </c>
      <c r="AX471" s="169">
        <f t="shared" si="178"/>
        <v>0</v>
      </c>
      <c r="AY471" s="43">
        <f t="shared" si="179"/>
        <v>0</v>
      </c>
      <c r="AZ471" s="32">
        <f t="shared" si="180"/>
        <v>0</v>
      </c>
    </row>
    <row r="472" spans="3:52" ht="22.5" customHeight="1" thickBot="1">
      <c r="C472" s="511"/>
      <c r="D472" s="513"/>
      <c r="E472" s="515"/>
      <c r="F472" s="517" t="str">
        <f>IF(G473="","",INT(YEARFRAC(G473,'[1]1'!$AJ$7,1)))</f>
        <v/>
      </c>
      <c r="G472" s="518"/>
      <c r="H472" s="519"/>
      <c r="I472" s="520"/>
      <c r="J472" s="513"/>
      <c r="K472" s="540" t="s">
        <v>308</v>
      </c>
      <c r="L472" s="542"/>
      <c r="M472" s="544" t="s">
        <v>307</v>
      </c>
      <c r="N472" s="546"/>
      <c r="O472" s="547"/>
      <c r="P472" s="548"/>
      <c r="Q472" s="3"/>
      <c r="R472" s="4"/>
      <c r="S472" s="5"/>
      <c r="T472" s="6"/>
      <c r="U472" s="7"/>
      <c r="V472" s="55"/>
      <c r="W472" s="125"/>
      <c r="X472" s="8"/>
      <c r="Y472" s="4"/>
      <c r="Z472" s="5"/>
      <c r="AA472" s="6"/>
      <c r="AB472" s="7"/>
      <c r="AC472" s="55"/>
      <c r="AD472" s="168"/>
      <c r="AE472" s="549" t="s">
        <v>66</v>
      </c>
      <c r="AF472" s="549"/>
      <c r="AG472" s="550"/>
      <c r="AH472" s="551"/>
      <c r="AI472" s="536" t="str">
        <f t="shared" si="163"/>
        <v/>
      </c>
      <c r="AJ472" s="538"/>
      <c r="AK472" s="538"/>
      <c r="AL472" s="538"/>
      <c r="AM472" s="538"/>
      <c r="AO472" s="34" t="str">
        <f t="shared" si="181"/>
        <v/>
      </c>
      <c r="AP472" s="35" t="str">
        <f t="shared" si="170"/>
        <v/>
      </c>
      <c r="AQ472" s="36" t="str">
        <f t="shared" si="171"/>
        <v/>
      </c>
      <c r="AR472" s="37" t="str">
        <f t="shared" si="172"/>
        <v/>
      </c>
      <c r="AS472" s="38" t="str">
        <f t="shared" si="173"/>
        <v>000</v>
      </c>
      <c r="AT472" s="39" t="str">
        <f t="shared" si="174"/>
        <v>000</v>
      </c>
      <c r="AU472" s="169">
        <f t="shared" si="175"/>
        <v>0</v>
      </c>
      <c r="AV472" s="35" t="str">
        <f t="shared" si="176"/>
        <v>000</v>
      </c>
      <c r="AW472" s="39" t="str">
        <f t="shared" si="177"/>
        <v>000</v>
      </c>
      <c r="AX472" s="169">
        <f t="shared" si="178"/>
        <v>0</v>
      </c>
      <c r="AY472" s="43">
        <f t="shared" si="179"/>
        <v>0</v>
      </c>
      <c r="AZ472" s="32">
        <f t="shared" si="180"/>
        <v>0</v>
      </c>
    </row>
    <row r="473" spans="3:52" ht="22.5" customHeight="1">
      <c r="C473" s="512"/>
      <c r="D473" s="514"/>
      <c r="E473" s="516"/>
      <c r="F473" s="27" t="s">
        <v>305</v>
      </c>
      <c r="G473" s="25"/>
      <c r="H473" s="28" t="s">
        <v>309</v>
      </c>
      <c r="I473" s="521"/>
      <c r="J473" s="514"/>
      <c r="K473" s="541"/>
      <c r="L473" s="543"/>
      <c r="M473" s="545"/>
      <c r="N473" s="127" t="s">
        <v>305</v>
      </c>
      <c r="O473" s="25"/>
      <c r="P473" s="28" t="s">
        <v>309</v>
      </c>
      <c r="Q473" s="3"/>
      <c r="R473" s="4"/>
      <c r="S473" s="5"/>
      <c r="T473" s="6"/>
      <c r="U473" s="7"/>
      <c r="V473" s="55"/>
      <c r="W473" s="125"/>
      <c r="X473" s="8"/>
      <c r="Y473" s="4"/>
      <c r="Z473" s="5"/>
      <c r="AA473" s="6"/>
      <c r="AB473" s="7"/>
      <c r="AC473" s="55"/>
      <c r="AD473" s="170"/>
      <c r="AE473" s="27" t="s">
        <v>305</v>
      </c>
      <c r="AF473" s="25"/>
      <c r="AG473" s="28" t="s">
        <v>309</v>
      </c>
      <c r="AH473" s="552"/>
      <c r="AI473" s="537"/>
      <c r="AJ473" s="539"/>
      <c r="AK473" s="539"/>
      <c r="AL473" s="539"/>
      <c r="AM473" s="539"/>
      <c r="AO473" s="34" t="str">
        <f t="shared" si="181"/>
        <v/>
      </c>
      <c r="AP473" s="35" t="str">
        <f t="shared" si="170"/>
        <v/>
      </c>
      <c r="AQ473" s="36" t="str">
        <f t="shared" si="171"/>
        <v/>
      </c>
      <c r="AR473" s="37" t="str">
        <f t="shared" si="172"/>
        <v/>
      </c>
      <c r="AS473" s="38" t="str">
        <f t="shared" si="173"/>
        <v>000</v>
      </c>
      <c r="AT473" s="39" t="str">
        <f t="shared" si="174"/>
        <v>000</v>
      </c>
      <c r="AU473" s="169">
        <f t="shared" si="175"/>
        <v>0</v>
      </c>
      <c r="AV473" s="35" t="str">
        <f t="shared" si="176"/>
        <v>000</v>
      </c>
      <c r="AW473" s="39" t="str">
        <f t="shared" si="177"/>
        <v>000</v>
      </c>
      <c r="AX473" s="169">
        <f t="shared" si="178"/>
        <v>0</v>
      </c>
      <c r="AY473" s="43">
        <f t="shared" si="179"/>
        <v>0</v>
      </c>
      <c r="AZ473" s="32">
        <f t="shared" si="180"/>
        <v>0</v>
      </c>
    </row>
    <row r="474" spans="3:52" ht="22.5" customHeight="1" thickBot="1">
      <c r="C474" s="511"/>
      <c r="D474" s="513"/>
      <c r="E474" s="515"/>
      <c r="F474" s="517" t="str">
        <f>IF(G475="","",INT(YEARFRAC(G475,'[1]1'!$AJ$7,1)))</f>
        <v/>
      </c>
      <c r="G474" s="518"/>
      <c r="H474" s="519"/>
      <c r="I474" s="520"/>
      <c r="J474" s="513"/>
      <c r="K474" s="540" t="s">
        <v>308</v>
      </c>
      <c r="L474" s="542"/>
      <c r="M474" s="544" t="s">
        <v>307</v>
      </c>
      <c r="N474" s="546"/>
      <c r="O474" s="547"/>
      <c r="P474" s="548"/>
      <c r="Q474" s="3"/>
      <c r="R474" s="4"/>
      <c r="S474" s="5"/>
      <c r="T474" s="6"/>
      <c r="U474" s="7"/>
      <c r="V474" s="55"/>
      <c r="W474" s="125"/>
      <c r="X474" s="8"/>
      <c r="Y474" s="4"/>
      <c r="Z474" s="5"/>
      <c r="AA474" s="6"/>
      <c r="AB474" s="7"/>
      <c r="AC474" s="55"/>
      <c r="AD474" s="168"/>
      <c r="AE474" s="549" t="s">
        <v>66</v>
      </c>
      <c r="AF474" s="549"/>
      <c r="AG474" s="550"/>
      <c r="AH474" s="551"/>
      <c r="AI474" s="536" t="str">
        <f t="shared" si="164"/>
        <v/>
      </c>
      <c r="AJ474" s="538"/>
      <c r="AK474" s="538"/>
      <c r="AL474" s="538"/>
      <c r="AM474" s="538"/>
      <c r="AO474" s="34" t="str">
        <f t="shared" si="181"/>
        <v/>
      </c>
      <c r="AP474" s="35" t="str">
        <f t="shared" si="170"/>
        <v/>
      </c>
      <c r="AQ474" s="36" t="str">
        <f t="shared" si="171"/>
        <v/>
      </c>
      <c r="AR474" s="37" t="str">
        <f t="shared" si="172"/>
        <v/>
      </c>
      <c r="AS474" s="38" t="str">
        <f t="shared" si="173"/>
        <v>000</v>
      </c>
      <c r="AT474" s="39" t="str">
        <f t="shared" si="174"/>
        <v>000</v>
      </c>
      <c r="AU474" s="169">
        <f t="shared" si="175"/>
        <v>0</v>
      </c>
      <c r="AV474" s="35" t="str">
        <f t="shared" si="176"/>
        <v>000</v>
      </c>
      <c r="AW474" s="39" t="str">
        <f t="shared" si="177"/>
        <v>000</v>
      </c>
      <c r="AX474" s="169">
        <f t="shared" si="178"/>
        <v>0</v>
      </c>
      <c r="AY474" s="43">
        <f t="shared" si="179"/>
        <v>0</v>
      </c>
      <c r="AZ474" s="32">
        <f t="shared" si="180"/>
        <v>0</v>
      </c>
    </row>
    <row r="475" spans="3:52" ht="22.5" customHeight="1">
      <c r="C475" s="512"/>
      <c r="D475" s="514"/>
      <c r="E475" s="516"/>
      <c r="F475" s="27" t="s">
        <v>305</v>
      </c>
      <c r="G475" s="25"/>
      <c r="H475" s="28" t="s">
        <v>309</v>
      </c>
      <c r="I475" s="521"/>
      <c r="J475" s="514"/>
      <c r="K475" s="541"/>
      <c r="L475" s="543"/>
      <c r="M475" s="545"/>
      <c r="N475" s="127" t="s">
        <v>305</v>
      </c>
      <c r="O475" s="25"/>
      <c r="P475" s="28" t="s">
        <v>309</v>
      </c>
      <c r="Q475" s="3"/>
      <c r="R475" s="4"/>
      <c r="S475" s="5"/>
      <c r="T475" s="6"/>
      <c r="U475" s="7"/>
      <c r="V475" s="55"/>
      <c r="W475" s="125"/>
      <c r="X475" s="8"/>
      <c r="Y475" s="4"/>
      <c r="Z475" s="5"/>
      <c r="AA475" s="6"/>
      <c r="AB475" s="7"/>
      <c r="AC475" s="55"/>
      <c r="AD475" s="170"/>
      <c r="AE475" s="27" t="s">
        <v>305</v>
      </c>
      <c r="AF475" s="25"/>
      <c r="AG475" s="28" t="s">
        <v>309</v>
      </c>
      <c r="AH475" s="552"/>
      <c r="AI475" s="537"/>
      <c r="AJ475" s="539"/>
      <c r="AK475" s="539"/>
      <c r="AL475" s="539"/>
      <c r="AM475" s="539"/>
      <c r="AO475" s="34" t="str">
        <f t="shared" si="181"/>
        <v/>
      </c>
      <c r="AP475" s="35" t="str">
        <f t="shared" si="170"/>
        <v/>
      </c>
      <c r="AQ475" s="36" t="str">
        <f t="shared" si="171"/>
        <v/>
      </c>
      <c r="AR475" s="37" t="str">
        <f t="shared" si="172"/>
        <v/>
      </c>
      <c r="AS475" s="38" t="str">
        <f t="shared" si="173"/>
        <v>000</v>
      </c>
      <c r="AT475" s="39" t="str">
        <f t="shared" si="174"/>
        <v>000</v>
      </c>
      <c r="AU475" s="169">
        <f t="shared" si="175"/>
        <v>0</v>
      </c>
      <c r="AV475" s="35" t="str">
        <f t="shared" si="176"/>
        <v>000</v>
      </c>
      <c r="AW475" s="39" t="str">
        <f t="shared" si="177"/>
        <v>000</v>
      </c>
      <c r="AX475" s="169">
        <f t="shared" si="178"/>
        <v>0</v>
      </c>
      <c r="AY475" s="43">
        <f t="shared" si="179"/>
        <v>0</v>
      </c>
      <c r="AZ475" s="32">
        <f t="shared" si="180"/>
        <v>0</v>
      </c>
    </row>
    <row r="476" spans="3:52" ht="22.5" customHeight="1" thickBot="1">
      <c r="C476" s="511"/>
      <c r="D476" s="513"/>
      <c r="E476" s="515"/>
      <c r="F476" s="517" t="str">
        <f>IF(G477="","",INT(YEARFRAC(G477,'[1]1'!$AJ$7,1)))</f>
        <v/>
      </c>
      <c r="G476" s="518"/>
      <c r="H476" s="519"/>
      <c r="I476" s="520"/>
      <c r="J476" s="513"/>
      <c r="K476" s="540" t="s">
        <v>308</v>
      </c>
      <c r="L476" s="542"/>
      <c r="M476" s="544" t="s">
        <v>307</v>
      </c>
      <c r="N476" s="546"/>
      <c r="O476" s="547"/>
      <c r="P476" s="548"/>
      <c r="Q476" s="3"/>
      <c r="R476" s="4"/>
      <c r="S476" s="5"/>
      <c r="T476" s="6"/>
      <c r="U476" s="7"/>
      <c r="V476" s="55"/>
      <c r="W476" s="125"/>
      <c r="X476" s="8"/>
      <c r="Y476" s="4"/>
      <c r="Z476" s="5"/>
      <c r="AA476" s="6"/>
      <c r="AB476" s="7"/>
      <c r="AC476" s="55"/>
      <c r="AD476" s="168"/>
      <c r="AE476" s="549" t="s">
        <v>66</v>
      </c>
      <c r="AF476" s="549"/>
      <c r="AG476" s="550"/>
      <c r="AH476" s="551"/>
      <c r="AI476" s="536" t="str">
        <f t="shared" si="165"/>
        <v/>
      </c>
      <c r="AJ476" s="538"/>
      <c r="AK476" s="538"/>
      <c r="AL476" s="538"/>
      <c r="AM476" s="538"/>
      <c r="AO476" s="34" t="str">
        <f t="shared" si="181"/>
        <v/>
      </c>
      <c r="AP476" s="35" t="str">
        <f t="shared" si="170"/>
        <v/>
      </c>
      <c r="AQ476" s="36" t="str">
        <f t="shared" si="171"/>
        <v/>
      </c>
      <c r="AR476" s="37" t="str">
        <f t="shared" si="172"/>
        <v/>
      </c>
      <c r="AS476" s="38" t="str">
        <f t="shared" si="173"/>
        <v>000</v>
      </c>
      <c r="AT476" s="39" t="str">
        <f t="shared" si="174"/>
        <v>000</v>
      </c>
      <c r="AU476" s="169">
        <f t="shared" si="175"/>
        <v>0</v>
      </c>
      <c r="AV476" s="35" t="str">
        <f t="shared" si="176"/>
        <v>000</v>
      </c>
      <c r="AW476" s="39" t="str">
        <f t="shared" si="177"/>
        <v>000</v>
      </c>
      <c r="AX476" s="169">
        <f t="shared" si="178"/>
        <v>0</v>
      </c>
      <c r="AY476" s="43">
        <f t="shared" si="179"/>
        <v>0</v>
      </c>
      <c r="AZ476" s="32">
        <f t="shared" si="180"/>
        <v>0</v>
      </c>
    </row>
    <row r="477" spans="3:52" ht="22.5" customHeight="1">
      <c r="C477" s="512"/>
      <c r="D477" s="514"/>
      <c r="E477" s="516"/>
      <c r="F477" s="27" t="s">
        <v>305</v>
      </c>
      <c r="G477" s="25"/>
      <c r="H477" s="28" t="s">
        <v>309</v>
      </c>
      <c r="I477" s="521"/>
      <c r="J477" s="514"/>
      <c r="K477" s="541"/>
      <c r="L477" s="543"/>
      <c r="M477" s="545"/>
      <c r="N477" s="127" t="s">
        <v>305</v>
      </c>
      <c r="O477" s="25"/>
      <c r="P477" s="28" t="s">
        <v>309</v>
      </c>
      <c r="Q477" s="3"/>
      <c r="R477" s="4"/>
      <c r="S477" s="5"/>
      <c r="T477" s="6"/>
      <c r="U477" s="7"/>
      <c r="V477" s="55"/>
      <c r="W477" s="125"/>
      <c r="X477" s="8"/>
      <c r="Y477" s="4"/>
      <c r="Z477" s="5"/>
      <c r="AA477" s="6"/>
      <c r="AB477" s="7"/>
      <c r="AC477" s="55"/>
      <c r="AD477" s="170"/>
      <c r="AE477" s="27" t="s">
        <v>305</v>
      </c>
      <c r="AF477" s="25"/>
      <c r="AG477" s="28" t="s">
        <v>309</v>
      </c>
      <c r="AH477" s="552"/>
      <c r="AI477" s="537"/>
      <c r="AJ477" s="539"/>
      <c r="AK477" s="539"/>
      <c r="AL477" s="539"/>
      <c r="AM477" s="539"/>
      <c r="AO477" s="34" t="str">
        <f t="shared" si="181"/>
        <v/>
      </c>
      <c r="AP477" s="35" t="str">
        <f t="shared" si="170"/>
        <v/>
      </c>
      <c r="AQ477" s="36" t="str">
        <f t="shared" si="171"/>
        <v/>
      </c>
      <c r="AR477" s="37" t="str">
        <f t="shared" si="172"/>
        <v/>
      </c>
      <c r="AS477" s="38" t="str">
        <f t="shared" si="173"/>
        <v>000</v>
      </c>
      <c r="AT477" s="39" t="str">
        <f t="shared" si="174"/>
        <v>000</v>
      </c>
      <c r="AU477" s="169">
        <f t="shared" si="175"/>
        <v>0</v>
      </c>
      <c r="AV477" s="35" t="str">
        <f t="shared" si="176"/>
        <v>000</v>
      </c>
      <c r="AW477" s="39" t="str">
        <f t="shared" si="177"/>
        <v>000</v>
      </c>
      <c r="AX477" s="169">
        <f t="shared" si="178"/>
        <v>0</v>
      </c>
      <c r="AY477" s="43">
        <f t="shared" si="179"/>
        <v>0</v>
      </c>
      <c r="AZ477" s="32">
        <f t="shared" si="180"/>
        <v>0</v>
      </c>
    </row>
    <row r="478" spans="3:52" ht="22.5" customHeight="1" thickBot="1">
      <c r="C478" s="511"/>
      <c r="D478" s="513"/>
      <c r="E478" s="515"/>
      <c r="F478" s="517" t="str">
        <f>IF(G479="","",INT(YEARFRAC(G479,'[1]1'!$AJ$7,1)))</f>
        <v/>
      </c>
      <c r="G478" s="518"/>
      <c r="H478" s="519"/>
      <c r="I478" s="520"/>
      <c r="J478" s="513"/>
      <c r="K478" s="540" t="s">
        <v>308</v>
      </c>
      <c r="L478" s="542"/>
      <c r="M478" s="544" t="s">
        <v>307</v>
      </c>
      <c r="N478" s="546"/>
      <c r="O478" s="547"/>
      <c r="P478" s="548"/>
      <c r="Q478" s="3"/>
      <c r="R478" s="4"/>
      <c r="S478" s="5"/>
      <c r="T478" s="6"/>
      <c r="U478" s="7"/>
      <c r="V478" s="55"/>
      <c r="W478" s="125"/>
      <c r="X478" s="8"/>
      <c r="Y478" s="4"/>
      <c r="Z478" s="5"/>
      <c r="AA478" s="6"/>
      <c r="AB478" s="7"/>
      <c r="AC478" s="55"/>
      <c r="AD478" s="168"/>
      <c r="AE478" s="549" t="s">
        <v>66</v>
      </c>
      <c r="AF478" s="549"/>
      <c r="AG478" s="550"/>
      <c r="AH478" s="551"/>
      <c r="AI478" s="536" t="str">
        <f t="shared" si="166"/>
        <v/>
      </c>
      <c r="AJ478" s="538"/>
      <c r="AK478" s="538"/>
      <c r="AL478" s="538"/>
      <c r="AM478" s="538"/>
      <c r="AO478" s="34" t="str">
        <f t="shared" si="181"/>
        <v/>
      </c>
      <c r="AP478" s="35" t="str">
        <f t="shared" si="170"/>
        <v/>
      </c>
      <c r="AQ478" s="36" t="str">
        <f t="shared" si="171"/>
        <v/>
      </c>
      <c r="AR478" s="37" t="str">
        <f t="shared" si="172"/>
        <v/>
      </c>
      <c r="AS478" s="38" t="str">
        <f t="shared" si="173"/>
        <v>000</v>
      </c>
      <c r="AT478" s="39" t="str">
        <f t="shared" si="174"/>
        <v>000</v>
      </c>
      <c r="AU478" s="169">
        <f t="shared" si="175"/>
        <v>0</v>
      </c>
      <c r="AV478" s="35" t="str">
        <f t="shared" si="176"/>
        <v>000</v>
      </c>
      <c r="AW478" s="39" t="str">
        <f t="shared" si="177"/>
        <v>000</v>
      </c>
      <c r="AX478" s="169">
        <f t="shared" si="178"/>
        <v>0</v>
      </c>
      <c r="AY478" s="43">
        <f t="shared" si="179"/>
        <v>0</v>
      </c>
      <c r="AZ478" s="32">
        <f t="shared" si="180"/>
        <v>0</v>
      </c>
    </row>
    <row r="479" spans="3:52" ht="22.5" customHeight="1">
      <c r="C479" s="512"/>
      <c r="D479" s="514"/>
      <c r="E479" s="516"/>
      <c r="F479" s="27" t="s">
        <v>305</v>
      </c>
      <c r="G479" s="25"/>
      <c r="H479" s="28" t="s">
        <v>309</v>
      </c>
      <c r="I479" s="521"/>
      <c r="J479" s="514"/>
      <c r="K479" s="541"/>
      <c r="L479" s="543"/>
      <c r="M479" s="545"/>
      <c r="N479" s="127" t="s">
        <v>305</v>
      </c>
      <c r="O479" s="25"/>
      <c r="P479" s="28" t="s">
        <v>309</v>
      </c>
      <c r="Q479" s="3"/>
      <c r="R479" s="4"/>
      <c r="S479" s="5"/>
      <c r="T479" s="6"/>
      <c r="U479" s="7"/>
      <c r="V479" s="55"/>
      <c r="W479" s="125"/>
      <c r="X479" s="8"/>
      <c r="Y479" s="4"/>
      <c r="Z479" s="5"/>
      <c r="AA479" s="6"/>
      <c r="AB479" s="7"/>
      <c r="AC479" s="55"/>
      <c r="AD479" s="170"/>
      <c r="AE479" s="27" t="s">
        <v>305</v>
      </c>
      <c r="AF479" s="25"/>
      <c r="AG479" s="28" t="s">
        <v>309</v>
      </c>
      <c r="AH479" s="552"/>
      <c r="AI479" s="537"/>
      <c r="AJ479" s="539"/>
      <c r="AK479" s="539"/>
      <c r="AL479" s="539"/>
      <c r="AM479" s="539"/>
      <c r="AO479" s="34" t="str">
        <f t="shared" si="181"/>
        <v/>
      </c>
      <c r="AP479" s="35" t="str">
        <f t="shared" si="170"/>
        <v/>
      </c>
      <c r="AQ479" s="36" t="str">
        <f t="shared" si="171"/>
        <v/>
      </c>
      <c r="AR479" s="37" t="str">
        <f t="shared" si="172"/>
        <v/>
      </c>
      <c r="AS479" s="38" t="str">
        <f t="shared" si="173"/>
        <v>000</v>
      </c>
      <c r="AT479" s="39" t="str">
        <f t="shared" si="174"/>
        <v>000</v>
      </c>
      <c r="AU479" s="169">
        <f t="shared" si="175"/>
        <v>0</v>
      </c>
      <c r="AV479" s="35" t="str">
        <f t="shared" si="176"/>
        <v>000</v>
      </c>
      <c r="AW479" s="39" t="str">
        <f t="shared" si="177"/>
        <v>000</v>
      </c>
      <c r="AX479" s="169">
        <f t="shared" si="178"/>
        <v>0</v>
      </c>
      <c r="AY479" s="43">
        <f t="shared" si="179"/>
        <v>0</v>
      </c>
      <c r="AZ479" s="32">
        <f t="shared" si="180"/>
        <v>0</v>
      </c>
    </row>
    <row r="480" spans="3:52" ht="22.5" customHeight="1" thickBot="1">
      <c r="C480" s="511"/>
      <c r="D480" s="513"/>
      <c r="E480" s="515"/>
      <c r="F480" s="517" t="str">
        <f>IF(G481="","",INT(YEARFRAC(G481,'[1]1'!$AJ$7,1)))</f>
        <v/>
      </c>
      <c r="G480" s="518"/>
      <c r="H480" s="519"/>
      <c r="I480" s="520"/>
      <c r="J480" s="513"/>
      <c r="K480" s="540" t="s">
        <v>308</v>
      </c>
      <c r="L480" s="542"/>
      <c r="M480" s="544" t="s">
        <v>307</v>
      </c>
      <c r="N480" s="546"/>
      <c r="O480" s="547"/>
      <c r="P480" s="548"/>
      <c r="Q480" s="3"/>
      <c r="R480" s="4"/>
      <c r="S480" s="5"/>
      <c r="T480" s="6"/>
      <c r="U480" s="7"/>
      <c r="V480" s="55"/>
      <c r="W480" s="125"/>
      <c r="X480" s="8"/>
      <c r="Y480" s="4"/>
      <c r="Z480" s="5"/>
      <c r="AA480" s="6"/>
      <c r="AB480" s="7"/>
      <c r="AC480" s="55"/>
      <c r="AD480" s="168"/>
      <c r="AE480" s="549" t="s">
        <v>66</v>
      </c>
      <c r="AF480" s="549"/>
      <c r="AG480" s="550"/>
      <c r="AH480" s="551"/>
      <c r="AI480" s="536" t="str">
        <f t="shared" si="167"/>
        <v/>
      </c>
      <c r="AJ480" s="538"/>
      <c r="AK480" s="538"/>
      <c r="AL480" s="538"/>
      <c r="AM480" s="538"/>
      <c r="AO480" s="34" t="str">
        <f t="shared" si="181"/>
        <v/>
      </c>
      <c r="AP480" s="35" t="str">
        <f t="shared" si="170"/>
        <v/>
      </c>
      <c r="AQ480" s="36" t="str">
        <f t="shared" si="171"/>
        <v/>
      </c>
      <c r="AR480" s="37" t="str">
        <f t="shared" si="172"/>
        <v/>
      </c>
      <c r="AS480" s="38" t="str">
        <f t="shared" si="173"/>
        <v>000</v>
      </c>
      <c r="AT480" s="39" t="str">
        <f t="shared" si="174"/>
        <v>000</v>
      </c>
      <c r="AU480" s="169">
        <f t="shared" si="175"/>
        <v>0</v>
      </c>
      <c r="AV480" s="35" t="str">
        <f t="shared" si="176"/>
        <v>000</v>
      </c>
      <c r="AW480" s="39" t="str">
        <f t="shared" si="177"/>
        <v>000</v>
      </c>
      <c r="AX480" s="169">
        <f t="shared" si="178"/>
        <v>0</v>
      </c>
      <c r="AY480" s="43">
        <f t="shared" si="179"/>
        <v>0</v>
      </c>
      <c r="AZ480" s="32">
        <f t="shared" si="180"/>
        <v>0</v>
      </c>
    </row>
    <row r="481" spans="3:52" ht="22.5" customHeight="1">
      <c r="C481" s="512"/>
      <c r="D481" s="514"/>
      <c r="E481" s="516"/>
      <c r="F481" s="27" t="s">
        <v>305</v>
      </c>
      <c r="G481" s="25"/>
      <c r="H481" s="28" t="s">
        <v>309</v>
      </c>
      <c r="I481" s="521"/>
      <c r="J481" s="514"/>
      <c r="K481" s="541"/>
      <c r="L481" s="543"/>
      <c r="M481" s="545"/>
      <c r="N481" s="127" t="s">
        <v>305</v>
      </c>
      <c r="O481" s="25"/>
      <c r="P481" s="28" t="s">
        <v>309</v>
      </c>
      <c r="Q481" s="3"/>
      <c r="R481" s="4"/>
      <c r="S481" s="5"/>
      <c r="T481" s="6"/>
      <c r="U481" s="7"/>
      <c r="V481" s="55"/>
      <c r="W481" s="125"/>
      <c r="X481" s="8"/>
      <c r="Y481" s="4"/>
      <c r="Z481" s="5"/>
      <c r="AA481" s="6"/>
      <c r="AB481" s="7"/>
      <c r="AC481" s="55"/>
      <c r="AD481" s="170"/>
      <c r="AE481" s="27" t="s">
        <v>305</v>
      </c>
      <c r="AF481" s="25"/>
      <c r="AG481" s="28" t="s">
        <v>309</v>
      </c>
      <c r="AH481" s="552"/>
      <c r="AI481" s="537"/>
      <c r="AJ481" s="539"/>
      <c r="AK481" s="539"/>
      <c r="AL481" s="539"/>
      <c r="AM481" s="539"/>
      <c r="AO481" s="34" t="str">
        <f t="shared" si="181"/>
        <v/>
      </c>
      <c r="AP481" s="35" t="str">
        <f t="shared" si="170"/>
        <v/>
      </c>
      <c r="AQ481" s="36" t="str">
        <f t="shared" si="171"/>
        <v/>
      </c>
      <c r="AR481" s="37" t="str">
        <f t="shared" si="172"/>
        <v/>
      </c>
      <c r="AS481" s="38" t="str">
        <f t="shared" si="173"/>
        <v>000</v>
      </c>
      <c r="AT481" s="39" t="str">
        <f t="shared" si="174"/>
        <v>000</v>
      </c>
      <c r="AU481" s="169">
        <f t="shared" si="175"/>
        <v>0</v>
      </c>
      <c r="AV481" s="35" t="str">
        <f t="shared" si="176"/>
        <v>000</v>
      </c>
      <c r="AW481" s="39" t="str">
        <f t="shared" si="177"/>
        <v>000</v>
      </c>
      <c r="AX481" s="169">
        <f t="shared" si="178"/>
        <v>0</v>
      </c>
      <c r="AY481" s="43">
        <f t="shared" si="179"/>
        <v>0</v>
      </c>
      <c r="AZ481" s="32">
        <f t="shared" si="180"/>
        <v>0</v>
      </c>
    </row>
    <row r="482" spans="3:52" ht="22.5" customHeight="1" thickBot="1">
      <c r="C482" s="511"/>
      <c r="D482" s="513"/>
      <c r="E482" s="515"/>
      <c r="F482" s="517" t="str">
        <f>IF(G483="","",INT(YEARFRAC(G483,'[1]1'!$AJ$7,1)))</f>
        <v/>
      </c>
      <c r="G482" s="518"/>
      <c r="H482" s="519"/>
      <c r="I482" s="520"/>
      <c r="J482" s="513"/>
      <c r="K482" s="540" t="s">
        <v>308</v>
      </c>
      <c r="L482" s="542"/>
      <c r="M482" s="544" t="s">
        <v>307</v>
      </c>
      <c r="N482" s="546"/>
      <c r="O482" s="547"/>
      <c r="P482" s="548"/>
      <c r="Q482" s="3"/>
      <c r="R482" s="4"/>
      <c r="S482" s="5"/>
      <c r="T482" s="6"/>
      <c r="U482" s="7"/>
      <c r="V482" s="55"/>
      <c r="W482" s="125"/>
      <c r="X482" s="8"/>
      <c r="Y482" s="4"/>
      <c r="Z482" s="5"/>
      <c r="AA482" s="6"/>
      <c r="AB482" s="7"/>
      <c r="AC482" s="55"/>
      <c r="AD482" s="168"/>
      <c r="AE482" s="549" t="s">
        <v>66</v>
      </c>
      <c r="AF482" s="549"/>
      <c r="AG482" s="550"/>
      <c r="AH482" s="551"/>
      <c r="AI482" s="536" t="str">
        <f t="shared" si="168"/>
        <v/>
      </c>
      <c r="AJ482" s="538"/>
      <c r="AK482" s="538"/>
      <c r="AL482" s="538"/>
      <c r="AM482" s="538"/>
      <c r="AO482" s="34" t="str">
        <f t="shared" si="181"/>
        <v/>
      </c>
      <c r="AP482" s="35" t="str">
        <f t="shared" si="170"/>
        <v/>
      </c>
      <c r="AQ482" s="36" t="str">
        <f t="shared" si="171"/>
        <v/>
      </c>
      <c r="AR482" s="37" t="str">
        <f t="shared" si="172"/>
        <v/>
      </c>
      <c r="AS482" s="38" t="str">
        <f t="shared" si="173"/>
        <v>000</v>
      </c>
      <c r="AT482" s="39" t="str">
        <f t="shared" si="174"/>
        <v>000</v>
      </c>
      <c r="AU482" s="169">
        <f t="shared" si="175"/>
        <v>0</v>
      </c>
      <c r="AV482" s="35" t="str">
        <f t="shared" si="176"/>
        <v>000</v>
      </c>
      <c r="AW482" s="39" t="str">
        <f t="shared" si="177"/>
        <v>000</v>
      </c>
      <c r="AX482" s="169">
        <f t="shared" si="178"/>
        <v>0</v>
      </c>
      <c r="AY482" s="43">
        <f t="shared" si="179"/>
        <v>0</v>
      </c>
      <c r="AZ482" s="32">
        <f t="shared" si="180"/>
        <v>0</v>
      </c>
    </row>
    <row r="483" spans="3:52" ht="22.5" customHeight="1">
      <c r="C483" s="512"/>
      <c r="D483" s="514"/>
      <c r="E483" s="516"/>
      <c r="F483" s="27" t="s">
        <v>305</v>
      </c>
      <c r="G483" s="25"/>
      <c r="H483" s="28" t="s">
        <v>309</v>
      </c>
      <c r="I483" s="521"/>
      <c r="J483" s="514"/>
      <c r="K483" s="541"/>
      <c r="L483" s="543"/>
      <c r="M483" s="545"/>
      <c r="N483" s="127" t="s">
        <v>305</v>
      </c>
      <c r="O483" s="25"/>
      <c r="P483" s="28" t="s">
        <v>309</v>
      </c>
      <c r="Q483" s="3"/>
      <c r="R483" s="4"/>
      <c r="S483" s="5"/>
      <c r="T483" s="6"/>
      <c r="U483" s="7"/>
      <c r="V483" s="55"/>
      <c r="W483" s="125"/>
      <c r="X483" s="8"/>
      <c r="Y483" s="4"/>
      <c r="Z483" s="5"/>
      <c r="AA483" s="6"/>
      <c r="AB483" s="7"/>
      <c r="AC483" s="55"/>
      <c r="AD483" s="170"/>
      <c r="AE483" s="27" t="s">
        <v>305</v>
      </c>
      <c r="AF483" s="25"/>
      <c r="AG483" s="28" t="s">
        <v>309</v>
      </c>
      <c r="AH483" s="552"/>
      <c r="AI483" s="537"/>
      <c r="AJ483" s="539"/>
      <c r="AK483" s="539"/>
      <c r="AL483" s="539"/>
      <c r="AM483" s="539"/>
      <c r="AO483" s="34" t="str">
        <f t="shared" si="181"/>
        <v/>
      </c>
      <c r="AP483" s="35" t="str">
        <f t="shared" si="170"/>
        <v/>
      </c>
      <c r="AQ483" s="36" t="str">
        <f t="shared" si="171"/>
        <v/>
      </c>
      <c r="AR483" s="37" t="str">
        <f t="shared" si="172"/>
        <v/>
      </c>
      <c r="AS483" s="38" t="str">
        <f t="shared" si="173"/>
        <v>000</v>
      </c>
      <c r="AT483" s="39" t="str">
        <f t="shared" si="174"/>
        <v>000</v>
      </c>
      <c r="AU483" s="169">
        <f t="shared" si="175"/>
        <v>0</v>
      </c>
      <c r="AV483" s="35" t="str">
        <f t="shared" si="176"/>
        <v>000</v>
      </c>
      <c r="AW483" s="39" t="str">
        <f t="shared" si="177"/>
        <v>000</v>
      </c>
      <c r="AX483" s="169">
        <f t="shared" si="178"/>
        <v>0</v>
      </c>
      <c r="AY483" s="43">
        <f t="shared" si="179"/>
        <v>0</v>
      </c>
      <c r="AZ483" s="32">
        <f t="shared" si="180"/>
        <v>0</v>
      </c>
    </row>
    <row r="484" spans="3:52" ht="22.5" customHeight="1" thickBot="1">
      <c r="C484" s="511"/>
      <c r="D484" s="513"/>
      <c r="E484" s="515"/>
      <c r="F484" s="517" t="str">
        <f>IF(G485="","",INT(YEARFRAC(G485,'[1]1'!$AJ$7,1)))</f>
        <v/>
      </c>
      <c r="G484" s="518"/>
      <c r="H484" s="519"/>
      <c r="I484" s="520"/>
      <c r="J484" s="513"/>
      <c r="K484" s="540" t="s">
        <v>308</v>
      </c>
      <c r="L484" s="542"/>
      <c r="M484" s="544" t="s">
        <v>307</v>
      </c>
      <c r="N484" s="546"/>
      <c r="O484" s="547"/>
      <c r="P484" s="548"/>
      <c r="Q484" s="3"/>
      <c r="R484" s="4"/>
      <c r="S484" s="5"/>
      <c r="T484" s="6"/>
      <c r="U484" s="7"/>
      <c r="V484" s="55"/>
      <c r="W484" s="125"/>
      <c r="X484" s="8"/>
      <c r="Y484" s="4"/>
      <c r="Z484" s="5"/>
      <c r="AA484" s="6"/>
      <c r="AB484" s="7"/>
      <c r="AC484" s="55"/>
      <c r="AD484" s="168"/>
      <c r="AE484" s="549" t="s">
        <v>66</v>
      </c>
      <c r="AF484" s="549"/>
      <c r="AG484" s="550"/>
      <c r="AH484" s="551"/>
      <c r="AI484" s="536" t="str">
        <f t="shared" ref="AI484" si="183">IF(F484&lt;35,"◯","")</f>
        <v/>
      </c>
      <c r="AJ484" s="538"/>
      <c r="AK484" s="538"/>
      <c r="AL484" s="538"/>
      <c r="AM484" s="538"/>
      <c r="AO484" s="34" t="str">
        <f t="shared" si="181"/>
        <v/>
      </c>
      <c r="AP484" s="35" t="str">
        <f t="shared" si="170"/>
        <v/>
      </c>
      <c r="AQ484" s="36" t="str">
        <f t="shared" si="171"/>
        <v/>
      </c>
      <c r="AR484" s="37" t="str">
        <f t="shared" si="172"/>
        <v/>
      </c>
      <c r="AS484" s="38" t="str">
        <f t="shared" si="173"/>
        <v>000</v>
      </c>
      <c r="AT484" s="39" t="str">
        <f t="shared" si="174"/>
        <v>000</v>
      </c>
      <c r="AU484" s="169">
        <f t="shared" si="175"/>
        <v>0</v>
      </c>
      <c r="AV484" s="35" t="str">
        <f t="shared" si="176"/>
        <v>000</v>
      </c>
      <c r="AW484" s="39" t="str">
        <f t="shared" si="177"/>
        <v>000</v>
      </c>
      <c r="AX484" s="169">
        <f t="shared" si="178"/>
        <v>0</v>
      </c>
      <c r="AY484" s="43">
        <f t="shared" si="179"/>
        <v>0</v>
      </c>
      <c r="AZ484" s="32">
        <f t="shared" si="180"/>
        <v>0</v>
      </c>
    </row>
    <row r="485" spans="3:52" ht="22.5" customHeight="1">
      <c r="C485" s="512"/>
      <c r="D485" s="514"/>
      <c r="E485" s="516"/>
      <c r="F485" s="27" t="s">
        <v>305</v>
      </c>
      <c r="G485" s="25"/>
      <c r="H485" s="28" t="s">
        <v>309</v>
      </c>
      <c r="I485" s="521"/>
      <c r="J485" s="514"/>
      <c r="K485" s="541"/>
      <c r="L485" s="543"/>
      <c r="M485" s="545"/>
      <c r="N485" s="127" t="s">
        <v>305</v>
      </c>
      <c r="O485" s="25"/>
      <c r="P485" s="28" t="s">
        <v>309</v>
      </c>
      <c r="Q485" s="3"/>
      <c r="R485" s="4"/>
      <c r="S485" s="5"/>
      <c r="T485" s="6"/>
      <c r="U485" s="7"/>
      <c r="V485" s="55"/>
      <c r="W485" s="125"/>
      <c r="X485" s="8"/>
      <c r="Y485" s="4"/>
      <c r="Z485" s="5"/>
      <c r="AA485" s="6"/>
      <c r="AB485" s="7"/>
      <c r="AC485" s="55"/>
      <c r="AD485" s="170"/>
      <c r="AE485" s="27" t="s">
        <v>305</v>
      </c>
      <c r="AF485" s="25"/>
      <c r="AG485" s="28" t="s">
        <v>309</v>
      </c>
      <c r="AH485" s="552"/>
      <c r="AI485" s="537"/>
      <c r="AJ485" s="539"/>
      <c r="AK485" s="539"/>
      <c r="AL485" s="539"/>
      <c r="AM485" s="539"/>
      <c r="AO485" s="34" t="str">
        <f t="shared" si="181"/>
        <v/>
      </c>
      <c r="AP485" s="35" t="str">
        <f t="shared" si="170"/>
        <v/>
      </c>
      <c r="AQ485" s="36" t="str">
        <f t="shared" si="171"/>
        <v/>
      </c>
      <c r="AR485" s="37" t="str">
        <f t="shared" si="172"/>
        <v/>
      </c>
      <c r="AS485" s="38" t="str">
        <f t="shared" si="173"/>
        <v>000</v>
      </c>
      <c r="AT485" s="39" t="str">
        <f t="shared" si="174"/>
        <v>000</v>
      </c>
      <c r="AU485" s="169">
        <f t="shared" si="175"/>
        <v>0</v>
      </c>
      <c r="AV485" s="35" t="str">
        <f t="shared" si="176"/>
        <v>000</v>
      </c>
      <c r="AW485" s="39" t="str">
        <f t="shared" si="177"/>
        <v>000</v>
      </c>
      <c r="AX485" s="169">
        <f t="shared" si="178"/>
        <v>0</v>
      </c>
      <c r="AY485" s="43">
        <f t="shared" si="179"/>
        <v>0</v>
      </c>
      <c r="AZ485" s="32">
        <f t="shared" si="180"/>
        <v>0</v>
      </c>
    </row>
    <row r="486" spans="3:52" ht="22.5" customHeight="1" thickBot="1">
      <c r="C486" s="511"/>
      <c r="D486" s="513"/>
      <c r="E486" s="515"/>
      <c r="F486" s="517" t="str">
        <f>IF(G487="","",INT(YEARFRAC(G487,'[1]1'!$AJ$7,1)))</f>
        <v/>
      </c>
      <c r="G486" s="518"/>
      <c r="H486" s="519"/>
      <c r="I486" s="520"/>
      <c r="J486" s="513"/>
      <c r="K486" s="540" t="s">
        <v>308</v>
      </c>
      <c r="L486" s="542"/>
      <c r="M486" s="544" t="s">
        <v>307</v>
      </c>
      <c r="N486" s="546"/>
      <c r="O486" s="547"/>
      <c r="P486" s="548"/>
      <c r="Q486" s="3"/>
      <c r="R486" s="4"/>
      <c r="S486" s="5"/>
      <c r="T486" s="6"/>
      <c r="U486" s="7"/>
      <c r="V486" s="55"/>
      <c r="W486" s="125"/>
      <c r="X486" s="8"/>
      <c r="Y486" s="4"/>
      <c r="Z486" s="5"/>
      <c r="AA486" s="6"/>
      <c r="AB486" s="7"/>
      <c r="AC486" s="55"/>
      <c r="AD486" s="168"/>
      <c r="AE486" s="549" t="s">
        <v>66</v>
      </c>
      <c r="AF486" s="549"/>
      <c r="AG486" s="550"/>
      <c r="AH486" s="551"/>
      <c r="AI486" s="536" t="str">
        <f t="shared" si="160"/>
        <v/>
      </c>
      <c r="AJ486" s="538"/>
      <c r="AK486" s="538"/>
      <c r="AL486" s="538"/>
      <c r="AM486" s="538"/>
      <c r="AO486" s="34" t="str">
        <f t="shared" si="181"/>
        <v/>
      </c>
      <c r="AP486" s="35" t="str">
        <f t="shared" si="170"/>
        <v/>
      </c>
      <c r="AQ486" s="36" t="str">
        <f t="shared" si="171"/>
        <v/>
      </c>
      <c r="AR486" s="37" t="str">
        <f t="shared" si="172"/>
        <v/>
      </c>
      <c r="AS486" s="38" t="str">
        <f t="shared" si="173"/>
        <v>000</v>
      </c>
      <c r="AT486" s="39" t="str">
        <f t="shared" si="174"/>
        <v>000</v>
      </c>
      <c r="AU486" s="169">
        <f t="shared" si="175"/>
        <v>0</v>
      </c>
      <c r="AV486" s="35" t="str">
        <f t="shared" si="176"/>
        <v>000</v>
      </c>
      <c r="AW486" s="39" t="str">
        <f t="shared" si="177"/>
        <v>000</v>
      </c>
      <c r="AX486" s="169">
        <f t="shared" si="178"/>
        <v>0</v>
      </c>
      <c r="AY486" s="43">
        <f t="shared" si="179"/>
        <v>0</v>
      </c>
      <c r="AZ486" s="32">
        <f t="shared" si="180"/>
        <v>0</v>
      </c>
    </row>
    <row r="487" spans="3:52" ht="22.5" customHeight="1">
      <c r="C487" s="512"/>
      <c r="D487" s="514"/>
      <c r="E487" s="516"/>
      <c r="F487" s="27" t="s">
        <v>305</v>
      </c>
      <c r="G487" s="25"/>
      <c r="H487" s="28" t="s">
        <v>309</v>
      </c>
      <c r="I487" s="521"/>
      <c r="J487" s="514"/>
      <c r="K487" s="541"/>
      <c r="L487" s="543"/>
      <c r="M487" s="545"/>
      <c r="N487" s="127" t="s">
        <v>305</v>
      </c>
      <c r="O487" s="25"/>
      <c r="P487" s="28" t="s">
        <v>309</v>
      </c>
      <c r="Q487" s="3"/>
      <c r="R487" s="4"/>
      <c r="S487" s="5"/>
      <c r="T487" s="6"/>
      <c r="U487" s="7"/>
      <c r="V487" s="55"/>
      <c r="W487" s="125"/>
      <c r="X487" s="8"/>
      <c r="Y487" s="4"/>
      <c r="Z487" s="5"/>
      <c r="AA487" s="6"/>
      <c r="AB487" s="7"/>
      <c r="AC487" s="55"/>
      <c r="AD487" s="170"/>
      <c r="AE487" s="27" t="s">
        <v>305</v>
      </c>
      <c r="AF487" s="25"/>
      <c r="AG487" s="28" t="s">
        <v>309</v>
      </c>
      <c r="AH487" s="552"/>
      <c r="AI487" s="537"/>
      <c r="AJ487" s="539"/>
      <c r="AK487" s="539"/>
      <c r="AL487" s="539"/>
      <c r="AM487" s="539"/>
      <c r="AO487" s="34" t="str">
        <f t="shared" si="181"/>
        <v/>
      </c>
      <c r="AP487" s="35" t="str">
        <f t="shared" si="170"/>
        <v/>
      </c>
      <c r="AQ487" s="36" t="str">
        <f t="shared" si="171"/>
        <v/>
      </c>
      <c r="AR487" s="37" t="str">
        <f t="shared" si="172"/>
        <v/>
      </c>
      <c r="AS487" s="38" t="str">
        <f t="shared" si="173"/>
        <v>000</v>
      </c>
      <c r="AT487" s="39" t="str">
        <f t="shared" si="174"/>
        <v>000</v>
      </c>
      <c r="AU487" s="169">
        <f t="shared" si="175"/>
        <v>0</v>
      </c>
      <c r="AV487" s="35" t="str">
        <f t="shared" si="176"/>
        <v>000</v>
      </c>
      <c r="AW487" s="39" t="str">
        <f t="shared" si="177"/>
        <v>000</v>
      </c>
      <c r="AX487" s="169">
        <f t="shared" si="178"/>
        <v>0</v>
      </c>
      <c r="AY487" s="43">
        <f t="shared" si="179"/>
        <v>0</v>
      </c>
      <c r="AZ487" s="32">
        <f t="shared" si="180"/>
        <v>0</v>
      </c>
    </row>
    <row r="488" spans="3:52" ht="22.5" customHeight="1" thickBot="1">
      <c r="C488" s="511"/>
      <c r="D488" s="513"/>
      <c r="E488" s="515"/>
      <c r="F488" s="517" t="str">
        <f>IF(G489="","",INT(YEARFRAC(G489,'[1]1'!$AJ$7,1)))</f>
        <v/>
      </c>
      <c r="G488" s="518"/>
      <c r="H488" s="519"/>
      <c r="I488" s="520"/>
      <c r="J488" s="513"/>
      <c r="K488" s="540" t="s">
        <v>308</v>
      </c>
      <c r="L488" s="542"/>
      <c r="M488" s="544" t="s">
        <v>307</v>
      </c>
      <c r="N488" s="546"/>
      <c r="O488" s="547"/>
      <c r="P488" s="548"/>
      <c r="Q488" s="3"/>
      <c r="R488" s="4"/>
      <c r="S488" s="5"/>
      <c r="T488" s="6"/>
      <c r="U488" s="7"/>
      <c r="V488" s="55"/>
      <c r="W488" s="125"/>
      <c r="X488" s="8"/>
      <c r="Y488" s="4"/>
      <c r="Z488" s="5"/>
      <c r="AA488" s="6"/>
      <c r="AB488" s="7"/>
      <c r="AC488" s="55"/>
      <c r="AD488" s="168"/>
      <c r="AE488" s="549" t="s">
        <v>66</v>
      </c>
      <c r="AF488" s="549"/>
      <c r="AG488" s="550"/>
      <c r="AH488" s="551"/>
      <c r="AI488" s="536" t="str">
        <f t="shared" si="161"/>
        <v/>
      </c>
      <c r="AJ488" s="538"/>
      <c r="AK488" s="538"/>
      <c r="AL488" s="538"/>
      <c r="AM488" s="538"/>
      <c r="AO488" s="34" t="str">
        <f t="shared" si="181"/>
        <v/>
      </c>
      <c r="AP488" s="35" t="str">
        <f t="shared" si="170"/>
        <v/>
      </c>
      <c r="AQ488" s="36" t="str">
        <f t="shared" si="171"/>
        <v/>
      </c>
      <c r="AR488" s="37" t="str">
        <f t="shared" si="172"/>
        <v/>
      </c>
      <c r="AS488" s="38" t="str">
        <f t="shared" si="173"/>
        <v>000</v>
      </c>
      <c r="AT488" s="39" t="str">
        <f t="shared" si="174"/>
        <v>000</v>
      </c>
      <c r="AU488" s="169">
        <f t="shared" si="175"/>
        <v>0</v>
      </c>
      <c r="AV488" s="35" t="str">
        <f t="shared" si="176"/>
        <v>000</v>
      </c>
      <c r="AW488" s="39" t="str">
        <f t="shared" si="177"/>
        <v>000</v>
      </c>
      <c r="AX488" s="169">
        <f t="shared" si="178"/>
        <v>0</v>
      </c>
      <c r="AY488" s="43">
        <f t="shared" si="179"/>
        <v>0</v>
      </c>
      <c r="AZ488" s="32">
        <f t="shared" si="180"/>
        <v>0</v>
      </c>
    </row>
    <row r="489" spans="3:52" ht="22.5" customHeight="1">
      <c r="C489" s="512"/>
      <c r="D489" s="514"/>
      <c r="E489" s="516"/>
      <c r="F489" s="27" t="s">
        <v>305</v>
      </c>
      <c r="G489" s="25"/>
      <c r="H489" s="28" t="s">
        <v>309</v>
      </c>
      <c r="I489" s="521"/>
      <c r="J489" s="514"/>
      <c r="K489" s="541"/>
      <c r="L489" s="543"/>
      <c r="M489" s="545"/>
      <c r="N489" s="127" t="s">
        <v>305</v>
      </c>
      <c r="O489" s="25"/>
      <c r="P489" s="28" t="s">
        <v>309</v>
      </c>
      <c r="Q489" s="3"/>
      <c r="R489" s="4"/>
      <c r="S489" s="5"/>
      <c r="T489" s="6"/>
      <c r="U489" s="7"/>
      <c r="V489" s="55"/>
      <c r="W489" s="125"/>
      <c r="X489" s="8"/>
      <c r="Y489" s="4"/>
      <c r="Z489" s="5"/>
      <c r="AA489" s="6"/>
      <c r="AB489" s="7"/>
      <c r="AC489" s="55"/>
      <c r="AD489" s="170"/>
      <c r="AE489" s="27" t="s">
        <v>305</v>
      </c>
      <c r="AF489" s="25"/>
      <c r="AG489" s="28" t="s">
        <v>309</v>
      </c>
      <c r="AH489" s="552"/>
      <c r="AI489" s="537"/>
      <c r="AJ489" s="539"/>
      <c r="AK489" s="539"/>
      <c r="AL489" s="539"/>
      <c r="AM489" s="539"/>
      <c r="AO489" s="34" t="str">
        <f t="shared" si="181"/>
        <v/>
      </c>
      <c r="AP489" s="35" t="str">
        <f t="shared" si="170"/>
        <v/>
      </c>
      <c r="AQ489" s="36" t="str">
        <f t="shared" si="171"/>
        <v/>
      </c>
      <c r="AR489" s="37" t="str">
        <f t="shared" si="172"/>
        <v/>
      </c>
      <c r="AS489" s="38" t="str">
        <f t="shared" si="173"/>
        <v>000</v>
      </c>
      <c r="AT489" s="39" t="str">
        <f t="shared" si="174"/>
        <v>000</v>
      </c>
      <c r="AU489" s="169">
        <f t="shared" si="175"/>
        <v>0</v>
      </c>
      <c r="AV489" s="35" t="str">
        <f t="shared" si="176"/>
        <v>000</v>
      </c>
      <c r="AW489" s="39" t="str">
        <f t="shared" si="177"/>
        <v>000</v>
      </c>
      <c r="AX489" s="169">
        <f t="shared" si="178"/>
        <v>0</v>
      </c>
      <c r="AY489" s="43">
        <f t="shared" si="179"/>
        <v>0</v>
      </c>
      <c r="AZ489" s="32">
        <f t="shared" si="180"/>
        <v>0</v>
      </c>
    </row>
    <row r="490" spans="3:52" ht="22.5" customHeight="1" thickBot="1">
      <c r="C490" s="511"/>
      <c r="D490" s="513"/>
      <c r="E490" s="515"/>
      <c r="F490" s="517" t="str">
        <f>IF(G491="","",INT(YEARFRAC(G491,'[1]1'!$AJ$7,1)))</f>
        <v/>
      </c>
      <c r="G490" s="518"/>
      <c r="H490" s="519"/>
      <c r="I490" s="520"/>
      <c r="J490" s="513"/>
      <c r="K490" s="540" t="s">
        <v>308</v>
      </c>
      <c r="L490" s="542"/>
      <c r="M490" s="544" t="s">
        <v>307</v>
      </c>
      <c r="N490" s="546"/>
      <c r="O490" s="547"/>
      <c r="P490" s="548"/>
      <c r="Q490" s="3"/>
      <c r="R490" s="4"/>
      <c r="S490" s="5"/>
      <c r="T490" s="6"/>
      <c r="U490" s="7"/>
      <c r="V490" s="55"/>
      <c r="W490" s="125"/>
      <c r="X490" s="8"/>
      <c r="Y490" s="4"/>
      <c r="Z490" s="5"/>
      <c r="AA490" s="6"/>
      <c r="AB490" s="7"/>
      <c r="AC490" s="55"/>
      <c r="AD490" s="168"/>
      <c r="AE490" s="549" t="s">
        <v>66</v>
      </c>
      <c r="AF490" s="549"/>
      <c r="AG490" s="550"/>
      <c r="AH490" s="551"/>
      <c r="AI490" s="536" t="str">
        <f t="shared" si="162"/>
        <v/>
      </c>
      <c r="AJ490" s="538"/>
      <c r="AK490" s="538"/>
      <c r="AL490" s="538"/>
      <c r="AM490" s="538"/>
      <c r="AO490" s="34" t="str">
        <f t="shared" si="181"/>
        <v/>
      </c>
      <c r="AP490" s="35" t="str">
        <f t="shared" si="170"/>
        <v/>
      </c>
      <c r="AQ490" s="36" t="str">
        <f t="shared" si="171"/>
        <v/>
      </c>
      <c r="AR490" s="37" t="str">
        <f t="shared" si="172"/>
        <v/>
      </c>
      <c r="AS490" s="38" t="str">
        <f t="shared" si="173"/>
        <v>000</v>
      </c>
      <c r="AT490" s="39" t="str">
        <f t="shared" si="174"/>
        <v>000</v>
      </c>
      <c r="AU490" s="169">
        <f t="shared" si="175"/>
        <v>0</v>
      </c>
      <c r="AV490" s="35" t="str">
        <f t="shared" si="176"/>
        <v>000</v>
      </c>
      <c r="AW490" s="39" t="str">
        <f t="shared" si="177"/>
        <v>000</v>
      </c>
      <c r="AX490" s="169">
        <f t="shared" si="178"/>
        <v>0</v>
      </c>
      <c r="AY490" s="43">
        <f t="shared" si="179"/>
        <v>0</v>
      </c>
      <c r="AZ490" s="32">
        <f t="shared" si="180"/>
        <v>0</v>
      </c>
    </row>
    <row r="491" spans="3:52" ht="22.5" customHeight="1">
      <c r="C491" s="512"/>
      <c r="D491" s="514"/>
      <c r="E491" s="516"/>
      <c r="F491" s="27" t="s">
        <v>305</v>
      </c>
      <c r="G491" s="25"/>
      <c r="H491" s="28" t="s">
        <v>309</v>
      </c>
      <c r="I491" s="521"/>
      <c r="J491" s="514"/>
      <c r="K491" s="541"/>
      <c r="L491" s="543"/>
      <c r="M491" s="545"/>
      <c r="N491" s="127" t="s">
        <v>305</v>
      </c>
      <c r="O491" s="25"/>
      <c r="P491" s="28" t="s">
        <v>309</v>
      </c>
      <c r="Q491" s="3"/>
      <c r="R491" s="4"/>
      <c r="S491" s="5"/>
      <c r="T491" s="6"/>
      <c r="U491" s="7"/>
      <c r="V491" s="55"/>
      <c r="W491" s="125"/>
      <c r="X491" s="8"/>
      <c r="Y491" s="4"/>
      <c r="Z491" s="5"/>
      <c r="AA491" s="6"/>
      <c r="AB491" s="7"/>
      <c r="AC491" s="55"/>
      <c r="AD491" s="170"/>
      <c r="AE491" s="27" t="s">
        <v>305</v>
      </c>
      <c r="AF491" s="25"/>
      <c r="AG491" s="28" t="s">
        <v>309</v>
      </c>
      <c r="AH491" s="552"/>
      <c r="AI491" s="537"/>
      <c r="AJ491" s="539"/>
      <c r="AK491" s="539"/>
      <c r="AL491" s="539"/>
      <c r="AM491" s="539"/>
      <c r="AO491" s="34" t="str">
        <f t="shared" si="181"/>
        <v/>
      </c>
      <c r="AP491" s="35" t="str">
        <f t="shared" si="170"/>
        <v/>
      </c>
      <c r="AQ491" s="36" t="str">
        <f t="shared" si="171"/>
        <v/>
      </c>
      <c r="AR491" s="37" t="str">
        <f t="shared" si="172"/>
        <v/>
      </c>
      <c r="AS491" s="38" t="str">
        <f t="shared" si="173"/>
        <v>000</v>
      </c>
      <c r="AT491" s="39" t="str">
        <f t="shared" si="174"/>
        <v>000</v>
      </c>
      <c r="AU491" s="169">
        <f t="shared" si="175"/>
        <v>0</v>
      </c>
      <c r="AV491" s="35" t="str">
        <f t="shared" si="176"/>
        <v>000</v>
      </c>
      <c r="AW491" s="39" t="str">
        <f t="shared" si="177"/>
        <v>000</v>
      </c>
      <c r="AX491" s="169">
        <f t="shared" si="178"/>
        <v>0</v>
      </c>
      <c r="AY491" s="43">
        <f t="shared" si="179"/>
        <v>0</v>
      </c>
      <c r="AZ491" s="32">
        <f t="shared" si="180"/>
        <v>0</v>
      </c>
    </row>
    <row r="492" spans="3:52" ht="22.5" customHeight="1" thickBot="1">
      <c r="C492" s="511"/>
      <c r="D492" s="513"/>
      <c r="E492" s="515"/>
      <c r="F492" s="517" t="str">
        <f>IF(G493="","",INT(YEARFRAC(G493,'[1]1'!$AJ$7,1)))</f>
        <v/>
      </c>
      <c r="G492" s="518"/>
      <c r="H492" s="519"/>
      <c r="I492" s="520"/>
      <c r="J492" s="513"/>
      <c r="K492" s="540" t="s">
        <v>308</v>
      </c>
      <c r="L492" s="542"/>
      <c r="M492" s="544" t="s">
        <v>307</v>
      </c>
      <c r="N492" s="546"/>
      <c r="O492" s="547"/>
      <c r="P492" s="548"/>
      <c r="Q492" s="3"/>
      <c r="R492" s="4"/>
      <c r="S492" s="5"/>
      <c r="T492" s="6"/>
      <c r="U492" s="7"/>
      <c r="V492" s="55"/>
      <c r="W492" s="125"/>
      <c r="X492" s="8"/>
      <c r="Y492" s="4"/>
      <c r="Z492" s="5"/>
      <c r="AA492" s="6"/>
      <c r="AB492" s="7"/>
      <c r="AC492" s="55"/>
      <c r="AD492" s="168"/>
      <c r="AE492" s="549" t="s">
        <v>66</v>
      </c>
      <c r="AF492" s="549"/>
      <c r="AG492" s="550"/>
      <c r="AH492" s="551"/>
      <c r="AI492" s="536" t="str">
        <f t="shared" si="163"/>
        <v/>
      </c>
      <c r="AJ492" s="538"/>
      <c r="AK492" s="538"/>
      <c r="AL492" s="538"/>
      <c r="AM492" s="538"/>
      <c r="AO492" s="34" t="str">
        <f t="shared" si="181"/>
        <v/>
      </c>
      <c r="AP492" s="35" t="str">
        <f t="shared" si="170"/>
        <v/>
      </c>
      <c r="AQ492" s="36" t="str">
        <f t="shared" si="171"/>
        <v/>
      </c>
      <c r="AR492" s="37" t="str">
        <f t="shared" si="172"/>
        <v/>
      </c>
      <c r="AS492" s="38" t="str">
        <f t="shared" si="173"/>
        <v>000</v>
      </c>
      <c r="AT492" s="39" t="str">
        <f t="shared" si="174"/>
        <v>000</v>
      </c>
      <c r="AU492" s="169">
        <f t="shared" si="175"/>
        <v>0</v>
      </c>
      <c r="AV492" s="35" t="str">
        <f t="shared" si="176"/>
        <v>000</v>
      </c>
      <c r="AW492" s="39" t="str">
        <f t="shared" si="177"/>
        <v>000</v>
      </c>
      <c r="AX492" s="169">
        <f t="shared" si="178"/>
        <v>0</v>
      </c>
      <c r="AY492" s="43">
        <f t="shared" si="179"/>
        <v>0</v>
      </c>
      <c r="AZ492" s="32">
        <f t="shared" si="180"/>
        <v>0</v>
      </c>
    </row>
    <row r="493" spans="3:52" ht="22.5" customHeight="1">
      <c r="C493" s="512"/>
      <c r="D493" s="514"/>
      <c r="E493" s="516"/>
      <c r="F493" s="27" t="s">
        <v>305</v>
      </c>
      <c r="G493" s="25"/>
      <c r="H493" s="28" t="s">
        <v>309</v>
      </c>
      <c r="I493" s="521"/>
      <c r="J493" s="514"/>
      <c r="K493" s="541"/>
      <c r="L493" s="543"/>
      <c r="M493" s="545"/>
      <c r="N493" s="127" t="s">
        <v>305</v>
      </c>
      <c r="O493" s="25"/>
      <c r="P493" s="28" t="s">
        <v>309</v>
      </c>
      <c r="Q493" s="3"/>
      <c r="R493" s="4"/>
      <c r="S493" s="5"/>
      <c r="T493" s="6"/>
      <c r="U493" s="7"/>
      <c r="V493" s="55"/>
      <c r="W493" s="125"/>
      <c r="X493" s="8"/>
      <c r="Y493" s="4"/>
      <c r="Z493" s="5"/>
      <c r="AA493" s="6"/>
      <c r="AB493" s="7"/>
      <c r="AC493" s="55"/>
      <c r="AD493" s="170"/>
      <c r="AE493" s="27" t="s">
        <v>305</v>
      </c>
      <c r="AF493" s="25"/>
      <c r="AG493" s="28" t="s">
        <v>309</v>
      </c>
      <c r="AH493" s="552"/>
      <c r="AI493" s="537"/>
      <c r="AJ493" s="539"/>
      <c r="AK493" s="539"/>
      <c r="AL493" s="539"/>
      <c r="AM493" s="539"/>
      <c r="AO493" s="34" t="str">
        <f t="shared" si="181"/>
        <v/>
      </c>
      <c r="AP493" s="35" t="str">
        <f t="shared" si="170"/>
        <v/>
      </c>
      <c r="AQ493" s="36" t="str">
        <f t="shared" si="171"/>
        <v/>
      </c>
      <c r="AR493" s="37" t="str">
        <f t="shared" si="172"/>
        <v/>
      </c>
      <c r="AS493" s="38" t="str">
        <f t="shared" si="173"/>
        <v>000</v>
      </c>
      <c r="AT493" s="39" t="str">
        <f t="shared" si="174"/>
        <v>000</v>
      </c>
      <c r="AU493" s="169">
        <f t="shared" si="175"/>
        <v>0</v>
      </c>
      <c r="AV493" s="35" t="str">
        <f t="shared" si="176"/>
        <v>000</v>
      </c>
      <c r="AW493" s="39" t="str">
        <f t="shared" si="177"/>
        <v>000</v>
      </c>
      <c r="AX493" s="169">
        <f t="shared" si="178"/>
        <v>0</v>
      </c>
      <c r="AY493" s="43">
        <f t="shared" si="179"/>
        <v>0</v>
      </c>
      <c r="AZ493" s="32">
        <f t="shared" si="180"/>
        <v>0</v>
      </c>
    </row>
    <row r="494" spans="3:52" ht="22.5" customHeight="1" thickBot="1">
      <c r="C494" s="511"/>
      <c r="D494" s="513"/>
      <c r="E494" s="515"/>
      <c r="F494" s="517" t="str">
        <f>IF(G495="","",INT(YEARFRAC(G495,'[1]1'!$AJ$7,1)))</f>
        <v/>
      </c>
      <c r="G494" s="518"/>
      <c r="H494" s="519"/>
      <c r="I494" s="520"/>
      <c r="J494" s="513"/>
      <c r="K494" s="540" t="s">
        <v>308</v>
      </c>
      <c r="L494" s="542"/>
      <c r="M494" s="544" t="s">
        <v>307</v>
      </c>
      <c r="N494" s="546"/>
      <c r="O494" s="547"/>
      <c r="P494" s="548"/>
      <c r="Q494" s="3"/>
      <c r="R494" s="4"/>
      <c r="S494" s="5"/>
      <c r="T494" s="6"/>
      <c r="U494" s="7"/>
      <c r="V494" s="55"/>
      <c r="W494" s="125"/>
      <c r="X494" s="8"/>
      <c r="Y494" s="4"/>
      <c r="Z494" s="5"/>
      <c r="AA494" s="6"/>
      <c r="AB494" s="7"/>
      <c r="AC494" s="55"/>
      <c r="AD494" s="168"/>
      <c r="AE494" s="549" t="s">
        <v>66</v>
      </c>
      <c r="AF494" s="549"/>
      <c r="AG494" s="550"/>
      <c r="AH494" s="551"/>
      <c r="AI494" s="536" t="str">
        <f t="shared" si="164"/>
        <v/>
      </c>
      <c r="AJ494" s="538"/>
      <c r="AK494" s="538"/>
      <c r="AL494" s="538"/>
      <c r="AM494" s="538"/>
      <c r="AO494" s="34" t="str">
        <f t="shared" si="181"/>
        <v/>
      </c>
      <c r="AP494" s="35" t="str">
        <f t="shared" si="170"/>
        <v/>
      </c>
      <c r="AQ494" s="36" t="str">
        <f t="shared" si="171"/>
        <v/>
      </c>
      <c r="AR494" s="37" t="str">
        <f t="shared" si="172"/>
        <v/>
      </c>
      <c r="AS494" s="38" t="str">
        <f t="shared" si="173"/>
        <v>000</v>
      </c>
      <c r="AT494" s="39" t="str">
        <f t="shared" si="174"/>
        <v>000</v>
      </c>
      <c r="AU494" s="169">
        <f t="shared" si="175"/>
        <v>0</v>
      </c>
      <c r="AV494" s="35" t="str">
        <f t="shared" si="176"/>
        <v>000</v>
      </c>
      <c r="AW494" s="39" t="str">
        <f t="shared" si="177"/>
        <v>000</v>
      </c>
      <c r="AX494" s="169">
        <f t="shared" si="178"/>
        <v>0</v>
      </c>
      <c r="AY494" s="43">
        <f t="shared" si="179"/>
        <v>0</v>
      </c>
      <c r="AZ494" s="32">
        <f t="shared" si="180"/>
        <v>0</v>
      </c>
    </row>
    <row r="495" spans="3:52" ht="22.5" customHeight="1">
      <c r="C495" s="512"/>
      <c r="D495" s="514"/>
      <c r="E495" s="516"/>
      <c r="F495" s="27" t="s">
        <v>305</v>
      </c>
      <c r="G495" s="25"/>
      <c r="H495" s="28" t="s">
        <v>309</v>
      </c>
      <c r="I495" s="521"/>
      <c r="J495" s="514"/>
      <c r="K495" s="541"/>
      <c r="L495" s="543"/>
      <c r="M495" s="545"/>
      <c r="N495" s="127" t="s">
        <v>305</v>
      </c>
      <c r="O495" s="25"/>
      <c r="P495" s="28" t="s">
        <v>309</v>
      </c>
      <c r="Q495" s="3"/>
      <c r="R495" s="4"/>
      <c r="S495" s="5"/>
      <c r="T495" s="6"/>
      <c r="U495" s="7"/>
      <c r="V495" s="55"/>
      <c r="W495" s="125"/>
      <c r="X495" s="8"/>
      <c r="Y495" s="4"/>
      <c r="Z495" s="5"/>
      <c r="AA495" s="6"/>
      <c r="AB495" s="7"/>
      <c r="AC495" s="55"/>
      <c r="AD495" s="170"/>
      <c r="AE495" s="27" t="s">
        <v>305</v>
      </c>
      <c r="AF495" s="25"/>
      <c r="AG495" s="28" t="s">
        <v>309</v>
      </c>
      <c r="AH495" s="552"/>
      <c r="AI495" s="537"/>
      <c r="AJ495" s="539"/>
      <c r="AK495" s="539"/>
      <c r="AL495" s="539"/>
      <c r="AM495" s="539"/>
      <c r="AO495" s="34" t="str">
        <f t="shared" si="181"/>
        <v/>
      </c>
      <c r="AP495" s="35" t="str">
        <f t="shared" si="170"/>
        <v/>
      </c>
      <c r="AQ495" s="36" t="str">
        <f t="shared" si="171"/>
        <v/>
      </c>
      <c r="AR495" s="37" t="str">
        <f t="shared" si="172"/>
        <v/>
      </c>
      <c r="AS495" s="38" t="str">
        <f t="shared" si="173"/>
        <v>000</v>
      </c>
      <c r="AT495" s="39" t="str">
        <f t="shared" si="174"/>
        <v>000</v>
      </c>
      <c r="AU495" s="169">
        <f t="shared" si="175"/>
        <v>0</v>
      </c>
      <c r="AV495" s="35" t="str">
        <f t="shared" si="176"/>
        <v>000</v>
      </c>
      <c r="AW495" s="39" t="str">
        <f t="shared" si="177"/>
        <v>000</v>
      </c>
      <c r="AX495" s="169">
        <f t="shared" si="178"/>
        <v>0</v>
      </c>
      <c r="AY495" s="43">
        <f t="shared" si="179"/>
        <v>0</v>
      </c>
      <c r="AZ495" s="32">
        <f t="shared" si="180"/>
        <v>0</v>
      </c>
    </row>
    <row r="496" spans="3:52" ht="22.5" customHeight="1" thickBot="1">
      <c r="C496" s="511"/>
      <c r="D496" s="513"/>
      <c r="E496" s="515"/>
      <c r="F496" s="517" t="str">
        <f>IF(G497="","",INT(YEARFRAC(G497,'[1]1'!$AJ$7,1)))</f>
        <v/>
      </c>
      <c r="G496" s="518"/>
      <c r="H496" s="519"/>
      <c r="I496" s="520"/>
      <c r="J496" s="513"/>
      <c r="K496" s="540" t="s">
        <v>308</v>
      </c>
      <c r="L496" s="542"/>
      <c r="M496" s="544" t="s">
        <v>307</v>
      </c>
      <c r="N496" s="546"/>
      <c r="O496" s="547"/>
      <c r="P496" s="548"/>
      <c r="Q496" s="3"/>
      <c r="R496" s="4"/>
      <c r="S496" s="5"/>
      <c r="T496" s="6"/>
      <c r="U496" s="7"/>
      <c r="V496" s="55"/>
      <c r="W496" s="125"/>
      <c r="X496" s="8"/>
      <c r="Y496" s="4"/>
      <c r="Z496" s="5"/>
      <c r="AA496" s="6"/>
      <c r="AB496" s="7"/>
      <c r="AC496" s="55"/>
      <c r="AD496" s="168"/>
      <c r="AE496" s="549" t="s">
        <v>66</v>
      </c>
      <c r="AF496" s="549"/>
      <c r="AG496" s="550"/>
      <c r="AH496" s="551"/>
      <c r="AI496" s="536" t="str">
        <f t="shared" si="165"/>
        <v/>
      </c>
      <c r="AJ496" s="538"/>
      <c r="AK496" s="538"/>
      <c r="AL496" s="538"/>
      <c r="AM496" s="538"/>
      <c r="AO496" s="34" t="str">
        <f t="shared" si="181"/>
        <v/>
      </c>
      <c r="AP496" s="35" t="str">
        <f t="shared" si="170"/>
        <v/>
      </c>
      <c r="AQ496" s="36" t="str">
        <f t="shared" si="171"/>
        <v/>
      </c>
      <c r="AR496" s="37" t="str">
        <f t="shared" si="172"/>
        <v/>
      </c>
      <c r="AS496" s="38" t="str">
        <f t="shared" si="173"/>
        <v>000</v>
      </c>
      <c r="AT496" s="39" t="str">
        <f t="shared" si="174"/>
        <v>000</v>
      </c>
      <c r="AU496" s="169">
        <f t="shared" si="175"/>
        <v>0</v>
      </c>
      <c r="AV496" s="35" t="str">
        <f t="shared" si="176"/>
        <v>000</v>
      </c>
      <c r="AW496" s="39" t="str">
        <f t="shared" si="177"/>
        <v>000</v>
      </c>
      <c r="AX496" s="169">
        <f t="shared" si="178"/>
        <v>0</v>
      </c>
      <c r="AY496" s="43">
        <f t="shared" si="179"/>
        <v>0</v>
      </c>
      <c r="AZ496" s="32">
        <f t="shared" si="180"/>
        <v>0</v>
      </c>
    </row>
    <row r="497" spans="3:52" ht="22.5" customHeight="1">
      <c r="C497" s="512"/>
      <c r="D497" s="514"/>
      <c r="E497" s="516"/>
      <c r="F497" s="27" t="s">
        <v>305</v>
      </c>
      <c r="G497" s="25"/>
      <c r="H497" s="28" t="s">
        <v>309</v>
      </c>
      <c r="I497" s="521"/>
      <c r="J497" s="514"/>
      <c r="K497" s="541"/>
      <c r="L497" s="543"/>
      <c r="M497" s="545"/>
      <c r="N497" s="127" t="s">
        <v>305</v>
      </c>
      <c r="O497" s="25"/>
      <c r="P497" s="28" t="s">
        <v>309</v>
      </c>
      <c r="Q497" s="3"/>
      <c r="R497" s="4"/>
      <c r="S497" s="5"/>
      <c r="T497" s="6"/>
      <c r="U497" s="7"/>
      <c r="V497" s="55"/>
      <c r="W497" s="125"/>
      <c r="X497" s="8"/>
      <c r="Y497" s="4"/>
      <c r="Z497" s="5"/>
      <c r="AA497" s="6"/>
      <c r="AB497" s="7"/>
      <c r="AC497" s="55"/>
      <c r="AD497" s="170"/>
      <c r="AE497" s="27" t="s">
        <v>305</v>
      </c>
      <c r="AF497" s="25"/>
      <c r="AG497" s="28" t="s">
        <v>309</v>
      </c>
      <c r="AH497" s="552"/>
      <c r="AI497" s="537"/>
      <c r="AJ497" s="539"/>
      <c r="AK497" s="539"/>
      <c r="AL497" s="539"/>
      <c r="AM497" s="539"/>
      <c r="AO497" s="34" t="str">
        <f t="shared" si="181"/>
        <v/>
      </c>
      <c r="AP497" s="35" t="str">
        <f t="shared" si="170"/>
        <v/>
      </c>
      <c r="AQ497" s="36" t="str">
        <f t="shared" si="171"/>
        <v/>
      </c>
      <c r="AR497" s="37" t="str">
        <f t="shared" si="172"/>
        <v/>
      </c>
      <c r="AS497" s="38" t="str">
        <f t="shared" si="173"/>
        <v>000</v>
      </c>
      <c r="AT497" s="39" t="str">
        <f t="shared" si="174"/>
        <v>000</v>
      </c>
      <c r="AU497" s="169">
        <f t="shared" si="175"/>
        <v>0</v>
      </c>
      <c r="AV497" s="35" t="str">
        <f t="shared" si="176"/>
        <v>000</v>
      </c>
      <c r="AW497" s="39" t="str">
        <f t="shared" si="177"/>
        <v>000</v>
      </c>
      <c r="AX497" s="169">
        <f t="shared" si="178"/>
        <v>0</v>
      </c>
      <c r="AY497" s="43">
        <f t="shared" si="179"/>
        <v>0</v>
      </c>
      <c r="AZ497" s="32">
        <f t="shared" si="180"/>
        <v>0</v>
      </c>
    </row>
    <row r="498" spans="3:52" ht="22.5" customHeight="1" thickBot="1">
      <c r="C498" s="511"/>
      <c r="D498" s="513"/>
      <c r="E498" s="515"/>
      <c r="F498" s="517" t="str">
        <f>IF(G499="","",INT(YEARFRAC(G499,'[1]1'!$AJ$7,1)))</f>
        <v/>
      </c>
      <c r="G498" s="518"/>
      <c r="H498" s="519"/>
      <c r="I498" s="520"/>
      <c r="J498" s="513"/>
      <c r="K498" s="540" t="s">
        <v>308</v>
      </c>
      <c r="L498" s="542"/>
      <c r="M498" s="544" t="s">
        <v>307</v>
      </c>
      <c r="N498" s="546"/>
      <c r="O498" s="547"/>
      <c r="P498" s="548"/>
      <c r="Q498" s="3"/>
      <c r="R498" s="4"/>
      <c r="S498" s="5"/>
      <c r="T498" s="6"/>
      <c r="U498" s="7"/>
      <c r="V498" s="55"/>
      <c r="W498" s="125"/>
      <c r="X498" s="8"/>
      <c r="Y498" s="4"/>
      <c r="Z498" s="5"/>
      <c r="AA498" s="6"/>
      <c r="AB498" s="7"/>
      <c r="AC498" s="55"/>
      <c r="AD498" s="168"/>
      <c r="AE498" s="549" t="s">
        <v>66</v>
      </c>
      <c r="AF498" s="549"/>
      <c r="AG498" s="550"/>
      <c r="AH498" s="551"/>
      <c r="AI498" s="536" t="str">
        <f t="shared" si="166"/>
        <v/>
      </c>
      <c r="AJ498" s="538"/>
      <c r="AK498" s="538"/>
      <c r="AL498" s="538"/>
      <c r="AM498" s="538"/>
      <c r="AO498" s="34" t="str">
        <f t="shared" si="181"/>
        <v/>
      </c>
      <c r="AP498" s="35" t="str">
        <f t="shared" si="170"/>
        <v/>
      </c>
      <c r="AQ498" s="36" t="str">
        <f t="shared" si="171"/>
        <v/>
      </c>
      <c r="AR498" s="37" t="str">
        <f t="shared" si="172"/>
        <v/>
      </c>
      <c r="AS498" s="38" t="str">
        <f t="shared" si="173"/>
        <v>000</v>
      </c>
      <c r="AT498" s="39" t="str">
        <f t="shared" si="174"/>
        <v>000</v>
      </c>
      <c r="AU498" s="169">
        <f t="shared" si="175"/>
        <v>0</v>
      </c>
      <c r="AV498" s="35" t="str">
        <f t="shared" si="176"/>
        <v>000</v>
      </c>
      <c r="AW498" s="39" t="str">
        <f t="shared" si="177"/>
        <v>000</v>
      </c>
      <c r="AX498" s="169">
        <f t="shared" si="178"/>
        <v>0</v>
      </c>
      <c r="AY498" s="43">
        <f t="shared" si="179"/>
        <v>0</v>
      </c>
      <c r="AZ498" s="32">
        <f t="shared" si="180"/>
        <v>0</v>
      </c>
    </row>
    <row r="499" spans="3:52" ht="22.5" customHeight="1">
      <c r="C499" s="512"/>
      <c r="D499" s="514"/>
      <c r="E499" s="516"/>
      <c r="F499" s="27" t="s">
        <v>305</v>
      </c>
      <c r="G499" s="25"/>
      <c r="H499" s="28" t="s">
        <v>309</v>
      </c>
      <c r="I499" s="521"/>
      <c r="J499" s="514"/>
      <c r="K499" s="541"/>
      <c r="L499" s="543"/>
      <c r="M499" s="545"/>
      <c r="N499" s="127" t="s">
        <v>305</v>
      </c>
      <c r="O499" s="25"/>
      <c r="P499" s="28" t="s">
        <v>309</v>
      </c>
      <c r="Q499" s="3"/>
      <c r="R499" s="4"/>
      <c r="S499" s="5"/>
      <c r="T499" s="6"/>
      <c r="U499" s="7"/>
      <c r="V499" s="55"/>
      <c r="W499" s="125"/>
      <c r="X499" s="8"/>
      <c r="Y499" s="4"/>
      <c r="Z499" s="5"/>
      <c r="AA499" s="6"/>
      <c r="AB499" s="7"/>
      <c r="AC499" s="55"/>
      <c r="AD499" s="170"/>
      <c r="AE499" s="27" t="s">
        <v>305</v>
      </c>
      <c r="AF499" s="25"/>
      <c r="AG499" s="28" t="s">
        <v>309</v>
      </c>
      <c r="AH499" s="552"/>
      <c r="AI499" s="537"/>
      <c r="AJ499" s="539"/>
      <c r="AK499" s="539"/>
      <c r="AL499" s="539"/>
      <c r="AM499" s="539"/>
      <c r="AO499" s="34" t="str">
        <f t="shared" si="181"/>
        <v/>
      </c>
      <c r="AP499" s="35" t="str">
        <f t="shared" si="170"/>
        <v/>
      </c>
      <c r="AQ499" s="36" t="str">
        <f t="shared" si="171"/>
        <v/>
      </c>
      <c r="AR499" s="37" t="str">
        <f t="shared" si="172"/>
        <v/>
      </c>
      <c r="AS499" s="38" t="str">
        <f t="shared" si="173"/>
        <v>000</v>
      </c>
      <c r="AT499" s="39" t="str">
        <f t="shared" si="174"/>
        <v>000</v>
      </c>
      <c r="AU499" s="169">
        <f t="shared" si="175"/>
        <v>0</v>
      </c>
      <c r="AV499" s="35" t="str">
        <f t="shared" si="176"/>
        <v>000</v>
      </c>
      <c r="AW499" s="39" t="str">
        <f t="shared" si="177"/>
        <v>000</v>
      </c>
      <c r="AX499" s="169">
        <f t="shared" si="178"/>
        <v>0</v>
      </c>
      <c r="AY499" s="43">
        <f t="shared" si="179"/>
        <v>0</v>
      </c>
      <c r="AZ499" s="32">
        <f t="shared" si="180"/>
        <v>0</v>
      </c>
    </row>
    <row r="500" spans="3:52" ht="22.5" customHeight="1" thickBot="1">
      <c r="C500" s="511"/>
      <c r="D500" s="513"/>
      <c r="E500" s="515"/>
      <c r="F500" s="517" t="str">
        <f>IF(G501="","",INT(YEARFRAC(G501,'[1]1'!$AJ$7,1)))</f>
        <v/>
      </c>
      <c r="G500" s="518"/>
      <c r="H500" s="519"/>
      <c r="I500" s="520"/>
      <c r="J500" s="513"/>
      <c r="K500" s="540" t="s">
        <v>308</v>
      </c>
      <c r="L500" s="542"/>
      <c r="M500" s="544" t="s">
        <v>307</v>
      </c>
      <c r="N500" s="546"/>
      <c r="O500" s="547"/>
      <c r="P500" s="548"/>
      <c r="Q500" s="3"/>
      <c r="R500" s="4"/>
      <c r="S500" s="5"/>
      <c r="T500" s="6"/>
      <c r="U500" s="7"/>
      <c r="V500" s="55"/>
      <c r="W500" s="125"/>
      <c r="X500" s="8"/>
      <c r="Y500" s="4"/>
      <c r="Z500" s="5"/>
      <c r="AA500" s="6"/>
      <c r="AB500" s="7"/>
      <c r="AC500" s="55"/>
      <c r="AD500" s="168"/>
      <c r="AE500" s="549" t="s">
        <v>66</v>
      </c>
      <c r="AF500" s="549"/>
      <c r="AG500" s="550"/>
      <c r="AH500" s="551"/>
      <c r="AI500" s="536" t="str">
        <f t="shared" si="167"/>
        <v/>
      </c>
      <c r="AJ500" s="538"/>
      <c r="AK500" s="538"/>
      <c r="AL500" s="538"/>
      <c r="AM500" s="538"/>
      <c r="AO500" s="34" t="str">
        <f t="shared" si="181"/>
        <v/>
      </c>
      <c r="AP500" s="35" t="str">
        <f t="shared" si="170"/>
        <v/>
      </c>
      <c r="AQ500" s="36" t="str">
        <f t="shared" si="171"/>
        <v/>
      </c>
      <c r="AR500" s="37" t="str">
        <f t="shared" si="172"/>
        <v/>
      </c>
      <c r="AS500" s="38" t="str">
        <f t="shared" si="173"/>
        <v>000</v>
      </c>
      <c r="AT500" s="39" t="str">
        <f t="shared" si="174"/>
        <v>000</v>
      </c>
      <c r="AU500" s="169">
        <f t="shared" si="175"/>
        <v>0</v>
      </c>
      <c r="AV500" s="35" t="str">
        <f t="shared" si="176"/>
        <v>000</v>
      </c>
      <c r="AW500" s="39" t="str">
        <f t="shared" si="177"/>
        <v>000</v>
      </c>
      <c r="AX500" s="169">
        <f t="shared" si="178"/>
        <v>0</v>
      </c>
      <c r="AY500" s="43">
        <f t="shared" si="179"/>
        <v>0</v>
      </c>
      <c r="AZ500" s="32">
        <f t="shared" si="180"/>
        <v>0</v>
      </c>
    </row>
    <row r="501" spans="3:52" ht="22.5" customHeight="1">
      <c r="C501" s="512"/>
      <c r="D501" s="514"/>
      <c r="E501" s="516"/>
      <c r="F501" s="27" t="s">
        <v>305</v>
      </c>
      <c r="G501" s="25"/>
      <c r="H501" s="28" t="s">
        <v>309</v>
      </c>
      <c r="I501" s="521"/>
      <c r="J501" s="514"/>
      <c r="K501" s="541"/>
      <c r="L501" s="543"/>
      <c r="M501" s="545"/>
      <c r="N501" s="127" t="s">
        <v>305</v>
      </c>
      <c r="O501" s="25"/>
      <c r="P501" s="28" t="s">
        <v>309</v>
      </c>
      <c r="Q501" s="3"/>
      <c r="R501" s="4"/>
      <c r="S501" s="5"/>
      <c r="T501" s="6"/>
      <c r="U501" s="7"/>
      <c r="V501" s="55"/>
      <c r="W501" s="125"/>
      <c r="X501" s="8"/>
      <c r="Y501" s="4"/>
      <c r="Z501" s="5"/>
      <c r="AA501" s="6"/>
      <c r="AB501" s="7"/>
      <c r="AC501" s="55"/>
      <c r="AD501" s="170"/>
      <c r="AE501" s="27" t="s">
        <v>305</v>
      </c>
      <c r="AF501" s="25"/>
      <c r="AG501" s="28" t="s">
        <v>309</v>
      </c>
      <c r="AH501" s="552"/>
      <c r="AI501" s="537"/>
      <c r="AJ501" s="539"/>
      <c r="AK501" s="539"/>
      <c r="AL501" s="539"/>
      <c r="AM501" s="539"/>
      <c r="AO501" s="34" t="str">
        <f t="shared" si="181"/>
        <v/>
      </c>
      <c r="AP501" s="35" t="str">
        <f t="shared" si="170"/>
        <v/>
      </c>
      <c r="AQ501" s="36" t="str">
        <f t="shared" si="171"/>
        <v/>
      </c>
      <c r="AR501" s="37" t="str">
        <f t="shared" si="172"/>
        <v/>
      </c>
      <c r="AS501" s="38" t="str">
        <f t="shared" si="173"/>
        <v>000</v>
      </c>
      <c r="AT501" s="39" t="str">
        <f t="shared" si="174"/>
        <v>000</v>
      </c>
      <c r="AU501" s="169">
        <f t="shared" si="175"/>
        <v>0</v>
      </c>
      <c r="AV501" s="35" t="str">
        <f t="shared" si="176"/>
        <v>000</v>
      </c>
      <c r="AW501" s="39" t="str">
        <f t="shared" si="177"/>
        <v>000</v>
      </c>
      <c r="AX501" s="169">
        <f t="shared" si="178"/>
        <v>0</v>
      </c>
      <c r="AY501" s="43">
        <f t="shared" si="179"/>
        <v>0</v>
      </c>
      <c r="AZ501" s="32">
        <f t="shared" si="180"/>
        <v>0</v>
      </c>
    </row>
    <row r="502" spans="3:52" ht="22.5" customHeight="1" thickBot="1">
      <c r="C502" s="511"/>
      <c r="D502" s="513"/>
      <c r="E502" s="515"/>
      <c r="F502" s="517" t="str">
        <f>IF(G503="","",INT(YEARFRAC(G503,'[1]1'!$AJ$7,1)))</f>
        <v/>
      </c>
      <c r="G502" s="518"/>
      <c r="H502" s="519"/>
      <c r="I502" s="520"/>
      <c r="J502" s="513"/>
      <c r="K502" s="540" t="s">
        <v>308</v>
      </c>
      <c r="L502" s="542"/>
      <c r="M502" s="544" t="s">
        <v>307</v>
      </c>
      <c r="N502" s="546"/>
      <c r="O502" s="547"/>
      <c r="P502" s="548"/>
      <c r="Q502" s="3"/>
      <c r="R502" s="4"/>
      <c r="S502" s="5"/>
      <c r="T502" s="6"/>
      <c r="U502" s="7"/>
      <c r="V502" s="55"/>
      <c r="W502" s="125"/>
      <c r="X502" s="8"/>
      <c r="Y502" s="4"/>
      <c r="Z502" s="5"/>
      <c r="AA502" s="6"/>
      <c r="AB502" s="7"/>
      <c r="AC502" s="55"/>
      <c r="AD502" s="168"/>
      <c r="AE502" s="549" t="s">
        <v>66</v>
      </c>
      <c r="AF502" s="549"/>
      <c r="AG502" s="550"/>
      <c r="AH502" s="551"/>
      <c r="AI502" s="536" t="str">
        <f t="shared" si="168"/>
        <v/>
      </c>
      <c r="AJ502" s="538"/>
      <c r="AK502" s="538"/>
      <c r="AL502" s="538"/>
      <c r="AM502" s="538"/>
      <c r="AO502" s="34" t="str">
        <f t="shared" si="181"/>
        <v/>
      </c>
      <c r="AP502" s="35" t="str">
        <f t="shared" si="170"/>
        <v/>
      </c>
      <c r="AQ502" s="36" t="str">
        <f t="shared" si="171"/>
        <v/>
      </c>
      <c r="AR502" s="37" t="str">
        <f t="shared" si="172"/>
        <v/>
      </c>
      <c r="AS502" s="38" t="str">
        <f t="shared" si="173"/>
        <v>000</v>
      </c>
      <c r="AT502" s="39" t="str">
        <f t="shared" si="174"/>
        <v>000</v>
      </c>
      <c r="AU502" s="169">
        <f t="shared" si="175"/>
        <v>0</v>
      </c>
      <c r="AV502" s="35" t="str">
        <f t="shared" si="176"/>
        <v>000</v>
      </c>
      <c r="AW502" s="39" t="str">
        <f t="shared" si="177"/>
        <v>000</v>
      </c>
      <c r="AX502" s="169">
        <f t="shared" si="178"/>
        <v>0</v>
      </c>
      <c r="AY502" s="43">
        <f t="shared" si="179"/>
        <v>0</v>
      </c>
      <c r="AZ502" s="32">
        <f t="shared" si="180"/>
        <v>0</v>
      </c>
    </row>
    <row r="503" spans="3:52" ht="22.5" customHeight="1">
      <c r="C503" s="512"/>
      <c r="D503" s="514"/>
      <c r="E503" s="516"/>
      <c r="F503" s="27" t="s">
        <v>305</v>
      </c>
      <c r="G503" s="25"/>
      <c r="H503" s="28" t="s">
        <v>309</v>
      </c>
      <c r="I503" s="521"/>
      <c r="J503" s="514"/>
      <c r="K503" s="541"/>
      <c r="L503" s="543"/>
      <c r="M503" s="545"/>
      <c r="N503" s="127" t="s">
        <v>305</v>
      </c>
      <c r="O503" s="25"/>
      <c r="P503" s="28" t="s">
        <v>309</v>
      </c>
      <c r="Q503" s="3"/>
      <c r="R503" s="4"/>
      <c r="S503" s="5"/>
      <c r="T503" s="6"/>
      <c r="U503" s="7"/>
      <c r="V503" s="55"/>
      <c r="W503" s="125"/>
      <c r="X503" s="8"/>
      <c r="Y503" s="4"/>
      <c r="Z503" s="5"/>
      <c r="AA503" s="6"/>
      <c r="AB503" s="7"/>
      <c r="AC503" s="55"/>
      <c r="AD503" s="170"/>
      <c r="AE503" s="27" t="s">
        <v>305</v>
      </c>
      <c r="AF503" s="25"/>
      <c r="AG503" s="28" t="s">
        <v>309</v>
      </c>
      <c r="AH503" s="552"/>
      <c r="AI503" s="537"/>
      <c r="AJ503" s="539"/>
      <c r="AK503" s="539"/>
      <c r="AL503" s="539"/>
      <c r="AM503" s="539"/>
      <c r="AO503" s="34" t="str">
        <f t="shared" si="181"/>
        <v/>
      </c>
      <c r="AP503" s="35" t="str">
        <f t="shared" si="170"/>
        <v/>
      </c>
      <c r="AQ503" s="36" t="str">
        <f t="shared" si="171"/>
        <v/>
      </c>
      <c r="AR503" s="37" t="str">
        <f t="shared" si="172"/>
        <v/>
      </c>
      <c r="AS503" s="38" t="str">
        <f t="shared" si="173"/>
        <v>000</v>
      </c>
      <c r="AT503" s="39" t="str">
        <f t="shared" si="174"/>
        <v>000</v>
      </c>
      <c r="AU503" s="169">
        <f t="shared" si="175"/>
        <v>0</v>
      </c>
      <c r="AV503" s="35" t="str">
        <f t="shared" si="176"/>
        <v>000</v>
      </c>
      <c r="AW503" s="39" t="str">
        <f t="shared" si="177"/>
        <v>000</v>
      </c>
      <c r="AX503" s="169">
        <f t="shared" si="178"/>
        <v>0</v>
      </c>
      <c r="AY503" s="43">
        <f t="shared" si="179"/>
        <v>0</v>
      </c>
      <c r="AZ503" s="32">
        <f t="shared" si="180"/>
        <v>0</v>
      </c>
    </row>
    <row r="504" spans="3:52" ht="22.5" customHeight="1" thickBot="1">
      <c r="C504" s="511"/>
      <c r="D504" s="513"/>
      <c r="E504" s="515"/>
      <c r="F504" s="517" t="str">
        <f>IF(G505="","",INT(YEARFRAC(G505,'[1]1'!$AJ$7,1)))</f>
        <v/>
      </c>
      <c r="G504" s="518"/>
      <c r="H504" s="519"/>
      <c r="I504" s="520"/>
      <c r="J504" s="513"/>
      <c r="K504" s="540" t="s">
        <v>308</v>
      </c>
      <c r="L504" s="542"/>
      <c r="M504" s="544" t="s">
        <v>307</v>
      </c>
      <c r="N504" s="546"/>
      <c r="O504" s="547"/>
      <c r="P504" s="548"/>
      <c r="Q504" s="3"/>
      <c r="R504" s="4"/>
      <c r="S504" s="5"/>
      <c r="T504" s="6"/>
      <c r="U504" s="7"/>
      <c r="V504" s="55"/>
      <c r="W504" s="125"/>
      <c r="X504" s="8"/>
      <c r="Y504" s="4"/>
      <c r="Z504" s="5"/>
      <c r="AA504" s="6"/>
      <c r="AB504" s="7"/>
      <c r="AC504" s="55"/>
      <c r="AD504" s="168"/>
      <c r="AE504" s="549" t="s">
        <v>66</v>
      </c>
      <c r="AF504" s="549"/>
      <c r="AG504" s="550"/>
      <c r="AH504" s="551"/>
      <c r="AI504" s="536" t="str">
        <f t="shared" ref="AI504" si="184">IF(F504&lt;35,"◯","")</f>
        <v/>
      </c>
      <c r="AJ504" s="538"/>
      <c r="AK504" s="538"/>
      <c r="AL504" s="538"/>
      <c r="AM504" s="538"/>
      <c r="AO504" s="34" t="str">
        <f t="shared" si="181"/>
        <v/>
      </c>
      <c r="AP504" s="35" t="str">
        <f t="shared" si="170"/>
        <v/>
      </c>
      <c r="AQ504" s="36" t="str">
        <f t="shared" si="171"/>
        <v/>
      </c>
      <c r="AR504" s="37" t="str">
        <f t="shared" si="172"/>
        <v/>
      </c>
      <c r="AS504" s="38" t="str">
        <f t="shared" si="173"/>
        <v>000</v>
      </c>
      <c r="AT504" s="39" t="str">
        <f t="shared" si="174"/>
        <v>000</v>
      </c>
      <c r="AU504" s="169">
        <f t="shared" si="175"/>
        <v>0</v>
      </c>
      <c r="AV504" s="35" t="str">
        <f t="shared" si="176"/>
        <v>000</v>
      </c>
      <c r="AW504" s="39" t="str">
        <f t="shared" si="177"/>
        <v>000</v>
      </c>
      <c r="AX504" s="169">
        <f t="shared" si="178"/>
        <v>0</v>
      </c>
      <c r="AY504" s="43">
        <f t="shared" si="179"/>
        <v>0</v>
      </c>
      <c r="AZ504" s="32">
        <f t="shared" si="180"/>
        <v>0</v>
      </c>
    </row>
    <row r="505" spans="3:52" ht="22.5" customHeight="1">
      <c r="C505" s="512"/>
      <c r="D505" s="514"/>
      <c r="E505" s="516"/>
      <c r="F505" s="27" t="s">
        <v>305</v>
      </c>
      <c r="G505" s="25"/>
      <c r="H505" s="28" t="s">
        <v>309</v>
      </c>
      <c r="I505" s="521"/>
      <c r="J505" s="514"/>
      <c r="K505" s="541"/>
      <c r="L505" s="543"/>
      <c r="M505" s="545"/>
      <c r="N505" s="127" t="s">
        <v>305</v>
      </c>
      <c r="O505" s="25"/>
      <c r="P505" s="28" t="s">
        <v>309</v>
      </c>
      <c r="Q505" s="3"/>
      <c r="R505" s="4"/>
      <c r="S505" s="5"/>
      <c r="T505" s="6"/>
      <c r="U505" s="7"/>
      <c r="V505" s="55"/>
      <c r="W505" s="125"/>
      <c r="X505" s="8"/>
      <c r="Y505" s="4"/>
      <c r="Z505" s="5"/>
      <c r="AA505" s="6"/>
      <c r="AB505" s="7"/>
      <c r="AC505" s="55"/>
      <c r="AD505" s="170"/>
      <c r="AE505" s="27" t="s">
        <v>305</v>
      </c>
      <c r="AF505" s="25"/>
      <c r="AG505" s="28" t="s">
        <v>309</v>
      </c>
      <c r="AH505" s="552"/>
      <c r="AI505" s="537"/>
      <c r="AJ505" s="539"/>
      <c r="AK505" s="539"/>
      <c r="AL505" s="539"/>
      <c r="AM505" s="539"/>
      <c r="AO505" s="34" t="str">
        <f t="shared" si="181"/>
        <v/>
      </c>
      <c r="AP505" s="35" t="str">
        <f t="shared" si="170"/>
        <v/>
      </c>
      <c r="AQ505" s="36" t="str">
        <f t="shared" si="171"/>
        <v/>
      </c>
      <c r="AR505" s="37" t="str">
        <f t="shared" si="172"/>
        <v/>
      </c>
      <c r="AS505" s="38" t="str">
        <f t="shared" si="173"/>
        <v>000</v>
      </c>
      <c r="AT505" s="39" t="str">
        <f t="shared" si="174"/>
        <v>000</v>
      </c>
      <c r="AU505" s="169">
        <f t="shared" si="175"/>
        <v>0</v>
      </c>
      <c r="AV505" s="35" t="str">
        <f t="shared" si="176"/>
        <v>000</v>
      </c>
      <c r="AW505" s="39" t="str">
        <f t="shared" si="177"/>
        <v>000</v>
      </c>
      <c r="AX505" s="169">
        <f t="shared" si="178"/>
        <v>0</v>
      </c>
      <c r="AY505" s="43">
        <f t="shared" si="179"/>
        <v>0</v>
      </c>
      <c r="AZ505" s="32">
        <f t="shared" si="180"/>
        <v>0</v>
      </c>
    </row>
    <row r="506" spans="3:52" ht="22.5" customHeight="1" thickBot="1">
      <c r="C506" s="511"/>
      <c r="D506" s="513"/>
      <c r="E506" s="515"/>
      <c r="F506" s="517" t="str">
        <f>IF(G507="","",INT(YEARFRAC(G507,'[1]1'!$AJ$7,1)))</f>
        <v/>
      </c>
      <c r="G506" s="518"/>
      <c r="H506" s="519"/>
      <c r="I506" s="520"/>
      <c r="J506" s="513"/>
      <c r="K506" s="540" t="s">
        <v>308</v>
      </c>
      <c r="L506" s="542"/>
      <c r="M506" s="544" t="s">
        <v>307</v>
      </c>
      <c r="N506" s="546"/>
      <c r="O506" s="547"/>
      <c r="P506" s="548"/>
      <c r="Q506" s="3"/>
      <c r="R506" s="4"/>
      <c r="S506" s="5"/>
      <c r="T506" s="6"/>
      <c r="U506" s="7"/>
      <c r="V506" s="55"/>
      <c r="W506" s="125"/>
      <c r="X506" s="8"/>
      <c r="Y506" s="4"/>
      <c r="Z506" s="5"/>
      <c r="AA506" s="6"/>
      <c r="AB506" s="7"/>
      <c r="AC506" s="55"/>
      <c r="AD506" s="168"/>
      <c r="AE506" s="549" t="s">
        <v>66</v>
      </c>
      <c r="AF506" s="549"/>
      <c r="AG506" s="550"/>
      <c r="AH506" s="551"/>
      <c r="AI506" s="536" t="str">
        <f t="shared" ref="AI506:AI566" si="185">IF(F506&lt;35,"◯","")</f>
        <v/>
      </c>
      <c r="AJ506" s="538"/>
      <c r="AK506" s="538"/>
      <c r="AL506" s="538"/>
      <c r="AM506" s="538"/>
      <c r="AO506" s="34" t="str">
        <f t="shared" si="181"/>
        <v/>
      </c>
      <c r="AP506" s="35" t="str">
        <f t="shared" si="170"/>
        <v/>
      </c>
      <c r="AQ506" s="36" t="str">
        <f t="shared" si="171"/>
        <v/>
      </c>
      <c r="AR506" s="37" t="str">
        <f t="shared" si="172"/>
        <v/>
      </c>
      <c r="AS506" s="38" t="str">
        <f t="shared" si="173"/>
        <v>000</v>
      </c>
      <c r="AT506" s="39" t="str">
        <f t="shared" si="174"/>
        <v>000</v>
      </c>
      <c r="AU506" s="169">
        <f t="shared" si="175"/>
        <v>0</v>
      </c>
      <c r="AV506" s="35" t="str">
        <f t="shared" si="176"/>
        <v>000</v>
      </c>
      <c r="AW506" s="39" t="str">
        <f t="shared" si="177"/>
        <v>000</v>
      </c>
      <c r="AX506" s="169">
        <f t="shared" si="178"/>
        <v>0</v>
      </c>
      <c r="AY506" s="43">
        <f t="shared" si="179"/>
        <v>0</v>
      </c>
      <c r="AZ506" s="32">
        <f t="shared" si="180"/>
        <v>0</v>
      </c>
    </row>
    <row r="507" spans="3:52" ht="22.5" customHeight="1">
      <c r="C507" s="512"/>
      <c r="D507" s="514"/>
      <c r="E507" s="516"/>
      <c r="F507" s="27" t="s">
        <v>305</v>
      </c>
      <c r="G507" s="25"/>
      <c r="H507" s="28" t="s">
        <v>309</v>
      </c>
      <c r="I507" s="521"/>
      <c r="J507" s="514"/>
      <c r="K507" s="541"/>
      <c r="L507" s="543"/>
      <c r="M507" s="545"/>
      <c r="N507" s="127" t="s">
        <v>305</v>
      </c>
      <c r="O507" s="25"/>
      <c r="P507" s="28" t="s">
        <v>309</v>
      </c>
      <c r="Q507" s="3"/>
      <c r="R507" s="4"/>
      <c r="S507" s="5"/>
      <c r="T507" s="6"/>
      <c r="U507" s="7"/>
      <c r="V507" s="55"/>
      <c r="W507" s="125"/>
      <c r="X507" s="8"/>
      <c r="Y507" s="4"/>
      <c r="Z507" s="5"/>
      <c r="AA507" s="6"/>
      <c r="AB507" s="7"/>
      <c r="AC507" s="55"/>
      <c r="AD507" s="170"/>
      <c r="AE507" s="27" t="s">
        <v>305</v>
      </c>
      <c r="AF507" s="25"/>
      <c r="AG507" s="28" t="s">
        <v>309</v>
      </c>
      <c r="AH507" s="552"/>
      <c r="AI507" s="537"/>
      <c r="AJ507" s="539"/>
      <c r="AK507" s="539"/>
      <c r="AL507" s="539"/>
      <c r="AM507" s="539"/>
      <c r="AO507" s="34" t="str">
        <f t="shared" si="181"/>
        <v/>
      </c>
      <c r="AP507" s="35" t="str">
        <f t="shared" si="170"/>
        <v/>
      </c>
      <c r="AQ507" s="36" t="str">
        <f t="shared" si="171"/>
        <v/>
      </c>
      <c r="AR507" s="37" t="str">
        <f t="shared" si="172"/>
        <v/>
      </c>
      <c r="AS507" s="38" t="str">
        <f t="shared" si="173"/>
        <v>000</v>
      </c>
      <c r="AT507" s="39" t="str">
        <f t="shared" si="174"/>
        <v>000</v>
      </c>
      <c r="AU507" s="169">
        <f t="shared" si="175"/>
        <v>0</v>
      </c>
      <c r="AV507" s="35" t="str">
        <f t="shared" si="176"/>
        <v>000</v>
      </c>
      <c r="AW507" s="39" t="str">
        <f t="shared" si="177"/>
        <v>000</v>
      </c>
      <c r="AX507" s="169">
        <f t="shared" si="178"/>
        <v>0</v>
      </c>
      <c r="AY507" s="43">
        <f t="shared" si="179"/>
        <v>0</v>
      </c>
      <c r="AZ507" s="32">
        <f t="shared" si="180"/>
        <v>0</v>
      </c>
    </row>
    <row r="508" spans="3:52" ht="22.5" customHeight="1" thickBot="1">
      <c r="C508" s="511"/>
      <c r="D508" s="513"/>
      <c r="E508" s="515"/>
      <c r="F508" s="517" t="str">
        <f>IF(G509="","",INT(YEARFRAC(G509,'[1]1'!$AJ$7,1)))</f>
        <v/>
      </c>
      <c r="G508" s="518"/>
      <c r="H508" s="519"/>
      <c r="I508" s="520"/>
      <c r="J508" s="513"/>
      <c r="K508" s="540" t="s">
        <v>308</v>
      </c>
      <c r="L508" s="542"/>
      <c r="M508" s="544" t="s">
        <v>307</v>
      </c>
      <c r="N508" s="546"/>
      <c r="O508" s="547"/>
      <c r="P508" s="548"/>
      <c r="Q508" s="3"/>
      <c r="R508" s="4"/>
      <c r="S508" s="5"/>
      <c r="T508" s="6"/>
      <c r="U508" s="7"/>
      <c r="V508" s="55"/>
      <c r="W508" s="125"/>
      <c r="X508" s="8"/>
      <c r="Y508" s="4"/>
      <c r="Z508" s="5"/>
      <c r="AA508" s="6"/>
      <c r="AB508" s="7"/>
      <c r="AC508" s="55"/>
      <c r="AD508" s="168"/>
      <c r="AE508" s="549" t="s">
        <v>66</v>
      </c>
      <c r="AF508" s="549"/>
      <c r="AG508" s="550"/>
      <c r="AH508" s="551"/>
      <c r="AI508" s="536" t="str">
        <f t="shared" ref="AI508:AI568" si="186">IF(F508&lt;35,"◯","")</f>
        <v/>
      </c>
      <c r="AJ508" s="538"/>
      <c r="AK508" s="538"/>
      <c r="AL508" s="538"/>
      <c r="AM508" s="538"/>
      <c r="AO508" s="34" t="str">
        <f t="shared" si="181"/>
        <v/>
      </c>
      <c r="AP508" s="35" t="str">
        <f t="shared" si="170"/>
        <v/>
      </c>
      <c r="AQ508" s="36" t="str">
        <f t="shared" si="171"/>
        <v/>
      </c>
      <c r="AR508" s="37" t="str">
        <f t="shared" si="172"/>
        <v/>
      </c>
      <c r="AS508" s="38" t="str">
        <f t="shared" si="173"/>
        <v>000</v>
      </c>
      <c r="AT508" s="39" t="str">
        <f t="shared" si="174"/>
        <v>000</v>
      </c>
      <c r="AU508" s="169">
        <f t="shared" si="175"/>
        <v>0</v>
      </c>
      <c r="AV508" s="35" t="str">
        <f t="shared" si="176"/>
        <v>000</v>
      </c>
      <c r="AW508" s="39" t="str">
        <f t="shared" si="177"/>
        <v>000</v>
      </c>
      <c r="AX508" s="169">
        <f t="shared" si="178"/>
        <v>0</v>
      </c>
      <c r="AY508" s="43">
        <f t="shared" si="179"/>
        <v>0</v>
      </c>
      <c r="AZ508" s="32">
        <f t="shared" si="180"/>
        <v>0</v>
      </c>
    </row>
    <row r="509" spans="3:52" ht="22.5" customHeight="1">
      <c r="C509" s="512"/>
      <c r="D509" s="514"/>
      <c r="E509" s="516"/>
      <c r="F509" s="27" t="s">
        <v>305</v>
      </c>
      <c r="G509" s="25"/>
      <c r="H509" s="28" t="s">
        <v>309</v>
      </c>
      <c r="I509" s="521"/>
      <c r="J509" s="514"/>
      <c r="K509" s="541"/>
      <c r="L509" s="543"/>
      <c r="M509" s="545"/>
      <c r="N509" s="127" t="s">
        <v>305</v>
      </c>
      <c r="O509" s="25"/>
      <c r="P509" s="28" t="s">
        <v>309</v>
      </c>
      <c r="Q509" s="3"/>
      <c r="R509" s="4"/>
      <c r="S509" s="5"/>
      <c r="T509" s="6"/>
      <c r="U509" s="7"/>
      <c r="V509" s="55"/>
      <c r="W509" s="125"/>
      <c r="X509" s="8"/>
      <c r="Y509" s="4"/>
      <c r="Z509" s="5"/>
      <c r="AA509" s="6"/>
      <c r="AB509" s="7"/>
      <c r="AC509" s="55"/>
      <c r="AD509" s="170"/>
      <c r="AE509" s="27" t="s">
        <v>305</v>
      </c>
      <c r="AF509" s="25"/>
      <c r="AG509" s="28" t="s">
        <v>309</v>
      </c>
      <c r="AH509" s="552"/>
      <c r="AI509" s="537"/>
      <c r="AJ509" s="539"/>
      <c r="AK509" s="539"/>
      <c r="AL509" s="539"/>
      <c r="AM509" s="539"/>
      <c r="AO509" s="34" t="str">
        <f t="shared" si="181"/>
        <v/>
      </c>
      <c r="AP509" s="35" t="str">
        <f t="shared" si="170"/>
        <v/>
      </c>
      <c r="AQ509" s="36" t="str">
        <f t="shared" si="171"/>
        <v/>
      </c>
      <c r="AR509" s="37" t="str">
        <f t="shared" si="172"/>
        <v/>
      </c>
      <c r="AS509" s="38" t="str">
        <f t="shared" si="173"/>
        <v>000</v>
      </c>
      <c r="AT509" s="39" t="str">
        <f t="shared" si="174"/>
        <v>000</v>
      </c>
      <c r="AU509" s="169">
        <f t="shared" si="175"/>
        <v>0</v>
      </c>
      <c r="AV509" s="35" t="str">
        <f t="shared" si="176"/>
        <v>000</v>
      </c>
      <c r="AW509" s="39" t="str">
        <f t="shared" si="177"/>
        <v>000</v>
      </c>
      <c r="AX509" s="169">
        <f t="shared" si="178"/>
        <v>0</v>
      </c>
      <c r="AY509" s="43">
        <f t="shared" si="179"/>
        <v>0</v>
      </c>
      <c r="AZ509" s="32">
        <f t="shared" si="180"/>
        <v>0</v>
      </c>
    </row>
    <row r="510" spans="3:52" ht="22.5" customHeight="1" thickBot="1">
      <c r="C510" s="511"/>
      <c r="D510" s="513"/>
      <c r="E510" s="515"/>
      <c r="F510" s="517" t="str">
        <f>IF(G511="","",INT(YEARFRAC(G511,'[1]1'!$AJ$7,1)))</f>
        <v/>
      </c>
      <c r="G510" s="518"/>
      <c r="H510" s="519"/>
      <c r="I510" s="520"/>
      <c r="J510" s="513"/>
      <c r="K510" s="540" t="s">
        <v>308</v>
      </c>
      <c r="L510" s="542"/>
      <c r="M510" s="544" t="s">
        <v>307</v>
      </c>
      <c r="N510" s="546"/>
      <c r="O510" s="547"/>
      <c r="P510" s="548"/>
      <c r="Q510" s="3"/>
      <c r="R510" s="4"/>
      <c r="S510" s="5"/>
      <c r="T510" s="6"/>
      <c r="U510" s="7"/>
      <c r="V510" s="55"/>
      <c r="W510" s="125"/>
      <c r="X510" s="8"/>
      <c r="Y510" s="4"/>
      <c r="Z510" s="5"/>
      <c r="AA510" s="6"/>
      <c r="AB510" s="7"/>
      <c r="AC510" s="55"/>
      <c r="AD510" s="168"/>
      <c r="AE510" s="549" t="s">
        <v>66</v>
      </c>
      <c r="AF510" s="549"/>
      <c r="AG510" s="550"/>
      <c r="AH510" s="551"/>
      <c r="AI510" s="536" t="str">
        <f t="shared" ref="AI510:AI570" si="187">IF(F510&lt;35,"◯","")</f>
        <v/>
      </c>
      <c r="AJ510" s="538"/>
      <c r="AK510" s="538"/>
      <c r="AL510" s="538"/>
      <c r="AM510" s="538"/>
      <c r="AO510" s="34" t="str">
        <f t="shared" si="181"/>
        <v/>
      </c>
      <c r="AP510" s="35" t="str">
        <f t="shared" si="170"/>
        <v/>
      </c>
      <c r="AQ510" s="36" t="str">
        <f t="shared" si="171"/>
        <v/>
      </c>
      <c r="AR510" s="37" t="str">
        <f t="shared" si="172"/>
        <v/>
      </c>
      <c r="AS510" s="38" t="str">
        <f t="shared" si="173"/>
        <v>000</v>
      </c>
      <c r="AT510" s="39" t="str">
        <f t="shared" si="174"/>
        <v>000</v>
      </c>
      <c r="AU510" s="169">
        <f t="shared" si="175"/>
        <v>0</v>
      </c>
      <c r="AV510" s="35" t="str">
        <f t="shared" si="176"/>
        <v>000</v>
      </c>
      <c r="AW510" s="39" t="str">
        <f t="shared" si="177"/>
        <v>000</v>
      </c>
      <c r="AX510" s="169">
        <f t="shared" si="178"/>
        <v>0</v>
      </c>
      <c r="AY510" s="43">
        <f t="shared" si="179"/>
        <v>0</v>
      </c>
      <c r="AZ510" s="32">
        <f t="shared" si="180"/>
        <v>0</v>
      </c>
    </row>
    <row r="511" spans="3:52" ht="22.5" customHeight="1">
      <c r="C511" s="512"/>
      <c r="D511" s="514"/>
      <c r="E511" s="516"/>
      <c r="F511" s="27" t="s">
        <v>305</v>
      </c>
      <c r="G511" s="25"/>
      <c r="H511" s="28" t="s">
        <v>309</v>
      </c>
      <c r="I511" s="521"/>
      <c r="J511" s="514"/>
      <c r="K511" s="541"/>
      <c r="L511" s="543"/>
      <c r="M511" s="545"/>
      <c r="N511" s="127" t="s">
        <v>305</v>
      </c>
      <c r="O511" s="25"/>
      <c r="P511" s="28" t="s">
        <v>309</v>
      </c>
      <c r="Q511" s="3"/>
      <c r="R511" s="4"/>
      <c r="S511" s="5"/>
      <c r="T511" s="6"/>
      <c r="U511" s="7"/>
      <c r="V511" s="55"/>
      <c r="W511" s="125"/>
      <c r="X511" s="8"/>
      <c r="Y511" s="4"/>
      <c r="Z511" s="5"/>
      <c r="AA511" s="6"/>
      <c r="AB511" s="7"/>
      <c r="AC511" s="55"/>
      <c r="AD511" s="170"/>
      <c r="AE511" s="27" t="s">
        <v>305</v>
      </c>
      <c r="AF511" s="25"/>
      <c r="AG511" s="28" t="s">
        <v>309</v>
      </c>
      <c r="AH511" s="552"/>
      <c r="AI511" s="537"/>
      <c r="AJ511" s="539"/>
      <c r="AK511" s="539"/>
      <c r="AL511" s="539"/>
      <c r="AM511" s="539"/>
      <c r="AO511" s="34" t="str">
        <f t="shared" si="181"/>
        <v/>
      </c>
      <c r="AP511" s="35" t="str">
        <f t="shared" si="170"/>
        <v/>
      </c>
      <c r="AQ511" s="36" t="str">
        <f t="shared" si="171"/>
        <v/>
      </c>
      <c r="AR511" s="37" t="str">
        <f t="shared" si="172"/>
        <v/>
      </c>
      <c r="AS511" s="38" t="str">
        <f t="shared" si="173"/>
        <v>000</v>
      </c>
      <c r="AT511" s="39" t="str">
        <f t="shared" si="174"/>
        <v>000</v>
      </c>
      <c r="AU511" s="169">
        <f t="shared" si="175"/>
        <v>0</v>
      </c>
      <c r="AV511" s="35" t="str">
        <f t="shared" si="176"/>
        <v>000</v>
      </c>
      <c r="AW511" s="39" t="str">
        <f t="shared" si="177"/>
        <v>000</v>
      </c>
      <c r="AX511" s="169">
        <f t="shared" si="178"/>
        <v>0</v>
      </c>
      <c r="AY511" s="43">
        <f t="shared" si="179"/>
        <v>0</v>
      </c>
      <c r="AZ511" s="32">
        <f t="shared" si="180"/>
        <v>0</v>
      </c>
    </row>
    <row r="512" spans="3:52" ht="22.5" customHeight="1" thickBot="1">
      <c r="C512" s="511"/>
      <c r="D512" s="513"/>
      <c r="E512" s="515"/>
      <c r="F512" s="517" t="str">
        <f>IF(G513="","",INT(YEARFRAC(G513,'[1]1'!$AJ$7,1)))</f>
        <v/>
      </c>
      <c r="G512" s="518"/>
      <c r="H512" s="519"/>
      <c r="I512" s="520"/>
      <c r="J512" s="513"/>
      <c r="K512" s="540" t="s">
        <v>308</v>
      </c>
      <c r="L512" s="542"/>
      <c r="M512" s="544" t="s">
        <v>307</v>
      </c>
      <c r="N512" s="546"/>
      <c r="O512" s="547"/>
      <c r="P512" s="548"/>
      <c r="Q512" s="3"/>
      <c r="R512" s="4"/>
      <c r="S512" s="5"/>
      <c r="T512" s="6"/>
      <c r="U512" s="7"/>
      <c r="V512" s="55"/>
      <c r="W512" s="125"/>
      <c r="X512" s="8"/>
      <c r="Y512" s="4"/>
      <c r="Z512" s="5"/>
      <c r="AA512" s="6"/>
      <c r="AB512" s="7"/>
      <c r="AC512" s="55"/>
      <c r="AD512" s="168"/>
      <c r="AE512" s="549" t="s">
        <v>66</v>
      </c>
      <c r="AF512" s="549"/>
      <c r="AG512" s="550"/>
      <c r="AH512" s="551"/>
      <c r="AI512" s="536" t="str">
        <f t="shared" ref="AI512:AI572" si="188">IF(F512&lt;35,"◯","")</f>
        <v/>
      </c>
      <c r="AJ512" s="538"/>
      <c r="AK512" s="538"/>
      <c r="AL512" s="538"/>
      <c r="AM512" s="538"/>
      <c r="AO512" s="34" t="str">
        <f t="shared" si="181"/>
        <v/>
      </c>
      <c r="AP512" s="35" t="str">
        <f t="shared" si="170"/>
        <v/>
      </c>
      <c r="AQ512" s="36" t="str">
        <f t="shared" si="171"/>
        <v/>
      </c>
      <c r="AR512" s="37" t="str">
        <f t="shared" si="172"/>
        <v/>
      </c>
      <c r="AS512" s="38" t="str">
        <f t="shared" si="173"/>
        <v>000</v>
      </c>
      <c r="AT512" s="39" t="str">
        <f t="shared" si="174"/>
        <v>000</v>
      </c>
      <c r="AU512" s="169">
        <f t="shared" si="175"/>
        <v>0</v>
      </c>
      <c r="AV512" s="35" t="str">
        <f t="shared" si="176"/>
        <v>000</v>
      </c>
      <c r="AW512" s="39" t="str">
        <f t="shared" si="177"/>
        <v>000</v>
      </c>
      <c r="AX512" s="169">
        <f t="shared" si="178"/>
        <v>0</v>
      </c>
      <c r="AY512" s="43">
        <f t="shared" si="179"/>
        <v>0</v>
      </c>
      <c r="AZ512" s="32">
        <f t="shared" si="180"/>
        <v>0</v>
      </c>
    </row>
    <row r="513" spans="3:52" ht="22.5" customHeight="1">
      <c r="C513" s="512"/>
      <c r="D513" s="514"/>
      <c r="E513" s="516"/>
      <c r="F513" s="27" t="s">
        <v>305</v>
      </c>
      <c r="G513" s="25"/>
      <c r="H513" s="28" t="s">
        <v>309</v>
      </c>
      <c r="I513" s="521"/>
      <c r="J513" s="514"/>
      <c r="K513" s="541"/>
      <c r="L513" s="543"/>
      <c r="M513" s="545"/>
      <c r="N513" s="127" t="s">
        <v>305</v>
      </c>
      <c r="O513" s="25"/>
      <c r="P513" s="28" t="s">
        <v>309</v>
      </c>
      <c r="Q513" s="3"/>
      <c r="R513" s="4"/>
      <c r="S513" s="5"/>
      <c r="T513" s="6"/>
      <c r="U513" s="7"/>
      <c r="V513" s="55"/>
      <c r="W513" s="125"/>
      <c r="X513" s="8"/>
      <c r="Y513" s="4"/>
      <c r="Z513" s="5"/>
      <c r="AA513" s="6"/>
      <c r="AB513" s="7"/>
      <c r="AC513" s="55"/>
      <c r="AD513" s="170"/>
      <c r="AE513" s="27" t="s">
        <v>305</v>
      </c>
      <c r="AF513" s="25"/>
      <c r="AG513" s="28" t="s">
        <v>309</v>
      </c>
      <c r="AH513" s="552"/>
      <c r="AI513" s="537"/>
      <c r="AJ513" s="539"/>
      <c r="AK513" s="539"/>
      <c r="AL513" s="539"/>
      <c r="AM513" s="539"/>
      <c r="AO513" s="34" t="str">
        <f t="shared" si="181"/>
        <v/>
      </c>
      <c r="AP513" s="35" t="str">
        <f t="shared" si="170"/>
        <v/>
      </c>
      <c r="AQ513" s="36" t="str">
        <f t="shared" si="171"/>
        <v/>
      </c>
      <c r="AR513" s="37" t="str">
        <f t="shared" si="172"/>
        <v/>
      </c>
      <c r="AS513" s="38" t="str">
        <f t="shared" si="173"/>
        <v>000</v>
      </c>
      <c r="AT513" s="39" t="str">
        <f t="shared" si="174"/>
        <v>000</v>
      </c>
      <c r="AU513" s="169">
        <f t="shared" si="175"/>
        <v>0</v>
      </c>
      <c r="AV513" s="35" t="str">
        <f t="shared" si="176"/>
        <v>000</v>
      </c>
      <c r="AW513" s="39" t="str">
        <f t="shared" si="177"/>
        <v>000</v>
      </c>
      <c r="AX513" s="169">
        <f t="shared" si="178"/>
        <v>0</v>
      </c>
      <c r="AY513" s="43">
        <f t="shared" si="179"/>
        <v>0</v>
      </c>
      <c r="AZ513" s="32">
        <f t="shared" si="180"/>
        <v>0</v>
      </c>
    </row>
    <row r="514" spans="3:52" ht="22.5" customHeight="1" thickBot="1">
      <c r="C514" s="511"/>
      <c r="D514" s="513"/>
      <c r="E514" s="515"/>
      <c r="F514" s="517" t="str">
        <f>IF(G515="","",INT(YEARFRAC(G515,'[1]1'!$AJ$7,1)))</f>
        <v/>
      </c>
      <c r="G514" s="518"/>
      <c r="H514" s="519"/>
      <c r="I514" s="520"/>
      <c r="J514" s="513"/>
      <c r="K514" s="540" t="s">
        <v>308</v>
      </c>
      <c r="L514" s="542"/>
      <c r="M514" s="544" t="s">
        <v>307</v>
      </c>
      <c r="N514" s="546"/>
      <c r="O514" s="547"/>
      <c r="P514" s="548"/>
      <c r="Q514" s="3"/>
      <c r="R514" s="4"/>
      <c r="S514" s="5"/>
      <c r="T514" s="6"/>
      <c r="U514" s="7"/>
      <c r="V514" s="55"/>
      <c r="W514" s="125"/>
      <c r="X514" s="8"/>
      <c r="Y514" s="4"/>
      <c r="Z514" s="5"/>
      <c r="AA514" s="6"/>
      <c r="AB514" s="7"/>
      <c r="AC514" s="55"/>
      <c r="AD514" s="168"/>
      <c r="AE514" s="549" t="s">
        <v>66</v>
      </c>
      <c r="AF514" s="549"/>
      <c r="AG514" s="550"/>
      <c r="AH514" s="551"/>
      <c r="AI514" s="536" t="str">
        <f t="shared" ref="AI514:AI574" si="189">IF(F514&lt;35,"◯","")</f>
        <v/>
      </c>
      <c r="AJ514" s="538"/>
      <c r="AK514" s="538"/>
      <c r="AL514" s="538"/>
      <c r="AM514" s="538"/>
      <c r="AO514" s="34" t="str">
        <f t="shared" si="181"/>
        <v/>
      </c>
      <c r="AP514" s="35" t="str">
        <f t="shared" si="170"/>
        <v/>
      </c>
      <c r="AQ514" s="36" t="str">
        <f t="shared" si="171"/>
        <v/>
      </c>
      <c r="AR514" s="37" t="str">
        <f t="shared" si="172"/>
        <v/>
      </c>
      <c r="AS514" s="38" t="str">
        <f t="shared" si="173"/>
        <v>000</v>
      </c>
      <c r="AT514" s="39" t="str">
        <f t="shared" si="174"/>
        <v>000</v>
      </c>
      <c r="AU514" s="169">
        <f t="shared" si="175"/>
        <v>0</v>
      </c>
      <c r="AV514" s="35" t="str">
        <f t="shared" si="176"/>
        <v>000</v>
      </c>
      <c r="AW514" s="39" t="str">
        <f t="shared" si="177"/>
        <v>000</v>
      </c>
      <c r="AX514" s="169">
        <f t="shared" si="178"/>
        <v>0</v>
      </c>
      <c r="AY514" s="43">
        <f t="shared" si="179"/>
        <v>0</v>
      </c>
      <c r="AZ514" s="32">
        <f t="shared" si="180"/>
        <v>0</v>
      </c>
    </row>
    <row r="515" spans="3:52" ht="22.5" customHeight="1">
      <c r="C515" s="512"/>
      <c r="D515" s="514"/>
      <c r="E515" s="516"/>
      <c r="F515" s="27" t="s">
        <v>305</v>
      </c>
      <c r="G515" s="25"/>
      <c r="H515" s="28" t="s">
        <v>309</v>
      </c>
      <c r="I515" s="521"/>
      <c r="J515" s="514"/>
      <c r="K515" s="541"/>
      <c r="L515" s="543"/>
      <c r="M515" s="545"/>
      <c r="N515" s="127" t="s">
        <v>305</v>
      </c>
      <c r="O515" s="25"/>
      <c r="P515" s="28" t="s">
        <v>309</v>
      </c>
      <c r="Q515" s="3"/>
      <c r="R515" s="4"/>
      <c r="S515" s="5"/>
      <c r="T515" s="6"/>
      <c r="U515" s="7"/>
      <c r="V515" s="55"/>
      <c r="W515" s="125"/>
      <c r="X515" s="8"/>
      <c r="Y515" s="4"/>
      <c r="Z515" s="5"/>
      <c r="AA515" s="6"/>
      <c r="AB515" s="7"/>
      <c r="AC515" s="55"/>
      <c r="AD515" s="170"/>
      <c r="AE515" s="27" t="s">
        <v>305</v>
      </c>
      <c r="AF515" s="25"/>
      <c r="AG515" s="28" t="s">
        <v>309</v>
      </c>
      <c r="AH515" s="552"/>
      <c r="AI515" s="537"/>
      <c r="AJ515" s="539"/>
      <c r="AK515" s="539"/>
      <c r="AL515" s="539"/>
      <c r="AM515" s="539"/>
      <c r="AO515" s="34" t="str">
        <f t="shared" si="181"/>
        <v/>
      </c>
      <c r="AP515" s="35" t="str">
        <f t="shared" si="170"/>
        <v/>
      </c>
      <c r="AQ515" s="36" t="str">
        <f t="shared" si="171"/>
        <v/>
      </c>
      <c r="AR515" s="37" t="str">
        <f t="shared" si="172"/>
        <v/>
      </c>
      <c r="AS515" s="38" t="str">
        <f t="shared" si="173"/>
        <v>000</v>
      </c>
      <c r="AT515" s="39" t="str">
        <f t="shared" si="174"/>
        <v>000</v>
      </c>
      <c r="AU515" s="169">
        <f t="shared" si="175"/>
        <v>0</v>
      </c>
      <c r="AV515" s="35" t="str">
        <f t="shared" si="176"/>
        <v>000</v>
      </c>
      <c r="AW515" s="39" t="str">
        <f t="shared" si="177"/>
        <v>000</v>
      </c>
      <c r="AX515" s="169">
        <f t="shared" si="178"/>
        <v>0</v>
      </c>
      <c r="AY515" s="43">
        <f t="shared" si="179"/>
        <v>0</v>
      </c>
      <c r="AZ515" s="32">
        <f t="shared" si="180"/>
        <v>0</v>
      </c>
    </row>
    <row r="516" spans="3:52" ht="22.5" customHeight="1" thickBot="1">
      <c r="C516" s="511"/>
      <c r="D516" s="513"/>
      <c r="E516" s="515"/>
      <c r="F516" s="517" t="str">
        <f>IF(G517="","",INT(YEARFRAC(G517,'[1]1'!$AJ$7,1)))</f>
        <v/>
      </c>
      <c r="G516" s="518"/>
      <c r="H516" s="519"/>
      <c r="I516" s="520"/>
      <c r="J516" s="513"/>
      <c r="K516" s="540" t="s">
        <v>308</v>
      </c>
      <c r="L516" s="542"/>
      <c r="M516" s="544" t="s">
        <v>307</v>
      </c>
      <c r="N516" s="546"/>
      <c r="O516" s="547"/>
      <c r="P516" s="548"/>
      <c r="Q516" s="3"/>
      <c r="R516" s="4"/>
      <c r="S516" s="5"/>
      <c r="T516" s="6"/>
      <c r="U516" s="7"/>
      <c r="V516" s="55"/>
      <c r="W516" s="125"/>
      <c r="X516" s="8"/>
      <c r="Y516" s="4"/>
      <c r="Z516" s="5"/>
      <c r="AA516" s="6"/>
      <c r="AB516" s="7"/>
      <c r="AC516" s="55"/>
      <c r="AD516" s="168"/>
      <c r="AE516" s="549" t="s">
        <v>66</v>
      </c>
      <c r="AF516" s="549"/>
      <c r="AG516" s="550"/>
      <c r="AH516" s="551"/>
      <c r="AI516" s="536" t="str">
        <f t="shared" ref="AI516:AI576" si="190">IF(F516&lt;35,"◯","")</f>
        <v/>
      </c>
      <c r="AJ516" s="538"/>
      <c r="AK516" s="538"/>
      <c r="AL516" s="538"/>
      <c r="AM516" s="538"/>
      <c r="AO516" s="34" t="str">
        <f t="shared" si="181"/>
        <v/>
      </c>
      <c r="AP516" s="35" t="str">
        <f t="shared" si="170"/>
        <v/>
      </c>
      <c r="AQ516" s="36" t="str">
        <f t="shared" si="171"/>
        <v/>
      </c>
      <c r="AR516" s="37" t="str">
        <f t="shared" si="172"/>
        <v/>
      </c>
      <c r="AS516" s="38" t="str">
        <f t="shared" si="173"/>
        <v>000</v>
      </c>
      <c r="AT516" s="39" t="str">
        <f t="shared" si="174"/>
        <v>000</v>
      </c>
      <c r="AU516" s="169">
        <f t="shared" si="175"/>
        <v>0</v>
      </c>
      <c r="AV516" s="35" t="str">
        <f t="shared" si="176"/>
        <v>000</v>
      </c>
      <c r="AW516" s="39" t="str">
        <f t="shared" si="177"/>
        <v>000</v>
      </c>
      <c r="AX516" s="169">
        <f t="shared" si="178"/>
        <v>0</v>
      </c>
      <c r="AY516" s="43">
        <f t="shared" si="179"/>
        <v>0</v>
      </c>
      <c r="AZ516" s="32">
        <f t="shared" si="180"/>
        <v>0</v>
      </c>
    </row>
    <row r="517" spans="3:52" ht="22.5" customHeight="1">
      <c r="C517" s="512"/>
      <c r="D517" s="514"/>
      <c r="E517" s="516"/>
      <c r="F517" s="27" t="s">
        <v>305</v>
      </c>
      <c r="G517" s="25"/>
      <c r="H517" s="28" t="s">
        <v>309</v>
      </c>
      <c r="I517" s="521"/>
      <c r="J517" s="514"/>
      <c r="K517" s="541"/>
      <c r="L517" s="543"/>
      <c r="M517" s="545"/>
      <c r="N517" s="127" t="s">
        <v>305</v>
      </c>
      <c r="O517" s="25"/>
      <c r="P517" s="28" t="s">
        <v>309</v>
      </c>
      <c r="Q517" s="3"/>
      <c r="R517" s="4"/>
      <c r="S517" s="5"/>
      <c r="T517" s="6"/>
      <c r="U517" s="7"/>
      <c r="V517" s="55"/>
      <c r="W517" s="125"/>
      <c r="X517" s="8"/>
      <c r="Y517" s="4"/>
      <c r="Z517" s="5"/>
      <c r="AA517" s="6"/>
      <c r="AB517" s="7"/>
      <c r="AC517" s="55"/>
      <c r="AD517" s="170"/>
      <c r="AE517" s="27" t="s">
        <v>305</v>
      </c>
      <c r="AF517" s="25"/>
      <c r="AG517" s="28" t="s">
        <v>309</v>
      </c>
      <c r="AH517" s="552"/>
      <c r="AI517" s="537"/>
      <c r="AJ517" s="539"/>
      <c r="AK517" s="539"/>
      <c r="AL517" s="539"/>
      <c r="AM517" s="539"/>
      <c r="AO517" s="34" t="str">
        <f t="shared" si="181"/>
        <v/>
      </c>
      <c r="AP517" s="35" t="str">
        <f t="shared" si="170"/>
        <v/>
      </c>
      <c r="AQ517" s="36" t="str">
        <f t="shared" si="171"/>
        <v/>
      </c>
      <c r="AR517" s="37" t="str">
        <f t="shared" si="172"/>
        <v/>
      </c>
      <c r="AS517" s="38" t="str">
        <f t="shared" si="173"/>
        <v>000</v>
      </c>
      <c r="AT517" s="39" t="str">
        <f t="shared" si="174"/>
        <v>000</v>
      </c>
      <c r="AU517" s="169">
        <f t="shared" si="175"/>
        <v>0</v>
      </c>
      <c r="AV517" s="35" t="str">
        <f t="shared" si="176"/>
        <v>000</v>
      </c>
      <c r="AW517" s="39" t="str">
        <f t="shared" si="177"/>
        <v>000</v>
      </c>
      <c r="AX517" s="169">
        <f t="shared" si="178"/>
        <v>0</v>
      </c>
      <c r="AY517" s="43">
        <f t="shared" si="179"/>
        <v>0</v>
      </c>
      <c r="AZ517" s="32">
        <f t="shared" si="180"/>
        <v>0</v>
      </c>
    </row>
    <row r="518" spans="3:52" ht="22.5" customHeight="1" thickBot="1">
      <c r="C518" s="511"/>
      <c r="D518" s="513"/>
      <c r="E518" s="515"/>
      <c r="F518" s="517" t="str">
        <f>IF(G519="","",INT(YEARFRAC(G519,'[1]1'!$AJ$7,1)))</f>
        <v/>
      </c>
      <c r="G518" s="518"/>
      <c r="H518" s="519"/>
      <c r="I518" s="520"/>
      <c r="J518" s="513"/>
      <c r="K518" s="540" t="s">
        <v>308</v>
      </c>
      <c r="L518" s="542"/>
      <c r="M518" s="544" t="s">
        <v>307</v>
      </c>
      <c r="N518" s="546"/>
      <c r="O518" s="547"/>
      <c r="P518" s="548"/>
      <c r="Q518" s="3"/>
      <c r="R518" s="4"/>
      <c r="S518" s="5"/>
      <c r="T518" s="6"/>
      <c r="U518" s="7"/>
      <c r="V518" s="55"/>
      <c r="W518" s="125"/>
      <c r="X518" s="8"/>
      <c r="Y518" s="4"/>
      <c r="Z518" s="5"/>
      <c r="AA518" s="6"/>
      <c r="AB518" s="7"/>
      <c r="AC518" s="55"/>
      <c r="AD518" s="168"/>
      <c r="AE518" s="549" t="s">
        <v>66</v>
      </c>
      <c r="AF518" s="549"/>
      <c r="AG518" s="550"/>
      <c r="AH518" s="551"/>
      <c r="AI518" s="536" t="str">
        <f t="shared" ref="AI518:AI578" si="191">IF(F518&lt;35,"◯","")</f>
        <v/>
      </c>
      <c r="AJ518" s="538"/>
      <c r="AK518" s="538"/>
      <c r="AL518" s="538"/>
      <c r="AM518" s="538"/>
      <c r="AO518" s="34" t="str">
        <f t="shared" si="181"/>
        <v/>
      </c>
      <c r="AP518" s="35" t="str">
        <f t="shared" ref="AP518:AP581" si="192">IF(E518&lt;&gt;"",E518,IF(SUM(Q518:AC519)&lt;&gt;0,AP517,""))</f>
        <v/>
      </c>
      <c r="AQ518" s="36" t="str">
        <f t="shared" ref="AQ518:AQ581" si="193">IF(G519="","",G519)</f>
        <v/>
      </c>
      <c r="AR518" s="37" t="str">
        <f t="shared" ref="AR518:AR581" si="194">IF(AH518="","",AH518)</f>
        <v/>
      </c>
      <c r="AS518" s="38" t="str">
        <f t="shared" ref="AS518:AS581" si="195">TEXT(Q518*10 + R518&amp;"0","000")</f>
        <v>000</v>
      </c>
      <c r="AT518" s="39" t="str">
        <f t="shared" ref="AT518:AT581" si="196">TEXT(S518*100+T518*10+U518,"000")</f>
        <v>000</v>
      </c>
      <c r="AU518" s="169">
        <f t="shared" ref="AU518:AU581" si="197">V518</f>
        <v>0</v>
      </c>
      <c r="AV518" s="35" t="str">
        <f t="shared" ref="AV518:AV581" si="198">TEXT(X518*10 + Y518&amp;"0","000")</f>
        <v>000</v>
      </c>
      <c r="AW518" s="39" t="str">
        <f t="shared" ref="AW518:AW581" si="199">TEXT(Z518*100+AA518*10+AB518,"000")</f>
        <v>000</v>
      </c>
      <c r="AX518" s="169">
        <f t="shared" ref="AX518:AX581" si="200">AC518</f>
        <v>0</v>
      </c>
      <c r="AY518" s="43">
        <f t="shared" ref="AY518:AY581" si="201">IF(OR(AO518&amp;AP518="",AO518&amp;AP518=AO517&amp;AP517),0,1)</f>
        <v>0</v>
      </c>
      <c r="AZ518" s="32">
        <f t="shared" ref="AZ518:AZ581" si="202">IF(AO518&amp;AP518=AO519&amp;AP519,0,1)</f>
        <v>0</v>
      </c>
    </row>
    <row r="519" spans="3:52" ht="22.5" customHeight="1">
      <c r="C519" s="512"/>
      <c r="D519" s="514"/>
      <c r="E519" s="516"/>
      <c r="F519" s="27" t="s">
        <v>305</v>
      </c>
      <c r="G519" s="25"/>
      <c r="H519" s="28" t="s">
        <v>309</v>
      </c>
      <c r="I519" s="521"/>
      <c r="J519" s="514"/>
      <c r="K519" s="541"/>
      <c r="L519" s="543"/>
      <c r="M519" s="545"/>
      <c r="N519" s="127" t="s">
        <v>305</v>
      </c>
      <c r="O519" s="25"/>
      <c r="P519" s="28" t="s">
        <v>309</v>
      </c>
      <c r="Q519" s="3"/>
      <c r="R519" s="4"/>
      <c r="S519" s="5"/>
      <c r="T519" s="6"/>
      <c r="U519" s="7"/>
      <c r="V519" s="55"/>
      <c r="W519" s="125"/>
      <c r="X519" s="8"/>
      <c r="Y519" s="4"/>
      <c r="Z519" s="5"/>
      <c r="AA519" s="6"/>
      <c r="AB519" s="7"/>
      <c r="AC519" s="55"/>
      <c r="AD519" s="170"/>
      <c r="AE519" s="27" t="s">
        <v>305</v>
      </c>
      <c r="AF519" s="25"/>
      <c r="AG519" s="28" t="s">
        <v>309</v>
      </c>
      <c r="AH519" s="552"/>
      <c r="AI519" s="537"/>
      <c r="AJ519" s="539"/>
      <c r="AK519" s="539"/>
      <c r="AL519" s="539"/>
      <c r="AM519" s="539"/>
      <c r="AO519" s="34" t="str">
        <f t="shared" si="181"/>
        <v/>
      </c>
      <c r="AP519" s="35" t="str">
        <f t="shared" si="192"/>
        <v/>
      </c>
      <c r="AQ519" s="36" t="str">
        <f t="shared" si="193"/>
        <v/>
      </c>
      <c r="AR519" s="37" t="str">
        <f t="shared" si="194"/>
        <v/>
      </c>
      <c r="AS519" s="38" t="str">
        <f t="shared" si="195"/>
        <v>000</v>
      </c>
      <c r="AT519" s="39" t="str">
        <f t="shared" si="196"/>
        <v>000</v>
      </c>
      <c r="AU519" s="169">
        <f t="shared" si="197"/>
        <v>0</v>
      </c>
      <c r="AV519" s="35" t="str">
        <f t="shared" si="198"/>
        <v>000</v>
      </c>
      <c r="AW519" s="39" t="str">
        <f t="shared" si="199"/>
        <v>000</v>
      </c>
      <c r="AX519" s="169">
        <f t="shared" si="200"/>
        <v>0</v>
      </c>
      <c r="AY519" s="43">
        <f t="shared" si="201"/>
        <v>0</v>
      </c>
      <c r="AZ519" s="32">
        <f t="shared" si="202"/>
        <v>0</v>
      </c>
    </row>
    <row r="520" spans="3:52" ht="22.5" customHeight="1" thickBot="1">
      <c r="C520" s="511"/>
      <c r="D520" s="513"/>
      <c r="E520" s="515"/>
      <c r="F520" s="517" t="str">
        <f>IF(G521="","",INT(YEARFRAC(G521,'[1]1'!$AJ$7,1)))</f>
        <v/>
      </c>
      <c r="G520" s="518"/>
      <c r="H520" s="519"/>
      <c r="I520" s="520"/>
      <c r="J520" s="513"/>
      <c r="K520" s="540" t="s">
        <v>308</v>
      </c>
      <c r="L520" s="542"/>
      <c r="M520" s="544" t="s">
        <v>307</v>
      </c>
      <c r="N520" s="546"/>
      <c r="O520" s="547"/>
      <c r="P520" s="548"/>
      <c r="Q520" s="3"/>
      <c r="R520" s="4"/>
      <c r="S520" s="5"/>
      <c r="T520" s="6"/>
      <c r="U520" s="7"/>
      <c r="V520" s="55"/>
      <c r="W520" s="125"/>
      <c r="X520" s="8"/>
      <c r="Y520" s="4"/>
      <c r="Z520" s="5"/>
      <c r="AA520" s="6"/>
      <c r="AB520" s="7"/>
      <c r="AC520" s="55"/>
      <c r="AD520" s="168"/>
      <c r="AE520" s="549" t="s">
        <v>66</v>
      </c>
      <c r="AF520" s="549"/>
      <c r="AG520" s="550"/>
      <c r="AH520" s="551"/>
      <c r="AI520" s="536" t="str">
        <f t="shared" ref="AI520:AI580" si="203">IF(F520&lt;35,"◯","")</f>
        <v/>
      </c>
      <c r="AJ520" s="538"/>
      <c r="AK520" s="538"/>
      <c r="AL520" s="538"/>
      <c r="AM520" s="538"/>
      <c r="AO520" s="34" t="str">
        <f t="shared" si="181"/>
        <v/>
      </c>
      <c r="AP520" s="35" t="str">
        <f t="shared" si="192"/>
        <v/>
      </c>
      <c r="AQ520" s="36" t="str">
        <f t="shared" si="193"/>
        <v/>
      </c>
      <c r="AR520" s="37" t="str">
        <f t="shared" si="194"/>
        <v/>
      </c>
      <c r="AS520" s="38" t="str">
        <f t="shared" si="195"/>
        <v>000</v>
      </c>
      <c r="AT520" s="39" t="str">
        <f t="shared" si="196"/>
        <v>000</v>
      </c>
      <c r="AU520" s="169">
        <f t="shared" si="197"/>
        <v>0</v>
      </c>
      <c r="AV520" s="35" t="str">
        <f t="shared" si="198"/>
        <v>000</v>
      </c>
      <c r="AW520" s="39" t="str">
        <f t="shared" si="199"/>
        <v>000</v>
      </c>
      <c r="AX520" s="169">
        <f t="shared" si="200"/>
        <v>0</v>
      </c>
      <c r="AY520" s="43">
        <f t="shared" si="201"/>
        <v>0</v>
      </c>
      <c r="AZ520" s="32">
        <f t="shared" si="202"/>
        <v>0</v>
      </c>
    </row>
    <row r="521" spans="3:52" ht="22.5" customHeight="1">
      <c r="C521" s="512"/>
      <c r="D521" s="514"/>
      <c r="E521" s="516"/>
      <c r="F521" s="27" t="s">
        <v>305</v>
      </c>
      <c r="G521" s="25"/>
      <c r="H521" s="28" t="s">
        <v>309</v>
      </c>
      <c r="I521" s="521"/>
      <c r="J521" s="514"/>
      <c r="K521" s="541"/>
      <c r="L521" s="543"/>
      <c r="M521" s="545"/>
      <c r="N521" s="127" t="s">
        <v>305</v>
      </c>
      <c r="O521" s="25"/>
      <c r="P521" s="28" t="s">
        <v>309</v>
      </c>
      <c r="Q521" s="3"/>
      <c r="R521" s="4"/>
      <c r="S521" s="5"/>
      <c r="T521" s="6"/>
      <c r="U521" s="7"/>
      <c r="V521" s="55"/>
      <c r="W521" s="125"/>
      <c r="X521" s="8"/>
      <c r="Y521" s="4"/>
      <c r="Z521" s="5"/>
      <c r="AA521" s="6"/>
      <c r="AB521" s="7"/>
      <c r="AC521" s="55"/>
      <c r="AD521" s="170"/>
      <c r="AE521" s="27" t="s">
        <v>305</v>
      </c>
      <c r="AF521" s="25"/>
      <c r="AG521" s="28" t="s">
        <v>309</v>
      </c>
      <c r="AH521" s="552"/>
      <c r="AI521" s="537"/>
      <c r="AJ521" s="539"/>
      <c r="AK521" s="539"/>
      <c r="AL521" s="539"/>
      <c r="AM521" s="539"/>
      <c r="AO521" s="34" t="str">
        <f t="shared" si="181"/>
        <v/>
      </c>
      <c r="AP521" s="35" t="str">
        <f t="shared" si="192"/>
        <v/>
      </c>
      <c r="AQ521" s="36" t="str">
        <f t="shared" si="193"/>
        <v/>
      </c>
      <c r="AR521" s="37" t="str">
        <f t="shared" si="194"/>
        <v/>
      </c>
      <c r="AS521" s="38" t="str">
        <f t="shared" si="195"/>
        <v>000</v>
      </c>
      <c r="AT521" s="39" t="str">
        <f t="shared" si="196"/>
        <v>000</v>
      </c>
      <c r="AU521" s="169">
        <f t="shared" si="197"/>
        <v>0</v>
      </c>
      <c r="AV521" s="35" t="str">
        <f t="shared" si="198"/>
        <v>000</v>
      </c>
      <c r="AW521" s="39" t="str">
        <f t="shared" si="199"/>
        <v>000</v>
      </c>
      <c r="AX521" s="169">
        <f t="shared" si="200"/>
        <v>0</v>
      </c>
      <c r="AY521" s="43">
        <f t="shared" si="201"/>
        <v>0</v>
      </c>
      <c r="AZ521" s="32">
        <f t="shared" si="202"/>
        <v>0</v>
      </c>
    </row>
    <row r="522" spans="3:52" ht="22.5" customHeight="1" thickBot="1">
      <c r="C522" s="511"/>
      <c r="D522" s="513"/>
      <c r="E522" s="515"/>
      <c r="F522" s="517" t="str">
        <f>IF(G523="","",INT(YEARFRAC(G523,'[1]1'!$AJ$7,1)))</f>
        <v/>
      </c>
      <c r="G522" s="518"/>
      <c r="H522" s="519"/>
      <c r="I522" s="520"/>
      <c r="J522" s="513"/>
      <c r="K522" s="540" t="s">
        <v>308</v>
      </c>
      <c r="L522" s="542"/>
      <c r="M522" s="544" t="s">
        <v>307</v>
      </c>
      <c r="N522" s="546"/>
      <c r="O522" s="547"/>
      <c r="P522" s="548"/>
      <c r="Q522" s="3"/>
      <c r="R522" s="4"/>
      <c r="S522" s="5"/>
      <c r="T522" s="6"/>
      <c r="U522" s="7"/>
      <c r="V522" s="55"/>
      <c r="W522" s="125"/>
      <c r="X522" s="8"/>
      <c r="Y522" s="4"/>
      <c r="Z522" s="5"/>
      <c r="AA522" s="6"/>
      <c r="AB522" s="7"/>
      <c r="AC522" s="55"/>
      <c r="AD522" s="168"/>
      <c r="AE522" s="549" t="s">
        <v>66</v>
      </c>
      <c r="AF522" s="549"/>
      <c r="AG522" s="550"/>
      <c r="AH522" s="551"/>
      <c r="AI522" s="536" t="str">
        <f t="shared" ref="AI522:AI582" si="204">IF(F522&lt;35,"◯","")</f>
        <v/>
      </c>
      <c r="AJ522" s="538"/>
      <c r="AK522" s="538"/>
      <c r="AL522" s="538"/>
      <c r="AM522" s="538"/>
      <c r="AO522" s="34" t="str">
        <f t="shared" si="181"/>
        <v/>
      </c>
      <c r="AP522" s="35" t="str">
        <f t="shared" si="192"/>
        <v/>
      </c>
      <c r="AQ522" s="36" t="str">
        <f t="shared" si="193"/>
        <v/>
      </c>
      <c r="AR522" s="37" t="str">
        <f t="shared" si="194"/>
        <v/>
      </c>
      <c r="AS522" s="38" t="str">
        <f t="shared" si="195"/>
        <v>000</v>
      </c>
      <c r="AT522" s="39" t="str">
        <f t="shared" si="196"/>
        <v>000</v>
      </c>
      <c r="AU522" s="169">
        <f t="shared" si="197"/>
        <v>0</v>
      </c>
      <c r="AV522" s="35" t="str">
        <f t="shared" si="198"/>
        <v>000</v>
      </c>
      <c r="AW522" s="39" t="str">
        <f t="shared" si="199"/>
        <v>000</v>
      </c>
      <c r="AX522" s="169">
        <f t="shared" si="200"/>
        <v>0</v>
      </c>
      <c r="AY522" s="43">
        <f t="shared" si="201"/>
        <v>0</v>
      </c>
      <c r="AZ522" s="32">
        <f t="shared" si="202"/>
        <v>0</v>
      </c>
    </row>
    <row r="523" spans="3:52" ht="22.5" customHeight="1">
      <c r="C523" s="512"/>
      <c r="D523" s="514"/>
      <c r="E523" s="516"/>
      <c r="F523" s="27" t="s">
        <v>305</v>
      </c>
      <c r="G523" s="25"/>
      <c r="H523" s="28" t="s">
        <v>309</v>
      </c>
      <c r="I523" s="521"/>
      <c r="J523" s="514"/>
      <c r="K523" s="541"/>
      <c r="L523" s="543"/>
      <c r="M523" s="545"/>
      <c r="N523" s="127" t="s">
        <v>305</v>
      </c>
      <c r="O523" s="25"/>
      <c r="P523" s="28" t="s">
        <v>309</v>
      </c>
      <c r="Q523" s="3"/>
      <c r="R523" s="4"/>
      <c r="S523" s="5"/>
      <c r="T523" s="6"/>
      <c r="U523" s="7"/>
      <c r="V523" s="55"/>
      <c r="W523" s="125"/>
      <c r="X523" s="8"/>
      <c r="Y523" s="4"/>
      <c r="Z523" s="5"/>
      <c r="AA523" s="6"/>
      <c r="AB523" s="7"/>
      <c r="AC523" s="55"/>
      <c r="AD523" s="170"/>
      <c r="AE523" s="27" t="s">
        <v>305</v>
      </c>
      <c r="AF523" s="25"/>
      <c r="AG523" s="28" t="s">
        <v>309</v>
      </c>
      <c r="AH523" s="552"/>
      <c r="AI523" s="537"/>
      <c r="AJ523" s="539"/>
      <c r="AK523" s="539"/>
      <c r="AL523" s="539"/>
      <c r="AM523" s="539"/>
      <c r="AO523" s="34" t="str">
        <f t="shared" si="181"/>
        <v/>
      </c>
      <c r="AP523" s="35" t="str">
        <f t="shared" si="192"/>
        <v/>
      </c>
      <c r="AQ523" s="36" t="str">
        <f t="shared" si="193"/>
        <v/>
      </c>
      <c r="AR523" s="37" t="str">
        <f t="shared" si="194"/>
        <v/>
      </c>
      <c r="AS523" s="38" t="str">
        <f t="shared" si="195"/>
        <v>000</v>
      </c>
      <c r="AT523" s="39" t="str">
        <f t="shared" si="196"/>
        <v>000</v>
      </c>
      <c r="AU523" s="169">
        <f t="shared" si="197"/>
        <v>0</v>
      </c>
      <c r="AV523" s="35" t="str">
        <f t="shared" si="198"/>
        <v>000</v>
      </c>
      <c r="AW523" s="39" t="str">
        <f t="shared" si="199"/>
        <v>000</v>
      </c>
      <c r="AX523" s="169">
        <f t="shared" si="200"/>
        <v>0</v>
      </c>
      <c r="AY523" s="43">
        <f t="shared" si="201"/>
        <v>0</v>
      </c>
      <c r="AZ523" s="32">
        <f t="shared" si="202"/>
        <v>0</v>
      </c>
    </row>
    <row r="524" spans="3:52" ht="22.5" customHeight="1" thickBot="1">
      <c r="C524" s="511"/>
      <c r="D524" s="513"/>
      <c r="E524" s="515"/>
      <c r="F524" s="517" t="str">
        <f>IF(G525="","",INT(YEARFRAC(G525,'[1]1'!$AJ$7,1)))</f>
        <v/>
      </c>
      <c r="G524" s="518"/>
      <c r="H524" s="519"/>
      <c r="I524" s="520"/>
      <c r="J524" s="513"/>
      <c r="K524" s="540" t="s">
        <v>308</v>
      </c>
      <c r="L524" s="542"/>
      <c r="M524" s="544" t="s">
        <v>307</v>
      </c>
      <c r="N524" s="546"/>
      <c r="O524" s="547"/>
      <c r="P524" s="548"/>
      <c r="Q524" s="3"/>
      <c r="R524" s="4"/>
      <c r="S524" s="5"/>
      <c r="T524" s="6"/>
      <c r="U524" s="7"/>
      <c r="V524" s="55"/>
      <c r="W524" s="125"/>
      <c r="X524" s="8"/>
      <c r="Y524" s="4"/>
      <c r="Z524" s="5"/>
      <c r="AA524" s="6"/>
      <c r="AB524" s="7"/>
      <c r="AC524" s="55"/>
      <c r="AD524" s="168"/>
      <c r="AE524" s="549" t="s">
        <v>66</v>
      </c>
      <c r="AF524" s="549"/>
      <c r="AG524" s="550"/>
      <c r="AH524" s="551"/>
      <c r="AI524" s="536" t="str">
        <f t="shared" ref="AI524" si="205">IF(F524&lt;35,"◯","")</f>
        <v/>
      </c>
      <c r="AJ524" s="538"/>
      <c r="AK524" s="538"/>
      <c r="AL524" s="538"/>
      <c r="AM524" s="538"/>
      <c r="AO524" s="34" t="str">
        <f t="shared" si="181"/>
        <v/>
      </c>
      <c r="AP524" s="35" t="str">
        <f t="shared" si="192"/>
        <v/>
      </c>
      <c r="AQ524" s="36" t="str">
        <f t="shared" si="193"/>
        <v/>
      </c>
      <c r="AR524" s="37" t="str">
        <f t="shared" si="194"/>
        <v/>
      </c>
      <c r="AS524" s="38" t="str">
        <f t="shared" si="195"/>
        <v>000</v>
      </c>
      <c r="AT524" s="39" t="str">
        <f t="shared" si="196"/>
        <v>000</v>
      </c>
      <c r="AU524" s="169">
        <f t="shared" si="197"/>
        <v>0</v>
      </c>
      <c r="AV524" s="35" t="str">
        <f t="shared" si="198"/>
        <v>000</v>
      </c>
      <c r="AW524" s="39" t="str">
        <f t="shared" si="199"/>
        <v>000</v>
      </c>
      <c r="AX524" s="169">
        <f t="shared" si="200"/>
        <v>0</v>
      </c>
      <c r="AY524" s="43">
        <f t="shared" si="201"/>
        <v>0</v>
      </c>
      <c r="AZ524" s="32">
        <f t="shared" si="202"/>
        <v>0</v>
      </c>
    </row>
    <row r="525" spans="3:52" ht="22.5" customHeight="1">
      <c r="C525" s="512"/>
      <c r="D525" s="514"/>
      <c r="E525" s="516"/>
      <c r="F525" s="27" t="s">
        <v>305</v>
      </c>
      <c r="G525" s="25"/>
      <c r="H525" s="28" t="s">
        <v>309</v>
      </c>
      <c r="I525" s="521"/>
      <c r="J525" s="514"/>
      <c r="K525" s="541"/>
      <c r="L525" s="543"/>
      <c r="M525" s="545"/>
      <c r="N525" s="127" t="s">
        <v>305</v>
      </c>
      <c r="O525" s="25"/>
      <c r="P525" s="28" t="s">
        <v>309</v>
      </c>
      <c r="Q525" s="3"/>
      <c r="R525" s="4"/>
      <c r="S525" s="5"/>
      <c r="T525" s="6"/>
      <c r="U525" s="7"/>
      <c r="V525" s="55"/>
      <c r="W525" s="125"/>
      <c r="X525" s="8"/>
      <c r="Y525" s="4"/>
      <c r="Z525" s="5"/>
      <c r="AA525" s="6"/>
      <c r="AB525" s="7"/>
      <c r="AC525" s="55"/>
      <c r="AD525" s="170"/>
      <c r="AE525" s="27" t="s">
        <v>305</v>
      </c>
      <c r="AF525" s="25"/>
      <c r="AG525" s="28" t="s">
        <v>309</v>
      </c>
      <c r="AH525" s="552"/>
      <c r="AI525" s="537"/>
      <c r="AJ525" s="539"/>
      <c r="AK525" s="539"/>
      <c r="AL525" s="539"/>
      <c r="AM525" s="539"/>
      <c r="AO525" s="34" t="str">
        <f t="shared" si="181"/>
        <v/>
      </c>
      <c r="AP525" s="35" t="str">
        <f t="shared" si="192"/>
        <v/>
      </c>
      <c r="AQ525" s="36" t="str">
        <f t="shared" si="193"/>
        <v/>
      </c>
      <c r="AR525" s="37" t="str">
        <f t="shared" si="194"/>
        <v/>
      </c>
      <c r="AS525" s="38" t="str">
        <f t="shared" si="195"/>
        <v>000</v>
      </c>
      <c r="AT525" s="39" t="str">
        <f t="shared" si="196"/>
        <v>000</v>
      </c>
      <c r="AU525" s="169">
        <f t="shared" si="197"/>
        <v>0</v>
      </c>
      <c r="AV525" s="35" t="str">
        <f t="shared" si="198"/>
        <v>000</v>
      </c>
      <c r="AW525" s="39" t="str">
        <f t="shared" si="199"/>
        <v>000</v>
      </c>
      <c r="AX525" s="169">
        <f t="shared" si="200"/>
        <v>0</v>
      </c>
      <c r="AY525" s="43">
        <f t="shared" si="201"/>
        <v>0</v>
      </c>
      <c r="AZ525" s="32">
        <f t="shared" si="202"/>
        <v>0</v>
      </c>
    </row>
    <row r="526" spans="3:52" ht="22.5" customHeight="1" thickBot="1">
      <c r="C526" s="511"/>
      <c r="D526" s="513"/>
      <c r="E526" s="515"/>
      <c r="F526" s="517" t="str">
        <f>IF(G527="","",INT(YEARFRAC(G527,'[1]1'!$AJ$7,1)))</f>
        <v/>
      </c>
      <c r="G526" s="518"/>
      <c r="H526" s="519"/>
      <c r="I526" s="520"/>
      <c r="J526" s="513"/>
      <c r="K526" s="540" t="s">
        <v>308</v>
      </c>
      <c r="L526" s="542"/>
      <c r="M526" s="544" t="s">
        <v>307</v>
      </c>
      <c r="N526" s="546"/>
      <c r="O526" s="547"/>
      <c r="P526" s="548"/>
      <c r="Q526" s="3"/>
      <c r="R526" s="4"/>
      <c r="S526" s="5"/>
      <c r="T526" s="6"/>
      <c r="U526" s="7"/>
      <c r="V526" s="55"/>
      <c r="W526" s="125"/>
      <c r="X526" s="8"/>
      <c r="Y526" s="4"/>
      <c r="Z526" s="5"/>
      <c r="AA526" s="6"/>
      <c r="AB526" s="7"/>
      <c r="AC526" s="55"/>
      <c r="AD526" s="168"/>
      <c r="AE526" s="549" t="s">
        <v>66</v>
      </c>
      <c r="AF526" s="549"/>
      <c r="AG526" s="550"/>
      <c r="AH526" s="551"/>
      <c r="AI526" s="536" t="str">
        <f t="shared" si="185"/>
        <v/>
      </c>
      <c r="AJ526" s="538"/>
      <c r="AK526" s="538"/>
      <c r="AL526" s="538"/>
      <c r="AM526" s="538"/>
      <c r="AO526" s="34" t="str">
        <f t="shared" si="181"/>
        <v/>
      </c>
      <c r="AP526" s="35" t="str">
        <f t="shared" si="192"/>
        <v/>
      </c>
      <c r="AQ526" s="36" t="str">
        <f t="shared" si="193"/>
        <v/>
      </c>
      <c r="AR526" s="37" t="str">
        <f t="shared" si="194"/>
        <v/>
      </c>
      <c r="AS526" s="38" t="str">
        <f t="shared" si="195"/>
        <v>000</v>
      </c>
      <c r="AT526" s="39" t="str">
        <f t="shared" si="196"/>
        <v>000</v>
      </c>
      <c r="AU526" s="169">
        <f t="shared" si="197"/>
        <v>0</v>
      </c>
      <c r="AV526" s="35" t="str">
        <f t="shared" si="198"/>
        <v>000</v>
      </c>
      <c r="AW526" s="39" t="str">
        <f t="shared" si="199"/>
        <v>000</v>
      </c>
      <c r="AX526" s="169">
        <f t="shared" si="200"/>
        <v>0</v>
      </c>
      <c r="AY526" s="43">
        <f t="shared" si="201"/>
        <v>0</v>
      </c>
      <c r="AZ526" s="32">
        <f t="shared" si="202"/>
        <v>0</v>
      </c>
    </row>
    <row r="527" spans="3:52" ht="22.5" customHeight="1">
      <c r="C527" s="512"/>
      <c r="D527" s="514"/>
      <c r="E527" s="516"/>
      <c r="F527" s="27" t="s">
        <v>305</v>
      </c>
      <c r="G527" s="25"/>
      <c r="H527" s="28" t="s">
        <v>309</v>
      </c>
      <c r="I527" s="521"/>
      <c r="J527" s="514"/>
      <c r="K527" s="541"/>
      <c r="L527" s="543"/>
      <c r="M527" s="545"/>
      <c r="N527" s="127" t="s">
        <v>305</v>
      </c>
      <c r="O527" s="25"/>
      <c r="P527" s="28" t="s">
        <v>309</v>
      </c>
      <c r="Q527" s="3"/>
      <c r="R527" s="4"/>
      <c r="S527" s="5"/>
      <c r="T527" s="6"/>
      <c r="U527" s="7"/>
      <c r="V527" s="55"/>
      <c r="W527" s="125"/>
      <c r="X527" s="8"/>
      <c r="Y527" s="4"/>
      <c r="Z527" s="5"/>
      <c r="AA527" s="6"/>
      <c r="AB527" s="7"/>
      <c r="AC527" s="55"/>
      <c r="AD527" s="170"/>
      <c r="AE527" s="27" t="s">
        <v>305</v>
      </c>
      <c r="AF527" s="25"/>
      <c r="AG527" s="28" t="s">
        <v>309</v>
      </c>
      <c r="AH527" s="552"/>
      <c r="AI527" s="537"/>
      <c r="AJ527" s="539"/>
      <c r="AK527" s="539"/>
      <c r="AL527" s="539"/>
      <c r="AM527" s="539"/>
      <c r="AO527" s="34" t="str">
        <f t="shared" ref="AO527:AO590" si="206">IF(D527&lt;&gt;"",D527,IF(SUM(Q527:AC528)&lt;&gt;0,AO526,""))</f>
        <v/>
      </c>
      <c r="AP527" s="35" t="str">
        <f t="shared" si="192"/>
        <v/>
      </c>
      <c r="AQ527" s="36" t="str">
        <f t="shared" si="193"/>
        <v/>
      </c>
      <c r="AR527" s="37" t="str">
        <f t="shared" si="194"/>
        <v/>
      </c>
      <c r="AS527" s="38" t="str">
        <f t="shared" si="195"/>
        <v>000</v>
      </c>
      <c r="AT527" s="39" t="str">
        <f t="shared" si="196"/>
        <v>000</v>
      </c>
      <c r="AU527" s="169">
        <f t="shared" si="197"/>
        <v>0</v>
      </c>
      <c r="AV527" s="35" t="str">
        <f t="shared" si="198"/>
        <v>000</v>
      </c>
      <c r="AW527" s="39" t="str">
        <f t="shared" si="199"/>
        <v>000</v>
      </c>
      <c r="AX527" s="169">
        <f t="shared" si="200"/>
        <v>0</v>
      </c>
      <c r="AY527" s="43">
        <f t="shared" si="201"/>
        <v>0</v>
      </c>
      <c r="AZ527" s="32">
        <f t="shared" si="202"/>
        <v>0</v>
      </c>
    </row>
    <row r="528" spans="3:52" ht="22.5" customHeight="1" thickBot="1">
      <c r="C528" s="511"/>
      <c r="D528" s="513"/>
      <c r="E528" s="515"/>
      <c r="F528" s="517" t="str">
        <f>IF(G529="","",INT(YEARFRAC(G529,'[1]1'!$AJ$7,1)))</f>
        <v/>
      </c>
      <c r="G528" s="518"/>
      <c r="H528" s="519"/>
      <c r="I528" s="520"/>
      <c r="J528" s="513"/>
      <c r="K528" s="540" t="s">
        <v>308</v>
      </c>
      <c r="L528" s="542"/>
      <c r="M528" s="544" t="s">
        <v>307</v>
      </c>
      <c r="N528" s="546"/>
      <c r="O528" s="547"/>
      <c r="P528" s="548"/>
      <c r="Q528" s="3"/>
      <c r="R528" s="4"/>
      <c r="S528" s="5"/>
      <c r="T528" s="6"/>
      <c r="U528" s="7"/>
      <c r="V528" s="55"/>
      <c r="W528" s="125"/>
      <c r="X528" s="8"/>
      <c r="Y528" s="4"/>
      <c r="Z528" s="5"/>
      <c r="AA528" s="6"/>
      <c r="AB528" s="7"/>
      <c r="AC528" s="55"/>
      <c r="AD528" s="168"/>
      <c r="AE528" s="549" t="s">
        <v>66</v>
      </c>
      <c r="AF528" s="549"/>
      <c r="AG528" s="550"/>
      <c r="AH528" s="551"/>
      <c r="AI528" s="536" t="str">
        <f t="shared" si="186"/>
        <v/>
      </c>
      <c r="AJ528" s="538"/>
      <c r="AK528" s="538"/>
      <c r="AL528" s="538"/>
      <c r="AM528" s="538"/>
      <c r="AO528" s="34" t="str">
        <f t="shared" si="206"/>
        <v/>
      </c>
      <c r="AP528" s="35" t="str">
        <f t="shared" si="192"/>
        <v/>
      </c>
      <c r="AQ528" s="36" t="str">
        <f t="shared" si="193"/>
        <v/>
      </c>
      <c r="AR528" s="37" t="str">
        <f t="shared" si="194"/>
        <v/>
      </c>
      <c r="AS528" s="38" t="str">
        <f t="shared" si="195"/>
        <v>000</v>
      </c>
      <c r="AT528" s="39" t="str">
        <f t="shared" si="196"/>
        <v>000</v>
      </c>
      <c r="AU528" s="169">
        <f t="shared" si="197"/>
        <v>0</v>
      </c>
      <c r="AV528" s="35" t="str">
        <f t="shared" si="198"/>
        <v>000</v>
      </c>
      <c r="AW528" s="39" t="str">
        <f t="shared" si="199"/>
        <v>000</v>
      </c>
      <c r="AX528" s="169">
        <f t="shared" si="200"/>
        <v>0</v>
      </c>
      <c r="AY528" s="43">
        <f t="shared" si="201"/>
        <v>0</v>
      </c>
      <c r="AZ528" s="32">
        <f t="shared" si="202"/>
        <v>0</v>
      </c>
    </row>
    <row r="529" spans="3:52" ht="22.5" customHeight="1">
      <c r="C529" s="512"/>
      <c r="D529" s="514"/>
      <c r="E529" s="516"/>
      <c r="F529" s="27" t="s">
        <v>305</v>
      </c>
      <c r="G529" s="25"/>
      <c r="H529" s="28" t="s">
        <v>309</v>
      </c>
      <c r="I529" s="521"/>
      <c r="J529" s="514"/>
      <c r="K529" s="541"/>
      <c r="L529" s="543"/>
      <c r="M529" s="545"/>
      <c r="N529" s="127" t="s">
        <v>305</v>
      </c>
      <c r="O529" s="25"/>
      <c r="P529" s="28" t="s">
        <v>309</v>
      </c>
      <c r="Q529" s="3"/>
      <c r="R529" s="4"/>
      <c r="S529" s="5"/>
      <c r="T529" s="6"/>
      <c r="U529" s="7"/>
      <c r="V529" s="55"/>
      <c r="W529" s="125"/>
      <c r="X529" s="8"/>
      <c r="Y529" s="4"/>
      <c r="Z529" s="5"/>
      <c r="AA529" s="6"/>
      <c r="AB529" s="7"/>
      <c r="AC529" s="55"/>
      <c r="AD529" s="170"/>
      <c r="AE529" s="27" t="s">
        <v>305</v>
      </c>
      <c r="AF529" s="25"/>
      <c r="AG529" s="28" t="s">
        <v>309</v>
      </c>
      <c r="AH529" s="552"/>
      <c r="AI529" s="537"/>
      <c r="AJ529" s="539"/>
      <c r="AK529" s="539"/>
      <c r="AL529" s="539"/>
      <c r="AM529" s="539"/>
      <c r="AO529" s="34" t="str">
        <f t="shared" si="206"/>
        <v/>
      </c>
      <c r="AP529" s="35" t="str">
        <f t="shared" si="192"/>
        <v/>
      </c>
      <c r="AQ529" s="36" t="str">
        <f t="shared" si="193"/>
        <v/>
      </c>
      <c r="AR529" s="37" t="str">
        <f t="shared" si="194"/>
        <v/>
      </c>
      <c r="AS529" s="38" t="str">
        <f t="shared" si="195"/>
        <v>000</v>
      </c>
      <c r="AT529" s="39" t="str">
        <f t="shared" si="196"/>
        <v>000</v>
      </c>
      <c r="AU529" s="169">
        <f t="shared" si="197"/>
        <v>0</v>
      </c>
      <c r="AV529" s="35" t="str">
        <f t="shared" si="198"/>
        <v>000</v>
      </c>
      <c r="AW529" s="39" t="str">
        <f t="shared" si="199"/>
        <v>000</v>
      </c>
      <c r="AX529" s="169">
        <f t="shared" si="200"/>
        <v>0</v>
      </c>
      <c r="AY529" s="43">
        <f t="shared" si="201"/>
        <v>0</v>
      </c>
      <c r="AZ529" s="32">
        <f t="shared" si="202"/>
        <v>0</v>
      </c>
    </row>
    <row r="530" spans="3:52" ht="22.5" customHeight="1" thickBot="1">
      <c r="C530" s="511"/>
      <c r="D530" s="513"/>
      <c r="E530" s="515"/>
      <c r="F530" s="517" t="str">
        <f>IF(G531="","",INT(YEARFRAC(G531,'[1]1'!$AJ$7,1)))</f>
        <v/>
      </c>
      <c r="G530" s="518"/>
      <c r="H530" s="519"/>
      <c r="I530" s="520"/>
      <c r="J530" s="513"/>
      <c r="K530" s="540" t="s">
        <v>308</v>
      </c>
      <c r="L530" s="542"/>
      <c r="M530" s="544" t="s">
        <v>307</v>
      </c>
      <c r="N530" s="546"/>
      <c r="O530" s="547"/>
      <c r="P530" s="548"/>
      <c r="Q530" s="3"/>
      <c r="R530" s="4"/>
      <c r="S530" s="5"/>
      <c r="T530" s="6"/>
      <c r="U530" s="7"/>
      <c r="V530" s="55"/>
      <c r="W530" s="125"/>
      <c r="X530" s="8"/>
      <c r="Y530" s="4"/>
      <c r="Z530" s="5"/>
      <c r="AA530" s="6"/>
      <c r="AB530" s="7"/>
      <c r="AC530" s="55"/>
      <c r="AD530" s="168"/>
      <c r="AE530" s="549" t="s">
        <v>66</v>
      </c>
      <c r="AF530" s="549"/>
      <c r="AG530" s="550"/>
      <c r="AH530" s="551"/>
      <c r="AI530" s="536" t="str">
        <f t="shared" si="187"/>
        <v/>
      </c>
      <c r="AJ530" s="538"/>
      <c r="AK530" s="538"/>
      <c r="AL530" s="538"/>
      <c r="AM530" s="538"/>
      <c r="AO530" s="34" t="str">
        <f t="shared" si="206"/>
        <v/>
      </c>
      <c r="AP530" s="35" t="str">
        <f t="shared" si="192"/>
        <v/>
      </c>
      <c r="AQ530" s="36" t="str">
        <f t="shared" si="193"/>
        <v/>
      </c>
      <c r="AR530" s="37" t="str">
        <f t="shared" si="194"/>
        <v/>
      </c>
      <c r="AS530" s="38" t="str">
        <f t="shared" si="195"/>
        <v>000</v>
      </c>
      <c r="AT530" s="39" t="str">
        <f t="shared" si="196"/>
        <v>000</v>
      </c>
      <c r="AU530" s="169">
        <f t="shared" si="197"/>
        <v>0</v>
      </c>
      <c r="AV530" s="35" t="str">
        <f t="shared" si="198"/>
        <v>000</v>
      </c>
      <c r="AW530" s="39" t="str">
        <f t="shared" si="199"/>
        <v>000</v>
      </c>
      <c r="AX530" s="169">
        <f t="shared" si="200"/>
        <v>0</v>
      </c>
      <c r="AY530" s="43">
        <f t="shared" si="201"/>
        <v>0</v>
      </c>
      <c r="AZ530" s="32">
        <f t="shared" si="202"/>
        <v>0</v>
      </c>
    </row>
    <row r="531" spans="3:52" ht="22.5" customHeight="1">
      <c r="C531" s="512"/>
      <c r="D531" s="514"/>
      <c r="E531" s="516"/>
      <c r="F531" s="27" t="s">
        <v>305</v>
      </c>
      <c r="G531" s="25"/>
      <c r="H531" s="28" t="s">
        <v>309</v>
      </c>
      <c r="I531" s="521"/>
      <c r="J531" s="514"/>
      <c r="K531" s="541"/>
      <c r="L531" s="543"/>
      <c r="M531" s="545"/>
      <c r="N531" s="127" t="s">
        <v>305</v>
      </c>
      <c r="O531" s="25"/>
      <c r="P531" s="28" t="s">
        <v>309</v>
      </c>
      <c r="Q531" s="3"/>
      <c r="R531" s="4"/>
      <c r="S531" s="5"/>
      <c r="T531" s="6"/>
      <c r="U531" s="7"/>
      <c r="V531" s="55"/>
      <c r="W531" s="125"/>
      <c r="X531" s="8"/>
      <c r="Y531" s="4"/>
      <c r="Z531" s="5"/>
      <c r="AA531" s="6"/>
      <c r="AB531" s="7"/>
      <c r="AC531" s="55"/>
      <c r="AD531" s="170"/>
      <c r="AE531" s="27" t="s">
        <v>305</v>
      </c>
      <c r="AF531" s="25"/>
      <c r="AG531" s="28" t="s">
        <v>309</v>
      </c>
      <c r="AH531" s="552"/>
      <c r="AI531" s="537"/>
      <c r="AJ531" s="539"/>
      <c r="AK531" s="539"/>
      <c r="AL531" s="539"/>
      <c r="AM531" s="539"/>
      <c r="AO531" s="34" t="str">
        <f t="shared" si="206"/>
        <v/>
      </c>
      <c r="AP531" s="35" t="str">
        <f t="shared" si="192"/>
        <v/>
      </c>
      <c r="AQ531" s="36" t="str">
        <f t="shared" si="193"/>
        <v/>
      </c>
      <c r="AR531" s="37" t="str">
        <f t="shared" si="194"/>
        <v/>
      </c>
      <c r="AS531" s="38" t="str">
        <f t="shared" si="195"/>
        <v>000</v>
      </c>
      <c r="AT531" s="39" t="str">
        <f t="shared" si="196"/>
        <v>000</v>
      </c>
      <c r="AU531" s="169">
        <f t="shared" si="197"/>
        <v>0</v>
      </c>
      <c r="AV531" s="35" t="str">
        <f t="shared" si="198"/>
        <v>000</v>
      </c>
      <c r="AW531" s="39" t="str">
        <f t="shared" si="199"/>
        <v>000</v>
      </c>
      <c r="AX531" s="169">
        <f t="shared" si="200"/>
        <v>0</v>
      </c>
      <c r="AY531" s="43">
        <f t="shared" si="201"/>
        <v>0</v>
      </c>
      <c r="AZ531" s="32">
        <f t="shared" si="202"/>
        <v>0</v>
      </c>
    </row>
    <row r="532" spans="3:52" ht="22.5" customHeight="1" thickBot="1">
      <c r="C532" s="511"/>
      <c r="D532" s="513"/>
      <c r="E532" s="515"/>
      <c r="F532" s="517" t="str">
        <f>IF(G533="","",INT(YEARFRAC(G533,'[1]1'!$AJ$7,1)))</f>
        <v/>
      </c>
      <c r="G532" s="518"/>
      <c r="H532" s="519"/>
      <c r="I532" s="520"/>
      <c r="J532" s="513"/>
      <c r="K532" s="540" t="s">
        <v>308</v>
      </c>
      <c r="L532" s="542"/>
      <c r="M532" s="544" t="s">
        <v>307</v>
      </c>
      <c r="N532" s="546"/>
      <c r="O532" s="547"/>
      <c r="P532" s="548"/>
      <c r="Q532" s="3"/>
      <c r="R532" s="4"/>
      <c r="S532" s="5"/>
      <c r="T532" s="6"/>
      <c r="U532" s="7"/>
      <c r="V532" s="55"/>
      <c r="W532" s="125"/>
      <c r="X532" s="8"/>
      <c r="Y532" s="4"/>
      <c r="Z532" s="5"/>
      <c r="AA532" s="6"/>
      <c r="AB532" s="7"/>
      <c r="AC532" s="55"/>
      <c r="AD532" s="168"/>
      <c r="AE532" s="549" t="s">
        <v>66</v>
      </c>
      <c r="AF532" s="549"/>
      <c r="AG532" s="550"/>
      <c r="AH532" s="551"/>
      <c r="AI532" s="536" t="str">
        <f t="shared" si="188"/>
        <v/>
      </c>
      <c r="AJ532" s="538"/>
      <c r="AK532" s="538"/>
      <c r="AL532" s="538"/>
      <c r="AM532" s="538"/>
      <c r="AO532" s="34" t="str">
        <f t="shared" si="206"/>
        <v/>
      </c>
      <c r="AP532" s="35" t="str">
        <f t="shared" si="192"/>
        <v/>
      </c>
      <c r="AQ532" s="36" t="str">
        <f t="shared" si="193"/>
        <v/>
      </c>
      <c r="AR532" s="37" t="str">
        <f t="shared" si="194"/>
        <v/>
      </c>
      <c r="AS532" s="38" t="str">
        <f t="shared" si="195"/>
        <v>000</v>
      </c>
      <c r="AT532" s="39" t="str">
        <f t="shared" si="196"/>
        <v>000</v>
      </c>
      <c r="AU532" s="169">
        <f t="shared" si="197"/>
        <v>0</v>
      </c>
      <c r="AV532" s="35" t="str">
        <f t="shared" si="198"/>
        <v>000</v>
      </c>
      <c r="AW532" s="39" t="str">
        <f t="shared" si="199"/>
        <v>000</v>
      </c>
      <c r="AX532" s="169">
        <f t="shared" si="200"/>
        <v>0</v>
      </c>
      <c r="AY532" s="43">
        <f t="shared" si="201"/>
        <v>0</v>
      </c>
      <c r="AZ532" s="32">
        <f t="shared" si="202"/>
        <v>0</v>
      </c>
    </row>
    <row r="533" spans="3:52" ht="22.5" customHeight="1">
      <c r="C533" s="512"/>
      <c r="D533" s="514"/>
      <c r="E533" s="516"/>
      <c r="F533" s="27" t="s">
        <v>305</v>
      </c>
      <c r="G533" s="25"/>
      <c r="H533" s="28" t="s">
        <v>309</v>
      </c>
      <c r="I533" s="521"/>
      <c r="J533" s="514"/>
      <c r="K533" s="541"/>
      <c r="L533" s="543"/>
      <c r="M533" s="545"/>
      <c r="N533" s="127" t="s">
        <v>305</v>
      </c>
      <c r="O533" s="25"/>
      <c r="P533" s="28" t="s">
        <v>309</v>
      </c>
      <c r="Q533" s="3"/>
      <c r="R533" s="4"/>
      <c r="S533" s="5"/>
      <c r="T533" s="6"/>
      <c r="U533" s="7"/>
      <c r="V533" s="55"/>
      <c r="W533" s="125"/>
      <c r="X533" s="8"/>
      <c r="Y533" s="4"/>
      <c r="Z533" s="5"/>
      <c r="AA533" s="6"/>
      <c r="AB533" s="7"/>
      <c r="AC533" s="55"/>
      <c r="AD533" s="170"/>
      <c r="AE533" s="27" t="s">
        <v>305</v>
      </c>
      <c r="AF533" s="25"/>
      <c r="AG533" s="28" t="s">
        <v>309</v>
      </c>
      <c r="AH533" s="552"/>
      <c r="AI533" s="537"/>
      <c r="AJ533" s="539"/>
      <c r="AK533" s="539"/>
      <c r="AL533" s="539"/>
      <c r="AM533" s="539"/>
      <c r="AO533" s="34" t="str">
        <f t="shared" si="206"/>
        <v/>
      </c>
      <c r="AP533" s="35" t="str">
        <f t="shared" si="192"/>
        <v/>
      </c>
      <c r="AQ533" s="36" t="str">
        <f t="shared" si="193"/>
        <v/>
      </c>
      <c r="AR533" s="37" t="str">
        <f t="shared" si="194"/>
        <v/>
      </c>
      <c r="AS533" s="38" t="str">
        <f t="shared" si="195"/>
        <v>000</v>
      </c>
      <c r="AT533" s="39" t="str">
        <f t="shared" si="196"/>
        <v>000</v>
      </c>
      <c r="AU533" s="169">
        <f t="shared" si="197"/>
        <v>0</v>
      </c>
      <c r="AV533" s="35" t="str">
        <f t="shared" si="198"/>
        <v>000</v>
      </c>
      <c r="AW533" s="39" t="str">
        <f t="shared" si="199"/>
        <v>000</v>
      </c>
      <c r="AX533" s="169">
        <f t="shared" si="200"/>
        <v>0</v>
      </c>
      <c r="AY533" s="43">
        <f t="shared" si="201"/>
        <v>0</v>
      </c>
      <c r="AZ533" s="32">
        <f t="shared" si="202"/>
        <v>0</v>
      </c>
    </row>
    <row r="534" spans="3:52" ht="22.5" customHeight="1" thickBot="1">
      <c r="C534" s="511"/>
      <c r="D534" s="513"/>
      <c r="E534" s="515"/>
      <c r="F534" s="517" t="str">
        <f>IF(G535="","",INT(YEARFRAC(G535,'[1]1'!$AJ$7,1)))</f>
        <v/>
      </c>
      <c r="G534" s="518"/>
      <c r="H534" s="519"/>
      <c r="I534" s="520"/>
      <c r="J534" s="513"/>
      <c r="K534" s="540" t="s">
        <v>308</v>
      </c>
      <c r="L534" s="542"/>
      <c r="M534" s="544" t="s">
        <v>307</v>
      </c>
      <c r="N534" s="546"/>
      <c r="O534" s="547"/>
      <c r="P534" s="548"/>
      <c r="Q534" s="3"/>
      <c r="R534" s="4"/>
      <c r="S534" s="5"/>
      <c r="T534" s="6"/>
      <c r="U534" s="7"/>
      <c r="V534" s="55"/>
      <c r="W534" s="125"/>
      <c r="X534" s="8"/>
      <c r="Y534" s="4"/>
      <c r="Z534" s="5"/>
      <c r="AA534" s="6"/>
      <c r="AB534" s="7"/>
      <c r="AC534" s="55"/>
      <c r="AD534" s="168"/>
      <c r="AE534" s="549" t="s">
        <v>66</v>
      </c>
      <c r="AF534" s="549"/>
      <c r="AG534" s="550"/>
      <c r="AH534" s="551"/>
      <c r="AI534" s="536" t="str">
        <f t="shared" si="189"/>
        <v/>
      </c>
      <c r="AJ534" s="538"/>
      <c r="AK534" s="538"/>
      <c r="AL534" s="538"/>
      <c r="AM534" s="538"/>
      <c r="AO534" s="34" t="str">
        <f t="shared" si="206"/>
        <v/>
      </c>
      <c r="AP534" s="35" t="str">
        <f t="shared" si="192"/>
        <v/>
      </c>
      <c r="AQ534" s="36" t="str">
        <f t="shared" si="193"/>
        <v/>
      </c>
      <c r="AR534" s="37" t="str">
        <f t="shared" si="194"/>
        <v/>
      </c>
      <c r="AS534" s="38" t="str">
        <f t="shared" si="195"/>
        <v>000</v>
      </c>
      <c r="AT534" s="39" t="str">
        <f t="shared" si="196"/>
        <v>000</v>
      </c>
      <c r="AU534" s="169">
        <f t="shared" si="197"/>
        <v>0</v>
      </c>
      <c r="AV534" s="35" t="str">
        <f t="shared" si="198"/>
        <v>000</v>
      </c>
      <c r="AW534" s="39" t="str">
        <f t="shared" si="199"/>
        <v>000</v>
      </c>
      <c r="AX534" s="169">
        <f t="shared" si="200"/>
        <v>0</v>
      </c>
      <c r="AY534" s="43">
        <f t="shared" si="201"/>
        <v>0</v>
      </c>
      <c r="AZ534" s="32">
        <f t="shared" si="202"/>
        <v>0</v>
      </c>
    </row>
    <row r="535" spans="3:52" ht="22.5" customHeight="1">
      <c r="C535" s="512"/>
      <c r="D535" s="514"/>
      <c r="E535" s="516"/>
      <c r="F535" s="27" t="s">
        <v>305</v>
      </c>
      <c r="G535" s="25"/>
      <c r="H535" s="28" t="s">
        <v>309</v>
      </c>
      <c r="I535" s="521"/>
      <c r="J535" s="514"/>
      <c r="K535" s="541"/>
      <c r="L535" s="543"/>
      <c r="M535" s="545"/>
      <c r="N535" s="127" t="s">
        <v>305</v>
      </c>
      <c r="O535" s="25"/>
      <c r="P535" s="28" t="s">
        <v>309</v>
      </c>
      <c r="Q535" s="3"/>
      <c r="R535" s="4"/>
      <c r="S535" s="5"/>
      <c r="T535" s="6"/>
      <c r="U535" s="7"/>
      <c r="V535" s="55"/>
      <c r="W535" s="125"/>
      <c r="X535" s="8"/>
      <c r="Y535" s="4"/>
      <c r="Z535" s="5"/>
      <c r="AA535" s="6"/>
      <c r="AB535" s="7"/>
      <c r="AC535" s="55"/>
      <c r="AD535" s="170"/>
      <c r="AE535" s="27" t="s">
        <v>305</v>
      </c>
      <c r="AF535" s="25"/>
      <c r="AG535" s="28" t="s">
        <v>309</v>
      </c>
      <c r="AH535" s="552"/>
      <c r="AI535" s="537"/>
      <c r="AJ535" s="539"/>
      <c r="AK535" s="539"/>
      <c r="AL535" s="539"/>
      <c r="AM535" s="539"/>
      <c r="AO535" s="34" t="str">
        <f t="shared" si="206"/>
        <v/>
      </c>
      <c r="AP535" s="35" t="str">
        <f t="shared" si="192"/>
        <v/>
      </c>
      <c r="AQ535" s="36" t="str">
        <f t="shared" si="193"/>
        <v/>
      </c>
      <c r="AR535" s="37" t="str">
        <f t="shared" si="194"/>
        <v/>
      </c>
      <c r="AS535" s="38" t="str">
        <f t="shared" si="195"/>
        <v>000</v>
      </c>
      <c r="AT535" s="39" t="str">
        <f t="shared" si="196"/>
        <v>000</v>
      </c>
      <c r="AU535" s="169">
        <f t="shared" si="197"/>
        <v>0</v>
      </c>
      <c r="AV535" s="35" t="str">
        <f t="shared" si="198"/>
        <v>000</v>
      </c>
      <c r="AW535" s="39" t="str">
        <f t="shared" si="199"/>
        <v>000</v>
      </c>
      <c r="AX535" s="169">
        <f t="shared" si="200"/>
        <v>0</v>
      </c>
      <c r="AY535" s="43">
        <f t="shared" si="201"/>
        <v>0</v>
      </c>
      <c r="AZ535" s="32">
        <f t="shared" si="202"/>
        <v>0</v>
      </c>
    </row>
    <row r="536" spans="3:52" ht="22.5" customHeight="1" thickBot="1">
      <c r="C536" s="511"/>
      <c r="D536" s="513"/>
      <c r="E536" s="515"/>
      <c r="F536" s="517" t="str">
        <f>IF(G537="","",INT(YEARFRAC(G537,'[1]1'!$AJ$7,1)))</f>
        <v/>
      </c>
      <c r="G536" s="518"/>
      <c r="H536" s="519"/>
      <c r="I536" s="520"/>
      <c r="J536" s="513"/>
      <c r="K536" s="540" t="s">
        <v>308</v>
      </c>
      <c r="L536" s="542"/>
      <c r="M536" s="544" t="s">
        <v>307</v>
      </c>
      <c r="N536" s="546"/>
      <c r="O536" s="547"/>
      <c r="P536" s="548"/>
      <c r="Q536" s="3"/>
      <c r="R536" s="4"/>
      <c r="S536" s="5"/>
      <c r="T536" s="6"/>
      <c r="U536" s="7"/>
      <c r="V536" s="55"/>
      <c r="W536" s="125"/>
      <c r="X536" s="8"/>
      <c r="Y536" s="4"/>
      <c r="Z536" s="5"/>
      <c r="AA536" s="6"/>
      <c r="AB536" s="7"/>
      <c r="AC536" s="55"/>
      <c r="AD536" s="168"/>
      <c r="AE536" s="549" t="s">
        <v>66</v>
      </c>
      <c r="AF536" s="549"/>
      <c r="AG536" s="550"/>
      <c r="AH536" s="551"/>
      <c r="AI536" s="536" t="str">
        <f t="shared" si="190"/>
        <v/>
      </c>
      <c r="AJ536" s="538"/>
      <c r="AK536" s="538"/>
      <c r="AL536" s="538"/>
      <c r="AM536" s="538"/>
      <c r="AO536" s="34" t="str">
        <f t="shared" si="206"/>
        <v/>
      </c>
      <c r="AP536" s="35" t="str">
        <f t="shared" si="192"/>
        <v/>
      </c>
      <c r="AQ536" s="36" t="str">
        <f t="shared" si="193"/>
        <v/>
      </c>
      <c r="AR536" s="37" t="str">
        <f t="shared" si="194"/>
        <v/>
      </c>
      <c r="AS536" s="38" t="str">
        <f t="shared" si="195"/>
        <v>000</v>
      </c>
      <c r="AT536" s="39" t="str">
        <f t="shared" si="196"/>
        <v>000</v>
      </c>
      <c r="AU536" s="169">
        <f t="shared" si="197"/>
        <v>0</v>
      </c>
      <c r="AV536" s="35" t="str">
        <f t="shared" si="198"/>
        <v>000</v>
      </c>
      <c r="AW536" s="39" t="str">
        <f t="shared" si="199"/>
        <v>000</v>
      </c>
      <c r="AX536" s="169">
        <f t="shared" si="200"/>
        <v>0</v>
      </c>
      <c r="AY536" s="43">
        <f t="shared" si="201"/>
        <v>0</v>
      </c>
      <c r="AZ536" s="32">
        <f t="shared" si="202"/>
        <v>0</v>
      </c>
    </row>
    <row r="537" spans="3:52" ht="22.5" customHeight="1">
      <c r="C537" s="512"/>
      <c r="D537" s="514"/>
      <c r="E537" s="516"/>
      <c r="F537" s="27" t="s">
        <v>305</v>
      </c>
      <c r="G537" s="25"/>
      <c r="H537" s="28" t="s">
        <v>309</v>
      </c>
      <c r="I537" s="521"/>
      <c r="J537" s="514"/>
      <c r="K537" s="541"/>
      <c r="L537" s="543"/>
      <c r="M537" s="545"/>
      <c r="N537" s="127" t="s">
        <v>305</v>
      </c>
      <c r="O537" s="25"/>
      <c r="P537" s="28" t="s">
        <v>309</v>
      </c>
      <c r="Q537" s="3"/>
      <c r="R537" s="4"/>
      <c r="S537" s="5"/>
      <c r="T537" s="6"/>
      <c r="U537" s="7"/>
      <c r="V537" s="55"/>
      <c r="W537" s="125"/>
      <c r="X537" s="8"/>
      <c r="Y537" s="4"/>
      <c r="Z537" s="5"/>
      <c r="AA537" s="6"/>
      <c r="AB537" s="7"/>
      <c r="AC537" s="55"/>
      <c r="AD537" s="170"/>
      <c r="AE537" s="27" t="s">
        <v>305</v>
      </c>
      <c r="AF537" s="25"/>
      <c r="AG537" s="28" t="s">
        <v>309</v>
      </c>
      <c r="AH537" s="552"/>
      <c r="AI537" s="537"/>
      <c r="AJ537" s="539"/>
      <c r="AK537" s="539"/>
      <c r="AL537" s="539"/>
      <c r="AM537" s="539"/>
      <c r="AO537" s="34" t="str">
        <f t="shared" si="206"/>
        <v/>
      </c>
      <c r="AP537" s="35" t="str">
        <f t="shared" si="192"/>
        <v/>
      </c>
      <c r="AQ537" s="36" t="str">
        <f t="shared" si="193"/>
        <v/>
      </c>
      <c r="AR537" s="37" t="str">
        <f t="shared" si="194"/>
        <v/>
      </c>
      <c r="AS537" s="38" t="str">
        <f t="shared" si="195"/>
        <v>000</v>
      </c>
      <c r="AT537" s="39" t="str">
        <f t="shared" si="196"/>
        <v>000</v>
      </c>
      <c r="AU537" s="169">
        <f t="shared" si="197"/>
        <v>0</v>
      </c>
      <c r="AV537" s="35" t="str">
        <f t="shared" si="198"/>
        <v>000</v>
      </c>
      <c r="AW537" s="39" t="str">
        <f t="shared" si="199"/>
        <v>000</v>
      </c>
      <c r="AX537" s="169">
        <f t="shared" si="200"/>
        <v>0</v>
      </c>
      <c r="AY537" s="43">
        <f t="shared" si="201"/>
        <v>0</v>
      </c>
      <c r="AZ537" s="32">
        <f t="shared" si="202"/>
        <v>0</v>
      </c>
    </row>
    <row r="538" spans="3:52" ht="22.5" customHeight="1" thickBot="1">
      <c r="C538" s="511"/>
      <c r="D538" s="513"/>
      <c r="E538" s="515"/>
      <c r="F538" s="517" t="str">
        <f>IF(G539="","",INT(YEARFRAC(G539,'[1]1'!$AJ$7,1)))</f>
        <v/>
      </c>
      <c r="G538" s="518"/>
      <c r="H538" s="519"/>
      <c r="I538" s="520"/>
      <c r="J538" s="513"/>
      <c r="K538" s="540" t="s">
        <v>308</v>
      </c>
      <c r="L538" s="542"/>
      <c r="M538" s="544" t="s">
        <v>307</v>
      </c>
      <c r="N538" s="546"/>
      <c r="O538" s="547"/>
      <c r="P538" s="548"/>
      <c r="Q538" s="3"/>
      <c r="R538" s="4"/>
      <c r="S538" s="5"/>
      <c r="T538" s="6"/>
      <c r="U538" s="7"/>
      <c r="V538" s="55"/>
      <c r="W538" s="125"/>
      <c r="X538" s="8"/>
      <c r="Y538" s="4"/>
      <c r="Z538" s="5"/>
      <c r="AA538" s="6"/>
      <c r="AB538" s="7"/>
      <c r="AC538" s="55"/>
      <c r="AD538" s="168"/>
      <c r="AE538" s="549" t="s">
        <v>66</v>
      </c>
      <c r="AF538" s="549"/>
      <c r="AG538" s="550"/>
      <c r="AH538" s="551"/>
      <c r="AI538" s="536" t="str">
        <f t="shared" si="191"/>
        <v/>
      </c>
      <c r="AJ538" s="538"/>
      <c r="AK538" s="538"/>
      <c r="AL538" s="538"/>
      <c r="AM538" s="538"/>
      <c r="AO538" s="34" t="str">
        <f t="shared" si="206"/>
        <v/>
      </c>
      <c r="AP538" s="35" t="str">
        <f t="shared" si="192"/>
        <v/>
      </c>
      <c r="AQ538" s="36" t="str">
        <f t="shared" si="193"/>
        <v/>
      </c>
      <c r="AR538" s="37" t="str">
        <f t="shared" si="194"/>
        <v/>
      </c>
      <c r="AS538" s="38" t="str">
        <f t="shared" si="195"/>
        <v>000</v>
      </c>
      <c r="AT538" s="39" t="str">
        <f t="shared" si="196"/>
        <v>000</v>
      </c>
      <c r="AU538" s="169">
        <f t="shared" si="197"/>
        <v>0</v>
      </c>
      <c r="AV538" s="35" t="str">
        <f t="shared" si="198"/>
        <v>000</v>
      </c>
      <c r="AW538" s="39" t="str">
        <f t="shared" si="199"/>
        <v>000</v>
      </c>
      <c r="AX538" s="169">
        <f t="shared" si="200"/>
        <v>0</v>
      </c>
      <c r="AY538" s="43">
        <f t="shared" si="201"/>
        <v>0</v>
      </c>
      <c r="AZ538" s="32">
        <f t="shared" si="202"/>
        <v>0</v>
      </c>
    </row>
    <row r="539" spans="3:52" ht="22.5" customHeight="1">
      <c r="C539" s="512"/>
      <c r="D539" s="514"/>
      <c r="E539" s="516"/>
      <c r="F539" s="27" t="s">
        <v>305</v>
      </c>
      <c r="G539" s="25"/>
      <c r="H539" s="28" t="s">
        <v>309</v>
      </c>
      <c r="I539" s="521"/>
      <c r="J539" s="514"/>
      <c r="K539" s="541"/>
      <c r="L539" s="543"/>
      <c r="M539" s="545"/>
      <c r="N539" s="127" t="s">
        <v>305</v>
      </c>
      <c r="O539" s="25"/>
      <c r="P539" s="28" t="s">
        <v>309</v>
      </c>
      <c r="Q539" s="3"/>
      <c r="R539" s="4"/>
      <c r="S539" s="5"/>
      <c r="T539" s="6"/>
      <c r="U539" s="7"/>
      <c r="V539" s="55"/>
      <c r="W539" s="125"/>
      <c r="X539" s="8"/>
      <c r="Y539" s="4"/>
      <c r="Z539" s="5"/>
      <c r="AA539" s="6"/>
      <c r="AB539" s="7"/>
      <c r="AC539" s="55"/>
      <c r="AD539" s="170"/>
      <c r="AE539" s="27" t="s">
        <v>305</v>
      </c>
      <c r="AF539" s="25"/>
      <c r="AG539" s="28" t="s">
        <v>309</v>
      </c>
      <c r="AH539" s="552"/>
      <c r="AI539" s="537"/>
      <c r="AJ539" s="539"/>
      <c r="AK539" s="539"/>
      <c r="AL539" s="539"/>
      <c r="AM539" s="539"/>
      <c r="AO539" s="34" t="str">
        <f t="shared" si="206"/>
        <v/>
      </c>
      <c r="AP539" s="35" t="str">
        <f t="shared" si="192"/>
        <v/>
      </c>
      <c r="AQ539" s="36" t="str">
        <f t="shared" si="193"/>
        <v/>
      </c>
      <c r="AR539" s="37" t="str">
        <f t="shared" si="194"/>
        <v/>
      </c>
      <c r="AS539" s="38" t="str">
        <f t="shared" si="195"/>
        <v>000</v>
      </c>
      <c r="AT539" s="39" t="str">
        <f t="shared" si="196"/>
        <v>000</v>
      </c>
      <c r="AU539" s="169">
        <f t="shared" si="197"/>
        <v>0</v>
      </c>
      <c r="AV539" s="35" t="str">
        <f t="shared" si="198"/>
        <v>000</v>
      </c>
      <c r="AW539" s="39" t="str">
        <f t="shared" si="199"/>
        <v>000</v>
      </c>
      <c r="AX539" s="169">
        <f t="shared" si="200"/>
        <v>0</v>
      </c>
      <c r="AY539" s="43">
        <f t="shared" si="201"/>
        <v>0</v>
      </c>
      <c r="AZ539" s="32">
        <f t="shared" si="202"/>
        <v>0</v>
      </c>
    </row>
    <row r="540" spans="3:52" ht="22.5" customHeight="1" thickBot="1">
      <c r="C540" s="511"/>
      <c r="D540" s="513"/>
      <c r="E540" s="515"/>
      <c r="F540" s="517" t="str">
        <f>IF(G541="","",INT(YEARFRAC(G541,'[1]1'!$AJ$7,1)))</f>
        <v/>
      </c>
      <c r="G540" s="518"/>
      <c r="H540" s="519"/>
      <c r="I540" s="520"/>
      <c r="J540" s="513"/>
      <c r="K540" s="540" t="s">
        <v>308</v>
      </c>
      <c r="L540" s="542"/>
      <c r="M540" s="544" t="s">
        <v>307</v>
      </c>
      <c r="N540" s="546"/>
      <c r="O540" s="547"/>
      <c r="P540" s="548"/>
      <c r="Q540" s="3"/>
      <c r="R540" s="4"/>
      <c r="S540" s="5"/>
      <c r="T540" s="6"/>
      <c r="U540" s="7"/>
      <c r="V540" s="55"/>
      <c r="W540" s="125"/>
      <c r="X540" s="8"/>
      <c r="Y540" s="4"/>
      <c r="Z540" s="5"/>
      <c r="AA540" s="6"/>
      <c r="AB540" s="7"/>
      <c r="AC540" s="55"/>
      <c r="AD540" s="168"/>
      <c r="AE540" s="549" t="s">
        <v>66</v>
      </c>
      <c r="AF540" s="549"/>
      <c r="AG540" s="550"/>
      <c r="AH540" s="551"/>
      <c r="AI540" s="536" t="str">
        <f t="shared" si="203"/>
        <v/>
      </c>
      <c r="AJ540" s="538"/>
      <c r="AK540" s="538"/>
      <c r="AL540" s="538"/>
      <c r="AM540" s="538"/>
      <c r="AO540" s="34" t="str">
        <f t="shared" si="206"/>
        <v/>
      </c>
      <c r="AP540" s="35" t="str">
        <f t="shared" si="192"/>
        <v/>
      </c>
      <c r="AQ540" s="36" t="str">
        <f t="shared" si="193"/>
        <v/>
      </c>
      <c r="AR540" s="37" t="str">
        <f t="shared" si="194"/>
        <v/>
      </c>
      <c r="AS540" s="38" t="str">
        <f t="shared" si="195"/>
        <v>000</v>
      </c>
      <c r="AT540" s="39" t="str">
        <f t="shared" si="196"/>
        <v>000</v>
      </c>
      <c r="AU540" s="169">
        <f t="shared" si="197"/>
        <v>0</v>
      </c>
      <c r="AV540" s="35" t="str">
        <f t="shared" si="198"/>
        <v>000</v>
      </c>
      <c r="AW540" s="39" t="str">
        <f t="shared" si="199"/>
        <v>000</v>
      </c>
      <c r="AX540" s="169">
        <f t="shared" si="200"/>
        <v>0</v>
      </c>
      <c r="AY540" s="43">
        <f t="shared" si="201"/>
        <v>0</v>
      </c>
      <c r="AZ540" s="32">
        <f t="shared" si="202"/>
        <v>0</v>
      </c>
    </row>
    <row r="541" spans="3:52" ht="22.5" customHeight="1">
      <c r="C541" s="512"/>
      <c r="D541" s="514"/>
      <c r="E541" s="516"/>
      <c r="F541" s="27" t="s">
        <v>305</v>
      </c>
      <c r="G541" s="25"/>
      <c r="H541" s="28" t="s">
        <v>309</v>
      </c>
      <c r="I541" s="521"/>
      <c r="J541" s="514"/>
      <c r="K541" s="541"/>
      <c r="L541" s="543"/>
      <c r="M541" s="545"/>
      <c r="N541" s="127" t="s">
        <v>305</v>
      </c>
      <c r="O541" s="25"/>
      <c r="P541" s="28" t="s">
        <v>309</v>
      </c>
      <c r="Q541" s="3"/>
      <c r="R541" s="4"/>
      <c r="S541" s="5"/>
      <c r="T541" s="6"/>
      <c r="U541" s="7"/>
      <c r="V541" s="55"/>
      <c r="W541" s="125"/>
      <c r="X541" s="8"/>
      <c r="Y541" s="4"/>
      <c r="Z541" s="5"/>
      <c r="AA541" s="6"/>
      <c r="AB541" s="7"/>
      <c r="AC541" s="55"/>
      <c r="AD541" s="170"/>
      <c r="AE541" s="27" t="s">
        <v>305</v>
      </c>
      <c r="AF541" s="25"/>
      <c r="AG541" s="28" t="s">
        <v>309</v>
      </c>
      <c r="AH541" s="552"/>
      <c r="AI541" s="537"/>
      <c r="AJ541" s="539"/>
      <c r="AK541" s="539"/>
      <c r="AL541" s="539"/>
      <c r="AM541" s="539"/>
      <c r="AO541" s="34" t="str">
        <f t="shared" si="206"/>
        <v/>
      </c>
      <c r="AP541" s="35" t="str">
        <f t="shared" si="192"/>
        <v/>
      </c>
      <c r="AQ541" s="36" t="str">
        <f t="shared" si="193"/>
        <v/>
      </c>
      <c r="AR541" s="37" t="str">
        <f t="shared" si="194"/>
        <v/>
      </c>
      <c r="AS541" s="38" t="str">
        <f t="shared" si="195"/>
        <v>000</v>
      </c>
      <c r="AT541" s="39" t="str">
        <f t="shared" si="196"/>
        <v>000</v>
      </c>
      <c r="AU541" s="169">
        <f t="shared" si="197"/>
        <v>0</v>
      </c>
      <c r="AV541" s="35" t="str">
        <f t="shared" si="198"/>
        <v>000</v>
      </c>
      <c r="AW541" s="39" t="str">
        <f t="shared" si="199"/>
        <v>000</v>
      </c>
      <c r="AX541" s="169">
        <f t="shared" si="200"/>
        <v>0</v>
      </c>
      <c r="AY541" s="43">
        <f t="shared" si="201"/>
        <v>0</v>
      </c>
      <c r="AZ541" s="32">
        <f t="shared" si="202"/>
        <v>0</v>
      </c>
    </row>
    <row r="542" spans="3:52" ht="22.5" customHeight="1" thickBot="1">
      <c r="C542" s="511"/>
      <c r="D542" s="513"/>
      <c r="E542" s="515"/>
      <c r="F542" s="517" t="str">
        <f>IF(G543="","",INT(YEARFRAC(G543,'[1]1'!$AJ$7,1)))</f>
        <v/>
      </c>
      <c r="G542" s="518"/>
      <c r="H542" s="519"/>
      <c r="I542" s="520"/>
      <c r="J542" s="513"/>
      <c r="K542" s="540" t="s">
        <v>308</v>
      </c>
      <c r="L542" s="542"/>
      <c r="M542" s="544" t="s">
        <v>307</v>
      </c>
      <c r="N542" s="546"/>
      <c r="O542" s="547"/>
      <c r="P542" s="548"/>
      <c r="Q542" s="3"/>
      <c r="R542" s="4"/>
      <c r="S542" s="5"/>
      <c r="T542" s="6"/>
      <c r="U542" s="7"/>
      <c r="V542" s="55"/>
      <c r="W542" s="125"/>
      <c r="X542" s="8"/>
      <c r="Y542" s="4"/>
      <c r="Z542" s="5"/>
      <c r="AA542" s="6"/>
      <c r="AB542" s="7"/>
      <c r="AC542" s="55"/>
      <c r="AD542" s="168"/>
      <c r="AE542" s="549" t="s">
        <v>66</v>
      </c>
      <c r="AF542" s="549"/>
      <c r="AG542" s="550"/>
      <c r="AH542" s="551"/>
      <c r="AI542" s="536" t="str">
        <f t="shared" si="204"/>
        <v/>
      </c>
      <c r="AJ542" s="538"/>
      <c r="AK542" s="538"/>
      <c r="AL542" s="538"/>
      <c r="AM542" s="538"/>
      <c r="AO542" s="34" t="str">
        <f t="shared" si="206"/>
        <v/>
      </c>
      <c r="AP542" s="35" t="str">
        <f t="shared" si="192"/>
        <v/>
      </c>
      <c r="AQ542" s="36" t="str">
        <f t="shared" si="193"/>
        <v/>
      </c>
      <c r="AR542" s="37" t="str">
        <f t="shared" si="194"/>
        <v/>
      </c>
      <c r="AS542" s="38" t="str">
        <f t="shared" si="195"/>
        <v>000</v>
      </c>
      <c r="AT542" s="39" t="str">
        <f t="shared" si="196"/>
        <v>000</v>
      </c>
      <c r="AU542" s="169">
        <f t="shared" si="197"/>
        <v>0</v>
      </c>
      <c r="AV542" s="35" t="str">
        <f t="shared" si="198"/>
        <v>000</v>
      </c>
      <c r="AW542" s="39" t="str">
        <f t="shared" si="199"/>
        <v>000</v>
      </c>
      <c r="AX542" s="169">
        <f t="shared" si="200"/>
        <v>0</v>
      </c>
      <c r="AY542" s="43">
        <f t="shared" si="201"/>
        <v>0</v>
      </c>
      <c r="AZ542" s="32">
        <f t="shared" si="202"/>
        <v>0</v>
      </c>
    </row>
    <row r="543" spans="3:52" ht="22.5" customHeight="1">
      <c r="C543" s="512"/>
      <c r="D543" s="514"/>
      <c r="E543" s="516"/>
      <c r="F543" s="27" t="s">
        <v>305</v>
      </c>
      <c r="G543" s="25"/>
      <c r="H543" s="28" t="s">
        <v>309</v>
      </c>
      <c r="I543" s="521"/>
      <c r="J543" s="514"/>
      <c r="K543" s="541"/>
      <c r="L543" s="543"/>
      <c r="M543" s="545"/>
      <c r="N543" s="127" t="s">
        <v>305</v>
      </c>
      <c r="O543" s="25"/>
      <c r="P543" s="28" t="s">
        <v>309</v>
      </c>
      <c r="Q543" s="3"/>
      <c r="R543" s="4"/>
      <c r="S543" s="5"/>
      <c r="T543" s="6"/>
      <c r="U543" s="7"/>
      <c r="V543" s="55"/>
      <c r="W543" s="125"/>
      <c r="X543" s="8"/>
      <c r="Y543" s="4"/>
      <c r="Z543" s="5"/>
      <c r="AA543" s="6"/>
      <c r="AB543" s="7"/>
      <c r="AC543" s="55"/>
      <c r="AD543" s="170"/>
      <c r="AE543" s="27" t="s">
        <v>305</v>
      </c>
      <c r="AF543" s="25"/>
      <c r="AG543" s="28" t="s">
        <v>309</v>
      </c>
      <c r="AH543" s="552"/>
      <c r="AI543" s="537"/>
      <c r="AJ543" s="539"/>
      <c r="AK543" s="539"/>
      <c r="AL543" s="539"/>
      <c r="AM543" s="539"/>
      <c r="AO543" s="34" t="str">
        <f t="shared" si="206"/>
        <v/>
      </c>
      <c r="AP543" s="35" t="str">
        <f t="shared" si="192"/>
        <v/>
      </c>
      <c r="AQ543" s="36" t="str">
        <f t="shared" si="193"/>
        <v/>
      </c>
      <c r="AR543" s="37" t="str">
        <f t="shared" si="194"/>
        <v/>
      </c>
      <c r="AS543" s="38" t="str">
        <f t="shared" si="195"/>
        <v>000</v>
      </c>
      <c r="AT543" s="39" t="str">
        <f t="shared" si="196"/>
        <v>000</v>
      </c>
      <c r="AU543" s="169">
        <f t="shared" si="197"/>
        <v>0</v>
      </c>
      <c r="AV543" s="35" t="str">
        <f t="shared" si="198"/>
        <v>000</v>
      </c>
      <c r="AW543" s="39" t="str">
        <f t="shared" si="199"/>
        <v>000</v>
      </c>
      <c r="AX543" s="169">
        <f t="shared" si="200"/>
        <v>0</v>
      </c>
      <c r="AY543" s="43">
        <f t="shared" si="201"/>
        <v>0</v>
      </c>
      <c r="AZ543" s="32">
        <f t="shared" si="202"/>
        <v>0</v>
      </c>
    </row>
    <row r="544" spans="3:52" ht="22.5" customHeight="1" thickBot="1">
      <c r="C544" s="511"/>
      <c r="D544" s="513"/>
      <c r="E544" s="515"/>
      <c r="F544" s="517" t="str">
        <f>IF(G545="","",INT(YEARFRAC(G545,'[1]1'!$AJ$7,1)))</f>
        <v/>
      </c>
      <c r="G544" s="518"/>
      <c r="H544" s="519"/>
      <c r="I544" s="520"/>
      <c r="J544" s="513"/>
      <c r="K544" s="540" t="s">
        <v>308</v>
      </c>
      <c r="L544" s="542"/>
      <c r="M544" s="544" t="s">
        <v>307</v>
      </c>
      <c r="N544" s="546"/>
      <c r="O544" s="547"/>
      <c r="P544" s="548"/>
      <c r="Q544" s="3"/>
      <c r="R544" s="4"/>
      <c r="S544" s="5"/>
      <c r="T544" s="6"/>
      <c r="U544" s="7"/>
      <c r="V544" s="55"/>
      <c r="W544" s="125"/>
      <c r="X544" s="8"/>
      <c r="Y544" s="4"/>
      <c r="Z544" s="5"/>
      <c r="AA544" s="6"/>
      <c r="AB544" s="7"/>
      <c r="AC544" s="55"/>
      <c r="AD544" s="168"/>
      <c r="AE544" s="549" t="s">
        <v>66</v>
      </c>
      <c r="AF544" s="549"/>
      <c r="AG544" s="550"/>
      <c r="AH544" s="551"/>
      <c r="AI544" s="536" t="str">
        <f t="shared" ref="AI544" si="207">IF(F544&lt;35,"◯","")</f>
        <v/>
      </c>
      <c r="AJ544" s="538"/>
      <c r="AK544" s="538"/>
      <c r="AL544" s="538"/>
      <c r="AM544" s="538"/>
      <c r="AO544" s="34" t="str">
        <f t="shared" si="206"/>
        <v/>
      </c>
      <c r="AP544" s="35" t="str">
        <f t="shared" si="192"/>
        <v/>
      </c>
      <c r="AQ544" s="36" t="str">
        <f t="shared" si="193"/>
        <v/>
      </c>
      <c r="AR544" s="37" t="str">
        <f t="shared" si="194"/>
        <v/>
      </c>
      <c r="AS544" s="38" t="str">
        <f t="shared" si="195"/>
        <v>000</v>
      </c>
      <c r="AT544" s="39" t="str">
        <f t="shared" si="196"/>
        <v>000</v>
      </c>
      <c r="AU544" s="169">
        <f t="shared" si="197"/>
        <v>0</v>
      </c>
      <c r="AV544" s="35" t="str">
        <f t="shared" si="198"/>
        <v>000</v>
      </c>
      <c r="AW544" s="39" t="str">
        <f t="shared" si="199"/>
        <v>000</v>
      </c>
      <c r="AX544" s="169">
        <f t="shared" si="200"/>
        <v>0</v>
      </c>
      <c r="AY544" s="43">
        <f t="shared" si="201"/>
        <v>0</v>
      </c>
      <c r="AZ544" s="32">
        <f t="shared" si="202"/>
        <v>0</v>
      </c>
    </row>
    <row r="545" spans="3:52" ht="22.5" customHeight="1">
      <c r="C545" s="512"/>
      <c r="D545" s="514"/>
      <c r="E545" s="516"/>
      <c r="F545" s="27" t="s">
        <v>305</v>
      </c>
      <c r="G545" s="25"/>
      <c r="H545" s="28" t="s">
        <v>309</v>
      </c>
      <c r="I545" s="521"/>
      <c r="J545" s="514"/>
      <c r="K545" s="541"/>
      <c r="L545" s="543"/>
      <c r="M545" s="545"/>
      <c r="N545" s="127" t="s">
        <v>305</v>
      </c>
      <c r="O545" s="25"/>
      <c r="P545" s="28" t="s">
        <v>309</v>
      </c>
      <c r="Q545" s="3"/>
      <c r="R545" s="4"/>
      <c r="S545" s="5"/>
      <c r="T545" s="6"/>
      <c r="U545" s="7"/>
      <c r="V545" s="55"/>
      <c r="W545" s="125"/>
      <c r="X545" s="8"/>
      <c r="Y545" s="4"/>
      <c r="Z545" s="5"/>
      <c r="AA545" s="6"/>
      <c r="AB545" s="7"/>
      <c r="AC545" s="55"/>
      <c r="AD545" s="170"/>
      <c r="AE545" s="27" t="s">
        <v>305</v>
      </c>
      <c r="AF545" s="25"/>
      <c r="AG545" s="28" t="s">
        <v>309</v>
      </c>
      <c r="AH545" s="552"/>
      <c r="AI545" s="537"/>
      <c r="AJ545" s="539"/>
      <c r="AK545" s="539"/>
      <c r="AL545" s="539"/>
      <c r="AM545" s="539"/>
      <c r="AO545" s="34" t="str">
        <f t="shared" si="206"/>
        <v/>
      </c>
      <c r="AP545" s="35" t="str">
        <f t="shared" si="192"/>
        <v/>
      </c>
      <c r="AQ545" s="36" t="str">
        <f t="shared" si="193"/>
        <v/>
      </c>
      <c r="AR545" s="37" t="str">
        <f t="shared" si="194"/>
        <v/>
      </c>
      <c r="AS545" s="38" t="str">
        <f t="shared" si="195"/>
        <v>000</v>
      </c>
      <c r="AT545" s="39" t="str">
        <f t="shared" si="196"/>
        <v>000</v>
      </c>
      <c r="AU545" s="169">
        <f t="shared" si="197"/>
        <v>0</v>
      </c>
      <c r="AV545" s="35" t="str">
        <f t="shared" si="198"/>
        <v>000</v>
      </c>
      <c r="AW545" s="39" t="str">
        <f t="shared" si="199"/>
        <v>000</v>
      </c>
      <c r="AX545" s="169">
        <f t="shared" si="200"/>
        <v>0</v>
      </c>
      <c r="AY545" s="43">
        <f t="shared" si="201"/>
        <v>0</v>
      </c>
      <c r="AZ545" s="32">
        <f t="shared" si="202"/>
        <v>0</v>
      </c>
    </row>
    <row r="546" spans="3:52" ht="22.5" customHeight="1" thickBot="1">
      <c r="C546" s="511"/>
      <c r="D546" s="513"/>
      <c r="E546" s="515"/>
      <c r="F546" s="517" t="str">
        <f>IF(G547="","",INT(YEARFRAC(G547,'[1]1'!$AJ$7,1)))</f>
        <v/>
      </c>
      <c r="G546" s="518"/>
      <c r="H546" s="519"/>
      <c r="I546" s="520"/>
      <c r="J546" s="513"/>
      <c r="K546" s="540" t="s">
        <v>308</v>
      </c>
      <c r="L546" s="542"/>
      <c r="M546" s="544" t="s">
        <v>307</v>
      </c>
      <c r="N546" s="546"/>
      <c r="O546" s="547"/>
      <c r="P546" s="548"/>
      <c r="Q546" s="3"/>
      <c r="R546" s="4"/>
      <c r="S546" s="5"/>
      <c r="T546" s="6"/>
      <c r="U546" s="7"/>
      <c r="V546" s="55"/>
      <c r="W546" s="125"/>
      <c r="X546" s="8"/>
      <c r="Y546" s="4"/>
      <c r="Z546" s="5"/>
      <c r="AA546" s="6"/>
      <c r="AB546" s="7"/>
      <c r="AC546" s="55"/>
      <c r="AD546" s="168"/>
      <c r="AE546" s="549" t="s">
        <v>66</v>
      </c>
      <c r="AF546" s="549"/>
      <c r="AG546" s="550"/>
      <c r="AH546" s="551"/>
      <c r="AI546" s="536" t="str">
        <f t="shared" si="185"/>
        <v/>
      </c>
      <c r="AJ546" s="538"/>
      <c r="AK546" s="538"/>
      <c r="AL546" s="538"/>
      <c r="AM546" s="538"/>
      <c r="AO546" s="34" t="str">
        <f t="shared" si="206"/>
        <v/>
      </c>
      <c r="AP546" s="35" t="str">
        <f t="shared" si="192"/>
        <v/>
      </c>
      <c r="AQ546" s="36" t="str">
        <f t="shared" si="193"/>
        <v/>
      </c>
      <c r="AR546" s="37" t="str">
        <f t="shared" si="194"/>
        <v/>
      </c>
      <c r="AS546" s="38" t="str">
        <f t="shared" si="195"/>
        <v>000</v>
      </c>
      <c r="AT546" s="39" t="str">
        <f t="shared" si="196"/>
        <v>000</v>
      </c>
      <c r="AU546" s="169">
        <f t="shared" si="197"/>
        <v>0</v>
      </c>
      <c r="AV546" s="35" t="str">
        <f t="shared" si="198"/>
        <v>000</v>
      </c>
      <c r="AW546" s="39" t="str">
        <f t="shared" si="199"/>
        <v>000</v>
      </c>
      <c r="AX546" s="169">
        <f t="shared" si="200"/>
        <v>0</v>
      </c>
      <c r="AY546" s="43">
        <f t="shared" si="201"/>
        <v>0</v>
      </c>
      <c r="AZ546" s="32">
        <f t="shared" si="202"/>
        <v>0</v>
      </c>
    </row>
    <row r="547" spans="3:52" ht="22.5" customHeight="1">
      <c r="C547" s="512"/>
      <c r="D547" s="514"/>
      <c r="E547" s="516"/>
      <c r="F547" s="27" t="s">
        <v>305</v>
      </c>
      <c r="G547" s="25"/>
      <c r="H547" s="28" t="s">
        <v>309</v>
      </c>
      <c r="I547" s="521"/>
      <c r="J547" s="514"/>
      <c r="K547" s="541"/>
      <c r="L547" s="543"/>
      <c r="M547" s="545"/>
      <c r="N547" s="127" t="s">
        <v>305</v>
      </c>
      <c r="O547" s="25"/>
      <c r="P547" s="28" t="s">
        <v>309</v>
      </c>
      <c r="Q547" s="3"/>
      <c r="R547" s="4"/>
      <c r="S547" s="5"/>
      <c r="T547" s="6"/>
      <c r="U547" s="7"/>
      <c r="V547" s="55"/>
      <c r="W547" s="125"/>
      <c r="X547" s="8"/>
      <c r="Y547" s="4"/>
      <c r="Z547" s="5"/>
      <c r="AA547" s="6"/>
      <c r="AB547" s="7"/>
      <c r="AC547" s="55"/>
      <c r="AD547" s="170"/>
      <c r="AE547" s="27" t="s">
        <v>305</v>
      </c>
      <c r="AF547" s="25"/>
      <c r="AG547" s="28" t="s">
        <v>309</v>
      </c>
      <c r="AH547" s="552"/>
      <c r="AI547" s="537"/>
      <c r="AJ547" s="539"/>
      <c r="AK547" s="539"/>
      <c r="AL547" s="539"/>
      <c r="AM547" s="539"/>
      <c r="AO547" s="34" t="str">
        <f t="shared" si="206"/>
        <v/>
      </c>
      <c r="AP547" s="35" t="str">
        <f t="shared" si="192"/>
        <v/>
      </c>
      <c r="AQ547" s="36" t="str">
        <f t="shared" si="193"/>
        <v/>
      </c>
      <c r="AR547" s="37" t="str">
        <f t="shared" si="194"/>
        <v/>
      </c>
      <c r="AS547" s="38" t="str">
        <f t="shared" si="195"/>
        <v>000</v>
      </c>
      <c r="AT547" s="39" t="str">
        <f t="shared" si="196"/>
        <v>000</v>
      </c>
      <c r="AU547" s="169">
        <f t="shared" si="197"/>
        <v>0</v>
      </c>
      <c r="AV547" s="35" t="str">
        <f t="shared" si="198"/>
        <v>000</v>
      </c>
      <c r="AW547" s="39" t="str">
        <f t="shared" si="199"/>
        <v>000</v>
      </c>
      <c r="AX547" s="169">
        <f t="shared" si="200"/>
        <v>0</v>
      </c>
      <c r="AY547" s="43">
        <f t="shared" si="201"/>
        <v>0</v>
      </c>
      <c r="AZ547" s="32">
        <f t="shared" si="202"/>
        <v>0</v>
      </c>
    </row>
    <row r="548" spans="3:52" ht="22.5" customHeight="1" thickBot="1">
      <c r="C548" s="511"/>
      <c r="D548" s="513"/>
      <c r="E548" s="515"/>
      <c r="F548" s="517" t="str">
        <f>IF(G549="","",INT(YEARFRAC(G549,'[1]1'!$AJ$7,1)))</f>
        <v/>
      </c>
      <c r="G548" s="518"/>
      <c r="H548" s="519"/>
      <c r="I548" s="520"/>
      <c r="J548" s="513"/>
      <c r="K548" s="540" t="s">
        <v>308</v>
      </c>
      <c r="L548" s="542"/>
      <c r="M548" s="544" t="s">
        <v>307</v>
      </c>
      <c r="N548" s="546"/>
      <c r="O548" s="547"/>
      <c r="P548" s="548"/>
      <c r="Q548" s="3"/>
      <c r="R548" s="4"/>
      <c r="S548" s="5"/>
      <c r="T548" s="6"/>
      <c r="U548" s="7"/>
      <c r="V548" s="55"/>
      <c r="W548" s="125"/>
      <c r="X548" s="8"/>
      <c r="Y548" s="4"/>
      <c r="Z548" s="5"/>
      <c r="AA548" s="6"/>
      <c r="AB548" s="7"/>
      <c r="AC548" s="55"/>
      <c r="AD548" s="168"/>
      <c r="AE548" s="549" t="s">
        <v>66</v>
      </c>
      <c r="AF548" s="549"/>
      <c r="AG548" s="550"/>
      <c r="AH548" s="551"/>
      <c r="AI548" s="536" t="str">
        <f t="shared" si="186"/>
        <v/>
      </c>
      <c r="AJ548" s="538"/>
      <c r="AK548" s="538"/>
      <c r="AL548" s="538"/>
      <c r="AM548" s="538"/>
      <c r="AO548" s="34" t="str">
        <f t="shared" si="206"/>
        <v/>
      </c>
      <c r="AP548" s="35" t="str">
        <f t="shared" si="192"/>
        <v/>
      </c>
      <c r="AQ548" s="36" t="str">
        <f t="shared" si="193"/>
        <v/>
      </c>
      <c r="AR548" s="37" t="str">
        <f t="shared" si="194"/>
        <v/>
      </c>
      <c r="AS548" s="38" t="str">
        <f t="shared" si="195"/>
        <v>000</v>
      </c>
      <c r="AT548" s="39" t="str">
        <f t="shared" si="196"/>
        <v>000</v>
      </c>
      <c r="AU548" s="169">
        <f t="shared" si="197"/>
        <v>0</v>
      </c>
      <c r="AV548" s="35" t="str">
        <f t="shared" si="198"/>
        <v>000</v>
      </c>
      <c r="AW548" s="39" t="str">
        <f t="shared" si="199"/>
        <v>000</v>
      </c>
      <c r="AX548" s="169">
        <f t="shared" si="200"/>
        <v>0</v>
      </c>
      <c r="AY548" s="43">
        <f t="shared" si="201"/>
        <v>0</v>
      </c>
      <c r="AZ548" s="32">
        <f t="shared" si="202"/>
        <v>0</v>
      </c>
    </row>
    <row r="549" spans="3:52" ht="22.5" customHeight="1">
      <c r="C549" s="512"/>
      <c r="D549" s="514"/>
      <c r="E549" s="516"/>
      <c r="F549" s="27" t="s">
        <v>305</v>
      </c>
      <c r="G549" s="25"/>
      <c r="H549" s="28" t="s">
        <v>309</v>
      </c>
      <c r="I549" s="521"/>
      <c r="J549" s="514"/>
      <c r="K549" s="541"/>
      <c r="L549" s="543"/>
      <c r="M549" s="545"/>
      <c r="N549" s="127" t="s">
        <v>305</v>
      </c>
      <c r="O549" s="25"/>
      <c r="P549" s="28" t="s">
        <v>309</v>
      </c>
      <c r="Q549" s="3"/>
      <c r="R549" s="4"/>
      <c r="S549" s="5"/>
      <c r="T549" s="6"/>
      <c r="U549" s="7"/>
      <c r="V549" s="55"/>
      <c r="W549" s="125"/>
      <c r="X549" s="8"/>
      <c r="Y549" s="4"/>
      <c r="Z549" s="5"/>
      <c r="AA549" s="6"/>
      <c r="AB549" s="7"/>
      <c r="AC549" s="55"/>
      <c r="AD549" s="170"/>
      <c r="AE549" s="27" t="s">
        <v>305</v>
      </c>
      <c r="AF549" s="25"/>
      <c r="AG549" s="28" t="s">
        <v>309</v>
      </c>
      <c r="AH549" s="552"/>
      <c r="AI549" s="537"/>
      <c r="AJ549" s="539"/>
      <c r="AK549" s="539"/>
      <c r="AL549" s="539"/>
      <c r="AM549" s="539"/>
      <c r="AO549" s="34" t="str">
        <f t="shared" si="206"/>
        <v/>
      </c>
      <c r="AP549" s="35" t="str">
        <f t="shared" si="192"/>
        <v/>
      </c>
      <c r="AQ549" s="36" t="str">
        <f t="shared" si="193"/>
        <v/>
      </c>
      <c r="AR549" s="37" t="str">
        <f t="shared" si="194"/>
        <v/>
      </c>
      <c r="AS549" s="38" t="str">
        <f t="shared" si="195"/>
        <v>000</v>
      </c>
      <c r="AT549" s="39" t="str">
        <f t="shared" si="196"/>
        <v>000</v>
      </c>
      <c r="AU549" s="169">
        <f t="shared" si="197"/>
        <v>0</v>
      </c>
      <c r="AV549" s="35" t="str">
        <f t="shared" si="198"/>
        <v>000</v>
      </c>
      <c r="AW549" s="39" t="str">
        <f t="shared" si="199"/>
        <v>000</v>
      </c>
      <c r="AX549" s="169">
        <f t="shared" si="200"/>
        <v>0</v>
      </c>
      <c r="AY549" s="43">
        <f t="shared" si="201"/>
        <v>0</v>
      </c>
      <c r="AZ549" s="32">
        <f t="shared" si="202"/>
        <v>0</v>
      </c>
    </row>
    <row r="550" spans="3:52" ht="22.5" customHeight="1" thickBot="1">
      <c r="C550" s="511"/>
      <c r="D550" s="513"/>
      <c r="E550" s="515"/>
      <c r="F550" s="517" t="str">
        <f>IF(G551="","",INT(YEARFRAC(G551,'[1]1'!$AJ$7,1)))</f>
        <v/>
      </c>
      <c r="G550" s="518"/>
      <c r="H550" s="519"/>
      <c r="I550" s="520"/>
      <c r="J550" s="513"/>
      <c r="K550" s="540" t="s">
        <v>308</v>
      </c>
      <c r="L550" s="542"/>
      <c r="M550" s="544" t="s">
        <v>307</v>
      </c>
      <c r="N550" s="546"/>
      <c r="O550" s="547"/>
      <c r="P550" s="548"/>
      <c r="Q550" s="3"/>
      <c r="R550" s="4"/>
      <c r="S550" s="5"/>
      <c r="T550" s="6"/>
      <c r="U550" s="7"/>
      <c r="V550" s="55"/>
      <c r="W550" s="125"/>
      <c r="X550" s="8"/>
      <c r="Y550" s="4"/>
      <c r="Z550" s="5"/>
      <c r="AA550" s="6"/>
      <c r="AB550" s="7"/>
      <c r="AC550" s="55"/>
      <c r="AD550" s="168"/>
      <c r="AE550" s="549" t="s">
        <v>66</v>
      </c>
      <c r="AF550" s="549"/>
      <c r="AG550" s="550"/>
      <c r="AH550" s="551"/>
      <c r="AI550" s="536" t="str">
        <f t="shared" si="187"/>
        <v/>
      </c>
      <c r="AJ550" s="538"/>
      <c r="AK550" s="538"/>
      <c r="AL550" s="538"/>
      <c r="AM550" s="538"/>
      <c r="AO550" s="34" t="str">
        <f t="shared" si="206"/>
        <v/>
      </c>
      <c r="AP550" s="35" t="str">
        <f t="shared" si="192"/>
        <v/>
      </c>
      <c r="AQ550" s="36" t="str">
        <f t="shared" si="193"/>
        <v/>
      </c>
      <c r="AR550" s="37" t="str">
        <f t="shared" si="194"/>
        <v/>
      </c>
      <c r="AS550" s="38" t="str">
        <f t="shared" si="195"/>
        <v>000</v>
      </c>
      <c r="AT550" s="39" t="str">
        <f t="shared" si="196"/>
        <v>000</v>
      </c>
      <c r="AU550" s="169">
        <f t="shared" si="197"/>
        <v>0</v>
      </c>
      <c r="AV550" s="35" t="str">
        <f t="shared" si="198"/>
        <v>000</v>
      </c>
      <c r="AW550" s="39" t="str">
        <f t="shared" si="199"/>
        <v>000</v>
      </c>
      <c r="AX550" s="169">
        <f t="shared" si="200"/>
        <v>0</v>
      </c>
      <c r="AY550" s="43">
        <f t="shared" si="201"/>
        <v>0</v>
      </c>
      <c r="AZ550" s="32">
        <f t="shared" si="202"/>
        <v>0</v>
      </c>
    </row>
    <row r="551" spans="3:52" ht="22.5" customHeight="1">
      <c r="C551" s="512"/>
      <c r="D551" s="514"/>
      <c r="E551" s="516"/>
      <c r="F551" s="27" t="s">
        <v>305</v>
      </c>
      <c r="G551" s="25"/>
      <c r="H551" s="28" t="s">
        <v>309</v>
      </c>
      <c r="I551" s="521"/>
      <c r="J551" s="514"/>
      <c r="K551" s="541"/>
      <c r="L551" s="543"/>
      <c r="M551" s="545"/>
      <c r="N551" s="127" t="s">
        <v>305</v>
      </c>
      <c r="O551" s="25"/>
      <c r="P551" s="28" t="s">
        <v>309</v>
      </c>
      <c r="Q551" s="3"/>
      <c r="R551" s="4"/>
      <c r="S551" s="5"/>
      <c r="T551" s="6"/>
      <c r="U551" s="7"/>
      <c r="V551" s="55"/>
      <c r="W551" s="125"/>
      <c r="X551" s="8"/>
      <c r="Y551" s="4"/>
      <c r="Z551" s="5"/>
      <c r="AA551" s="6"/>
      <c r="AB551" s="7"/>
      <c r="AC551" s="55"/>
      <c r="AD551" s="170"/>
      <c r="AE551" s="27" t="s">
        <v>305</v>
      </c>
      <c r="AF551" s="25"/>
      <c r="AG551" s="28" t="s">
        <v>309</v>
      </c>
      <c r="AH551" s="552"/>
      <c r="AI551" s="537"/>
      <c r="AJ551" s="539"/>
      <c r="AK551" s="539"/>
      <c r="AL551" s="539"/>
      <c r="AM551" s="539"/>
      <c r="AO551" s="34" t="str">
        <f t="shared" si="206"/>
        <v/>
      </c>
      <c r="AP551" s="35" t="str">
        <f t="shared" si="192"/>
        <v/>
      </c>
      <c r="AQ551" s="36" t="str">
        <f t="shared" si="193"/>
        <v/>
      </c>
      <c r="AR551" s="37" t="str">
        <f t="shared" si="194"/>
        <v/>
      </c>
      <c r="AS551" s="38" t="str">
        <f t="shared" si="195"/>
        <v>000</v>
      </c>
      <c r="AT551" s="39" t="str">
        <f t="shared" si="196"/>
        <v>000</v>
      </c>
      <c r="AU551" s="169">
        <f t="shared" si="197"/>
        <v>0</v>
      </c>
      <c r="AV551" s="35" t="str">
        <f t="shared" si="198"/>
        <v>000</v>
      </c>
      <c r="AW551" s="39" t="str">
        <f t="shared" si="199"/>
        <v>000</v>
      </c>
      <c r="AX551" s="169">
        <f t="shared" si="200"/>
        <v>0</v>
      </c>
      <c r="AY551" s="43">
        <f t="shared" si="201"/>
        <v>0</v>
      </c>
      <c r="AZ551" s="32">
        <f t="shared" si="202"/>
        <v>0</v>
      </c>
    </row>
    <row r="552" spans="3:52" ht="22.5" customHeight="1" thickBot="1">
      <c r="C552" s="511"/>
      <c r="D552" s="513"/>
      <c r="E552" s="515"/>
      <c r="F552" s="517" t="str">
        <f>IF(G553="","",INT(YEARFRAC(G553,'[1]1'!$AJ$7,1)))</f>
        <v/>
      </c>
      <c r="G552" s="518"/>
      <c r="H552" s="519"/>
      <c r="I552" s="520"/>
      <c r="J552" s="513"/>
      <c r="K552" s="540" t="s">
        <v>308</v>
      </c>
      <c r="L552" s="542"/>
      <c r="M552" s="544" t="s">
        <v>307</v>
      </c>
      <c r="N552" s="546"/>
      <c r="O552" s="547"/>
      <c r="P552" s="548"/>
      <c r="Q552" s="3"/>
      <c r="R552" s="4"/>
      <c r="S552" s="5"/>
      <c r="T552" s="6"/>
      <c r="U552" s="7"/>
      <c r="V552" s="55"/>
      <c r="W552" s="125"/>
      <c r="X552" s="8"/>
      <c r="Y552" s="4"/>
      <c r="Z552" s="5"/>
      <c r="AA552" s="6"/>
      <c r="AB552" s="7"/>
      <c r="AC552" s="55"/>
      <c r="AD552" s="168"/>
      <c r="AE552" s="549" t="s">
        <v>66</v>
      </c>
      <c r="AF552" s="549"/>
      <c r="AG552" s="550"/>
      <c r="AH552" s="551"/>
      <c r="AI552" s="536" t="str">
        <f t="shared" si="188"/>
        <v/>
      </c>
      <c r="AJ552" s="538"/>
      <c r="AK552" s="538"/>
      <c r="AL552" s="538"/>
      <c r="AM552" s="538"/>
      <c r="AO552" s="34" t="str">
        <f t="shared" si="206"/>
        <v/>
      </c>
      <c r="AP552" s="35" t="str">
        <f t="shared" si="192"/>
        <v/>
      </c>
      <c r="AQ552" s="36" t="str">
        <f t="shared" si="193"/>
        <v/>
      </c>
      <c r="AR552" s="37" t="str">
        <f t="shared" si="194"/>
        <v/>
      </c>
      <c r="AS552" s="38" t="str">
        <f t="shared" si="195"/>
        <v>000</v>
      </c>
      <c r="AT552" s="39" t="str">
        <f t="shared" si="196"/>
        <v>000</v>
      </c>
      <c r="AU552" s="169">
        <f t="shared" si="197"/>
        <v>0</v>
      </c>
      <c r="AV552" s="35" t="str">
        <f t="shared" si="198"/>
        <v>000</v>
      </c>
      <c r="AW552" s="39" t="str">
        <f t="shared" si="199"/>
        <v>000</v>
      </c>
      <c r="AX552" s="169">
        <f t="shared" si="200"/>
        <v>0</v>
      </c>
      <c r="AY552" s="43">
        <f t="shared" si="201"/>
        <v>0</v>
      </c>
      <c r="AZ552" s="32">
        <f t="shared" si="202"/>
        <v>0</v>
      </c>
    </row>
    <row r="553" spans="3:52" ht="22.5" customHeight="1">
      <c r="C553" s="512"/>
      <c r="D553" s="514"/>
      <c r="E553" s="516"/>
      <c r="F553" s="27" t="s">
        <v>305</v>
      </c>
      <c r="G553" s="25"/>
      <c r="H553" s="28" t="s">
        <v>309</v>
      </c>
      <c r="I553" s="521"/>
      <c r="J553" s="514"/>
      <c r="K553" s="541"/>
      <c r="L553" s="543"/>
      <c r="M553" s="545"/>
      <c r="N553" s="127" t="s">
        <v>305</v>
      </c>
      <c r="O553" s="25"/>
      <c r="P553" s="28" t="s">
        <v>309</v>
      </c>
      <c r="Q553" s="3"/>
      <c r="R553" s="4"/>
      <c r="S553" s="5"/>
      <c r="T553" s="6"/>
      <c r="U553" s="7"/>
      <c r="V553" s="55"/>
      <c r="W553" s="125"/>
      <c r="X553" s="8"/>
      <c r="Y553" s="4"/>
      <c r="Z553" s="5"/>
      <c r="AA553" s="6"/>
      <c r="AB553" s="7"/>
      <c r="AC553" s="55"/>
      <c r="AD553" s="170"/>
      <c r="AE553" s="27" t="s">
        <v>305</v>
      </c>
      <c r="AF553" s="25"/>
      <c r="AG553" s="28" t="s">
        <v>309</v>
      </c>
      <c r="AH553" s="552"/>
      <c r="AI553" s="537"/>
      <c r="AJ553" s="539"/>
      <c r="AK553" s="539"/>
      <c r="AL553" s="539"/>
      <c r="AM553" s="539"/>
      <c r="AO553" s="34" t="str">
        <f t="shared" si="206"/>
        <v/>
      </c>
      <c r="AP553" s="35" t="str">
        <f t="shared" si="192"/>
        <v/>
      </c>
      <c r="AQ553" s="36" t="str">
        <f t="shared" si="193"/>
        <v/>
      </c>
      <c r="AR553" s="37" t="str">
        <f t="shared" si="194"/>
        <v/>
      </c>
      <c r="AS553" s="38" t="str">
        <f t="shared" si="195"/>
        <v>000</v>
      </c>
      <c r="AT553" s="39" t="str">
        <f t="shared" si="196"/>
        <v>000</v>
      </c>
      <c r="AU553" s="169">
        <f t="shared" si="197"/>
        <v>0</v>
      </c>
      <c r="AV553" s="35" t="str">
        <f t="shared" si="198"/>
        <v>000</v>
      </c>
      <c r="AW553" s="39" t="str">
        <f t="shared" si="199"/>
        <v>000</v>
      </c>
      <c r="AX553" s="169">
        <f t="shared" si="200"/>
        <v>0</v>
      </c>
      <c r="AY553" s="43">
        <f t="shared" si="201"/>
        <v>0</v>
      </c>
      <c r="AZ553" s="32">
        <f t="shared" si="202"/>
        <v>0</v>
      </c>
    </row>
    <row r="554" spans="3:52" ht="22.5" customHeight="1" thickBot="1">
      <c r="C554" s="511"/>
      <c r="D554" s="513"/>
      <c r="E554" s="515"/>
      <c r="F554" s="517" t="str">
        <f>IF(G555="","",INT(YEARFRAC(G555,'[1]1'!$AJ$7,1)))</f>
        <v/>
      </c>
      <c r="G554" s="518"/>
      <c r="H554" s="519"/>
      <c r="I554" s="520"/>
      <c r="J554" s="513"/>
      <c r="K554" s="540" t="s">
        <v>308</v>
      </c>
      <c r="L554" s="542"/>
      <c r="M554" s="544" t="s">
        <v>307</v>
      </c>
      <c r="N554" s="546"/>
      <c r="O554" s="547"/>
      <c r="P554" s="548"/>
      <c r="Q554" s="3"/>
      <c r="R554" s="4"/>
      <c r="S554" s="5"/>
      <c r="T554" s="6"/>
      <c r="U554" s="7"/>
      <c r="V554" s="55"/>
      <c r="W554" s="125"/>
      <c r="X554" s="8"/>
      <c r="Y554" s="4"/>
      <c r="Z554" s="5"/>
      <c r="AA554" s="6"/>
      <c r="AB554" s="7"/>
      <c r="AC554" s="55"/>
      <c r="AD554" s="168"/>
      <c r="AE554" s="549" t="s">
        <v>66</v>
      </c>
      <c r="AF554" s="549"/>
      <c r="AG554" s="550"/>
      <c r="AH554" s="551"/>
      <c r="AI554" s="536" t="str">
        <f t="shared" si="189"/>
        <v/>
      </c>
      <c r="AJ554" s="538"/>
      <c r="AK554" s="538"/>
      <c r="AL554" s="538"/>
      <c r="AM554" s="538"/>
      <c r="AO554" s="34" t="str">
        <f t="shared" si="206"/>
        <v/>
      </c>
      <c r="AP554" s="35" t="str">
        <f t="shared" si="192"/>
        <v/>
      </c>
      <c r="AQ554" s="36" t="str">
        <f t="shared" si="193"/>
        <v/>
      </c>
      <c r="AR554" s="37" t="str">
        <f t="shared" si="194"/>
        <v/>
      </c>
      <c r="AS554" s="38" t="str">
        <f t="shared" si="195"/>
        <v>000</v>
      </c>
      <c r="AT554" s="39" t="str">
        <f t="shared" si="196"/>
        <v>000</v>
      </c>
      <c r="AU554" s="169">
        <f t="shared" si="197"/>
        <v>0</v>
      </c>
      <c r="AV554" s="35" t="str">
        <f t="shared" si="198"/>
        <v>000</v>
      </c>
      <c r="AW554" s="39" t="str">
        <f t="shared" si="199"/>
        <v>000</v>
      </c>
      <c r="AX554" s="169">
        <f t="shared" si="200"/>
        <v>0</v>
      </c>
      <c r="AY554" s="43">
        <f t="shared" si="201"/>
        <v>0</v>
      </c>
      <c r="AZ554" s="32">
        <f t="shared" si="202"/>
        <v>0</v>
      </c>
    </row>
    <row r="555" spans="3:52" ht="22.5" customHeight="1">
      <c r="C555" s="512"/>
      <c r="D555" s="514"/>
      <c r="E555" s="516"/>
      <c r="F555" s="27" t="s">
        <v>305</v>
      </c>
      <c r="G555" s="25"/>
      <c r="H555" s="28" t="s">
        <v>309</v>
      </c>
      <c r="I555" s="521"/>
      <c r="J555" s="514"/>
      <c r="K555" s="541"/>
      <c r="L555" s="543"/>
      <c r="M555" s="545"/>
      <c r="N555" s="127" t="s">
        <v>305</v>
      </c>
      <c r="O555" s="25"/>
      <c r="P555" s="28" t="s">
        <v>309</v>
      </c>
      <c r="Q555" s="3"/>
      <c r="R555" s="4"/>
      <c r="S555" s="5"/>
      <c r="T555" s="6"/>
      <c r="U555" s="7"/>
      <c r="V555" s="55"/>
      <c r="W555" s="125"/>
      <c r="X555" s="8"/>
      <c r="Y555" s="4"/>
      <c r="Z555" s="5"/>
      <c r="AA555" s="6"/>
      <c r="AB555" s="7"/>
      <c r="AC555" s="55"/>
      <c r="AD555" s="170"/>
      <c r="AE555" s="27" t="s">
        <v>305</v>
      </c>
      <c r="AF555" s="25"/>
      <c r="AG555" s="28" t="s">
        <v>309</v>
      </c>
      <c r="AH555" s="552"/>
      <c r="AI555" s="537"/>
      <c r="AJ555" s="539"/>
      <c r="AK555" s="539"/>
      <c r="AL555" s="539"/>
      <c r="AM555" s="539"/>
      <c r="AO555" s="34" t="str">
        <f t="shared" si="206"/>
        <v/>
      </c>
      <c r="AP555" s="35" t="str">
        <f t="shared" si="192"/>
        <v/>
      </c>
      <c r="AQ555" s="36" t="str">
        <f t="shared" si="193"/>
        <v/>
      </c>
      <c r="AR555" s="37" t="str">
        <f t="shared" si="194"/>
        <v/>
      </c>
      <c r="AS555" s="38" t="str">
        <f t="shared" si="195"/>
        <v>000</v>
      </c>
      <c r="AT555" s="39" t="str">
        <f t="shared" si="196"/>
        <v>000</v>
      </c>
      <c r="AU555" s="169">
        <f t="shared" si="197"/>
        <v>0</v>
      </c>
      <c r="AV555" s="35" t="str">
        <f t="shared" si="198"/>
        <v>000</v>
      </c>
      <c r="AW555" s="39" t="str">
        <f t="shared" si="199"/>
        <v>000</v>
      </c>
      <c r="AX555" s="169">
        <f t="shared" si="200"/>
        <v>0</v>
      </c>
      <c r="AY555" s="43">
        <f t="shared" si="201"/>
        <v>0</v>
      </c>
      <c r="AZ555" s="32">
        <f t="shared" si="202"/>
        <v>0</v>
      </c>
    </row>
    <row r="556" spans="3:52" ht="22.5" customHeight="1" thickBot="1">
      <c r="C556" s="511"/>
      <c r="D556" s="513"/>
      <c r="E556" s="515"/>
      <c r="F556" s="517" t="str">
        <f>IF(G557="","",INT(YEARFRAC(G557,'[1]1'!$AJ$7,1)))</f>
        <v/>
      </c>
      <c r="G556" s="518"/>
      <c r="H556" s="519"/>
      <c r="I556" s="520"/>
      <c r="J556" s="513"/>
      <c r="K556" s="540" t="s">
        <v>308</v>
      </c>
      <c r="L556" s="542"/>
      <c r="M556" s="544" t="s">
        <v>307</v>
      </c>
      <c r="N556" s="546"/>
      <c r="O556" s="547"/>
      <c r="P556" s="548"/>
      <c r="Q556" s="3"/>
      <c r="R556" s="4"/>
      <c r="S556" s="5"/>
      <c r="T556" s="6"/>
      <c r="U556" s="7"/>
      <c r="V556" s="55"/>
      <c r="W556" s="125"/>
      <c r="X556" s="8"/>
      <c r="Y556" s="4"/>
      <c r="Z556" s="5"/>
      <c r="AA556" s="6"/>
      <c r="AB556" s="7"/>
      <c r="AC556" s="55"/>
      <c r="AD556" s="168"/>
      <c r="AE556" s="549" t="s">
        <v>66</v>
      </c>
      <c r="AF556" s="549"/>
      <c r="AG556" s="550"/>
      <c r="AH556" s="551"/>
      <c r="AI556" s="536" t="str">
        <f t="shared" si="190"/>
        <v/>
      </c>
      <c r="AJ556" s="538"/>
      <c r="AK556" s="538"/>
      <c r="AL556" s="538"/>
      <c r="AM556" s="538"/>
      <c r="AO556" s="34" t="str">
        <f t="shared" si="206"/>
        <v/>
      </c>
      <c r="AP556" s="35" t="str">
        <f t="shared" si="192"/>
        <v/>
      </c>
      <c r="AQ556" s="36" t="str">
        <f t="shared" si="193"/>
        <v/>
      </c>
      <c r="AR556" s="37" t="str">
        <f t="shared" si="194"/>
        <v/>
      </c>
      <c r="AS556" s="38" t="str">
        <f t="shared" si="195"/>
        <v>000</v>
      </c>
      <c r="AT556" s="39" t="str">
        <f t="shared" si="196"/>
        <v>000</v>
      </c>
      <c r="AU556" s="169">
        <f t="shared" si="197"/>
        <v>0</v>
      </c>
      <c r="AV556" s="35" t="str">
        <f t="shared" si="198"/>
        <v>000</v>
      </c>
      <c r="AW556" s="39" t="str">
        <f t="shared" si="199"/>
        <v>000</v>
      </c>
      <c r="AX556" s="169">
        <f t="shared" si="200"/>
        <v>0</v>
      </c>
      <c r="AY556" s="43">
        <f t="shared" si="201"/>
        <v>0</v>
      </c>
      <c r="AZ556" s="32">
        <f t="shared" si="202"/>
        <v>0</v>
      </c>
    </row>
    <row r="557" spans="3:52" ht="22.5" customHeight="1">
      <c r="C557" s="512"/>
      <c r="D557" s="514"/>
      <c r="E557" s="516"/>
      <c r="F557" s="27" t="s">
        <v>305</v>
      </c>
      <c r="G557" s="25"/>
      <c r="H557" s="28" t="s">
        <v>309</v>
      </c>
      <c r="I557" s="521"/>
      <c r="J557" s="514"/>
      <c r="K557" s="541"/>
      <c r="L557" s="543"/>
      <c r="M557" s="545"/>
      <c r="N557" s="127" t="s">
        <v>305</v>
      </c>
      <c r="O557" s="25"/>
      <c r="P557" s="28" t="s">
        <v>309</v>
      </c>
      <c r="Q557" s="3"/>
      <c r="R557" s="4"/>
      <c r="S557" s="5"/>
      <c r="T557" s="6"/>
      <c r="U557" s="7"/>
      <c r="V557" s="55"/>
      <c r="W557" s="125"/>
      <c r="X557" s="8"/>
      <c r="Y557" s="4"/>
      <c r="Z557" s="5"/>
      <c r="AA557" s="6"/>
      <c r="AB557" s="7"/>
      <c r="AC557" s="55"/>
      <c r="AD557" s="170"/>
      <c r="AE557" s="27" t="s">
        <v>305</v>
      </c>
      <c r="AF557" s="25"/>
      <c r="AG557" s="28" t="s">
        <v>309</v>
      </c>
      <c r="AH557" s="552"/>
      <c r="AI557" s="537"/>
      <c r="AJ557" s="539"/>
      <c r="AK557" s="539"/>
      <c r="AL557" s="539"/>
      <c r="AM557" s="539"/>
      <c r="AO557" s="34" t="str">
        <f t="shared" si="206"/>
        <v/>
      </c>
      <c r="AP557" s="35" t="str">
        <f t="shared" si="192"/>
        <v/>
      </c>
      <c r="AQ557" s="36" t="str">
        <f t="shared" si="193"/>
        <v/>
      </c>
      <c r="AR557" s="37" t="str">
        <f t="shared" si="194"/>
        <v/>
      </c>
      <c r="AS557" s="38" t="str">
        <f t="shared" si="195"/>
        <v>000</v>
      </c>
      <c r="AT557" s="39" t="str">
        <f t="shared" si="196"/>
        <v>000</v>
      </c>
      <c r="AU557" s="169">
        <f t="shared" si="197"/>
        <v>0</v>
      </c>
      <c r="AV557" s="35" t="str">
        <f t="shared" si="198"/>
        <v>000</v>
      </c>
      <c r="AW557" s="39" t="str">
        <f t="shared" si="199"/>
        <v>000</v>
      </c>
      <c r="AX557" s="169">
        <f t="shared" si="200"/>
        <v>0</v>
      </c>
      <c r="AY557" s="43">
        <f t="shared" si="201"/>
        <v>0</v>
      </c>
      <c r="AZ557" s="32">
        <f t="shared" si="202"/>
        <v>0</v>
      </c>
    </row>
    <row r="558" spans="3:52" ht="22.5" customHeight="1" thickBot="1">
      <c r="C558" s="511"/>
      <c r="D558" s="513"/>
      <c r="E558" s="515"/>
      <c r="F558" s="517" t="str">
        <f>IF(G559="","",INT(YEARFRAC(G559,'[1]1'!$AJ$7,1)))</f>
        <v/>
      </c>
      <c r="G558" s="518"/>
      <c r="H558" s="519"/>
      <c r="I558" s="520"/>
      <c r="J558" s="513"/>
      <c r="K558" s="540" t="s">
        <v>308</v>
      </c>
      <c r="L558" s="542"/>
      <c r="M558" s="544" t="s">
        <v>307</v>
      </c>
      <c r="N558" s="546"/>
      <c r="O558" s="547"/>
      <c r="P558" s="548"/>
      <c r="Q558" s="3"/>
      <c r="R558" s="4"/>
      <c r="S558" s="5"/>
      <c r="T558" s="6"/>
      <c r="U558" s="7"/>
      <c r="V558" s="55"/>
      <c r="W558" s="125"/>
      <c r="X558" s="8"/>
      <c r="Y558" s="4"/>
      <c r="Z558" s="5"/>
      <c r="AA558" s="6"/>
      <c r="AB558" s="7"/>
      <c r="AC558" s="55"/>
      <c r="AD558" s="168"/>
      <c r="AE558" s="549" t="s">
        <v>66</v>
      </c>
      <c r="AF558" s="549"/>
      <c r="AG558" s="550"/>
      <c r="AH558" s="551"/>
      <c r="AI558" s="536" t="str">
        <f t="shared" si="191"/>
        <v/>
      </c>
      <c r="AJ558" s="538"/>
      <c r="AK558" s="538"/>
      <c r="AL558" s="538"/>
      <c r="AM558" s="538"/>
      <c r="AO558" s="34" t="str">
        <f t="shared" si="206"/>
        <v/>
      </c>
      <c r="AP558" s="35" t="str">
        <f t="shared" si="192"/>
        <v/>
      </c>
      <c r="AQ558" s="36" t="str">
        <f t="shared" si="193"/>
        <v/>
      </c>
      <c r="AR558" s="37" t="str">
        <f t="shared" si="194"/>
        <v/>
      </c>
      <c r="AS558" s="38" t="str">
        <f t="shared" si="195"/>
        <v>000</v>
      </c>
      <c r="AT558" s="39" t="str">
        <f t="shared" si="196"/>
        <v>000</v>
      </c>
      <c r="AU558" s="169">
        <f t="shared" si="197"/>
        <v>0</v>
      </c>
      <c r="AV558" s="35" t="str">
        <f t="shared" si="198"/>
        <v>000</v>
      </c>
      <c r="AW558" s="39" t="str">
        <f t="shared" si="199"/>
        <v>000</v>
      </c>
      <c r="AX558" s="169">
        <f t="shared" si="200"/>
        <v>0</v>
      </c>
      <c r="AY558" s="43">
        <f t="shared" si="201"/>
        <v>0</v>
      </c>
      <c r="AZ558" s="32">
        <f t="shared" si="202"/>
        <v>0</v>
      </c>
    </row>
    <row r="559" spans="3:52" ht="22.5" customHeight="1">
      <c r="C559" s="512"/>
      <c r="D559" s="514"/>
      <c r="E559" s="516"/>
      <c r="F559" s="27" t="s">
        <v>305</v>
      </c>
      <c r="G559" s="25"/>
      <c r="H559" s="28" t="s">
        <v>309</v>
      </c>
      <c r="I559" s="521"/>
      <c r="J559" s="514"/>
      <c r="K559" s="541"/>
      <c r="L559" s="543"/>
      <c r="M559" s="545"/>
      <c r="N559" s="127" t="s">
        <v>305</v>
      </c>
      <c r="O559" s="25"/>
      <c r="P559" s="28" t="s">
        <v>309</v>
      </c>
      <c r="Q559" s="3"/>
      <c r="R559" s="4"/>
      <c r="S559" s="5"/>
      <c r="T559" s="6"/>
      <c r="U559" s="7"/>
      <c r="V559" s="55"/>
      <c r="W559" s="125"/>
      <c r="X559" s="8"/>
      <c r="Y559" s="4"/>
      <c r="Z559" s="5"/>
      <c r="AA559" s="6"/>
      <c r="AB559" s="7"/>
      <c r="AC559" s="55"/>
      <c r="AD559" s="170"/>
      <c r="AE559" s="27" t="s">
        <v>305</v>
      </c>
      <c r="AF559" s="25"/>
      <c r="AG559" s="28" t="s">
        <v>309</v>
      </c>
      <c r="AH559" s="552"/>
      <c r="AI559" s="537"/>
      <c r="AJ559" s="539"/>
      <c r="AK559" s="539"/>
      <c r="AL559" s="539"/>
      <c r="AM559" s="539"/>
      <c r="AO559" s="34" t="str">
        <f t="shared" si="206"/>
        <v/>
      </c>
      <c r="AP559" s="35" t="str">
        <f t="shared" si="192"/>
        <v/>
      </c>
      <c r="AQ559" s="36" t="str">
        <f t="shared" si="193"/>
        <v/>
      </c>
      <c r="AR559" s="37" t="str">
        <f t="shared" si="194"/>
        <v/>
      </c>
      <c r="AS559" s="38" t="str">
        <f t="shared" si="195"/>
        <v>000</v>
      </c>
      <c r="AT559" s="39" t="str">
        <f t="shared" si="196"/>
        <v>000</v>
      </c>
      <c r="AU559" s="169">
        <f t="shared" si="197"/>
        <v>0</v>
      </c>
      <c r="AV559" s="35" t="str">
        <f t="shared" si="198"/>
        <v>000</v>
      </c>
      <c r="AW559" s="39" t="str">
        <f t="shared" si="199"/>
        <v>000</v>
      </c>
      <c r="AX559" s="169">
        <f t="shared" si="200"/>
        <v>0</v>
      </c>
      <c r="AY559" s="43">
        <f t="shared" si="201"/>
        <v>0</v>
      </c>
      <c r="AZ559" s="32">
        <f t="shared" si="202"/>
        <v>0</v>
      </c>
    </row>
    <row r="560" spans="3:52" ht="22.5" customHeight="1" thickBot="1">
      <c r="C560" s="511"/>
      <c r="D560" s="513"/>
      <c r="E560" s="515"/>
      <c r="F560" s="517" t="str">
        <f>IF(G561="","",INT(YEARFRAC(G561,'[1]1'!$AJ$7,1)))</f>
        <v/>
      </c>
      <c r="G560" s="518"/>
      <c r="H560" s="519"/>
      <c r="I560" s="520"/>
      <c r="J560" s="513"/>
      <c r="K560" s="540" t="s">
        <v>308</v>
      </c>
      <c r="L560" s="542"/>
      <c r="M560" s="544" t="s">
        <v>307</v>
      </c>
      <c r="N560" s="546"/>
      <c r="O560" s="547"/>
      <c r="P560" s="548"/>
      <c r="Q560" s="3"/>
      <c r="R560" s="4"/>
      <c r="S560" s="5"/>
      <c r="T560" s="6"/>
      <c r="U560" s="7"/>
      <c r="V560" s="55"/>
      <c r="W560" s="125"/>
      <c r="X560" s="8"/>
      <c r="Y560" s="4"/>
      <c r="Z560" s="5"/>
      <c r="AA560" s="6"/>
      <c r="AB560" s="7"/>
      <c r="AC560" s="55"/>
      <c r="AD560" s="168"/>
      <c r="AE560" s="549" t="s">
        <v>66</v>
      </c>
      <c r="AF560" s="549"/>
      <c r="AG560" s="550"/>
      <c r="AH560" s="551"/>
      <c r="AI560" s="536" t="str">
        <f t="shared" si="203"/>
        <v/>
      </c>
      <c r="AJ560" s="538"/>
      <c r="AK560" s="538"/>
      <c r="AL560" s="538"/>
      <c r="AM560" s="538"/>
      <c r="AO560" s="34" t="str">
        <f t="shared" si="206"/>
        <v/>
      </c>
      <c r="AP560" s="35" t="str">
        <f t="shared" si="192"/>
        <v/>
      </c>
      <c r="AQ560" s="36" t="str">
        <f t="shared" si="193"/>
        <v/>
      </c>
      <c r="AR560" s="37" t="str">
        <f t="shared" si="194"/>
        <v/>
      </c>
      <c r="AS560" s="38" t="str">
        <f t="shared" si="195"/>
        <v>000</v>
      </c>
      <c r="AT560" s="39" t="str">
        <f t="shared" si="196"/>
        <v>000</v>
      </c>
      <c r="AU560" s="169">
        <f t="shared" si="197"/>
        <v>0</v>
      </c>
      <c r="AV560" s="35" t="str">
        <f t="shared" si="198"/>
        <v>000</v>
      </c>
      <c r="AW560" s="39" t="str">
        <f t="shared" si="199"/>
        <v>000</v>
      </c>
      <c r="AX560" s="169">
        <f t="shared" si="200"/>
        <v>0</v>
      </c>
      <c r="AY560" s="43">
        <f t="shared" si="201"/>
        <v>0</v>
      </c>
      <c r="AZ560" s="32">
        <f t="shared" si="202"/>
        <v>0</v>
      </c>
    </row>
    <row r="561" spans="3:52" ht="22.5" customHeight="1">
      <c r="C561" s="512"/>
      <c r="D561" s="514"/>
      <c r="E561" s="516"/>
      <c r="F561" s="27" t="s">
        <v>305</v>
      </c>
      <c r="G561" s="25"/>
      <c r="H561" s="28" t="s">
        <v>309</v>
      </c>
      <c r="I561" s="521"/>
      <c r="J561" s="514"/>
      <c r="K561" s="541"/>
      <c r="L561" s="543"/>
      <c r="M561" s="545"/>
      <c r="N561" s="127" t="s">
        <v>305</v>
      </c>
      <c r="O561" s="25"/>
      <c r="P561" s="28" t="s">
        <v>309</v>
      </c>
      <c r="Q561" s="3"/>
      <c r="R561" s="4"/>
      <c r="S561" s="5"/>
      <c r="T561" s="6"/>
      <c r="U561" s="7"/>
      <c r="V561" s="55"/>
      <c r="W561" s="125"/>
      <c r="X561" s="8"/>
      <c r="Y561" s="4"/>
      <c r="Z561" s="5"/>
      <c r="AA561" s="6"/>
      <c r="AB561" s="7"/>
      <c r="AC561" s="55"/>
      <c r="AD561" s="170"/>
      <c r="AE561" s="27" t="s">
        <v>305</v>
      </c>
      <c r="AF561" s="25"/>
      <c r="AG561" s="28" t="s">
        <v>309</v>
      </c>
      <c r="AH561" s="552"/>
      <c r="AI561" s="537"/>
      <c r="AJ561" s="539"/>
      <c r="AK561" s="539"/>
      <c r="AL561" s="539"/>
      <c r="AM561" s="539"/>
      <c r="AO561" s="34" t="str">
        <f t="shared" si="206"/>
        <v/>
      </c>
      <c r="AP561" s="35" t="str">
        <f t="shared" si="192"/>
        <v/>
      </c>
      <c r="AQ561" s="36" t="str">
        <f t="shared" si="193"/>
        <v/>
      </c>
      <c r="AR561" s="37" t="str">
        <f t="shared" si="194"/>
        <v/>
      </c>
      <c r="AS561" s="38" t="str">
        <f t="shared" si="195"/>
        <v>000</v>
      </c>
      <c r="AT561" s="39" t="str">
        <f t="shared" si="196"/>
        <v>000</v>
      </c>
      <c r="AU561" s="169">
        <f t="shared" si="197"/>
        <v>0</v>
      </c>
      <c r="AV561" s="35" t="str">
        <f t="shared" si="198"/>
        <v>000</v>
      </c>
      <c r="AW561" s="39" t="str">
        <f t="shared" si="199"/>
        <v>000</v>
      </c>
      <c r="AX561" s="169">
        <f t="shared" si="200"/>
        <v>0</v>
      </c>
      <c r="AY561" s="43">
        <f t="shared" si="201"/>
        <v>0</v>
      </c>
      <c r="AZ561" s="32">
        <f t="shared" si="202"/>
        <v>0</v>
      </c>
    </row>
    <row r="562" spans="3:52" ht="22.5" customHeight="1" thickBot="1">
      <c r="C562" s="511"/>
      <c r="D562" s="513"/>
      <c r="E562" s="515"/>
      <c r="F562" s="517" t="str">
        <f>IF(G563="","",INT(YEARFRAC(G563,'[1]1'!$AJ$7,1)))</f>
        <v/>
      </c>
      <c r="G562" s="518"/>
      <c r="H562" s="519"/>
      <c r="I562" s="520"/>
      <c r="J562" s="513"/>
      <c r="K562" s="540" t="s">
        <v>308</v>
      </c>
      <c r="L562" s="542"/>
      <c r="M562" s="544" t="s">
        <v>307</v>
      </c>
      <c r="N562" s="546"/>
      <c r="O562" s="547"/>
      <c r="P562" s="548"/>
      <c r="Q562" s="3"/>
      <c r="R562" s="4"/>
      <c r="S562" s="5"/>
      <c r="T562" s="6"/>
      <c r="U562" s="7"/>
      <c r="V562" s="55"/>
      <c r="W562" s="125"/>
      <c r="X562" s="8"/>
      <c r="Y562" s="4"/>
      <c r="Z562" s="5"/>
      <c r="AA562" s="6"/>
      <c r="AB562" s="7"/>
      <c r="AC562" s="55"/>
      <c r="AD562" s="168"/>
      <c r="AE562" s="549" t="s">
        <v>66</v>
      </c>
      <c r="AF562" s="549"/>
      <c r="AG562" s="550"/>
      <c r="AH562" s="551"/>
      <c r="AI562" s="536" t="str">
        <f t="shared" si="204"/>
        <v/>
      </c>
      <c r="AJ562" s="538"/>
      <c r="AK562" s="538"/>
      <c r="AL562" s="538"/>
      <c r="AM562" s="538"/>
      <c r="AO562" s="34" t="str">
        <f t="shared" si="206"/>
        <v/>
      </c>
      <c r="AP562" s="35" t="str">
        <f t="shared" si="192"/>
        <v/>
      </c>
      <c r="AQ562" s="36" t="str">
        <f t="shared" si="193"/>
        <v/>
      </c>
      <c r="AR562" s="37" t="str">
        <f t="shared" si="194"/>
        <v/>
      </c>
      <c r="AS562" s="38" t="str">
        <f t="shared" si="195"/>
        <v>000</v>
      </c>
      <c r="AT562" s="39" t="str">
        <f t="shared" si="196"/>
        <v>000</v>
      </c>
      <c r="AU562" s="169">
        <f t="shared" si="197"/>
        <v>0</v>
      </c>
      <c r="AV562" s="35" t="str">
        <f t="shared" si="198"/>
        <v>000</v>
      </c>
      <c r="AW562" s="39" t="str">
        <f t="shared" si="199"/>
        <v>000</v>
      </c>
      <c r="AX562" s="169">
        <f t="shared" si="200"/>
        <v>0</v>
      </c>
      <c r="AY562" s="43">
        <f t="shared" si="201"/>
        <v>0</v>
      </c>
      <c r="AZ562" s="32">
        <f t="shared" si="202"/>
        <v>0</v>
      </c>
    </row>
    <row r="563" spans="3:52" ht="22.5" customHeight="1">
      <c r="C563" s="512"/>
      <c r="D563" s="514"/>
      <c r="E563" s="516"/>
      <c r="F563" s="27" t="s">
        <v>305</v>
      </c>
      <c r="G563" s="25"/>
      <c r="H563" s="28" t="s">
        <v>309</v>
      </c>
      <c r="I563" s="521"/>
      <c r="J563" s="514"/>
      <c r="K563" s="541"/>
      <c r="L563" s="543"/>
      <c r="M563" s="545"/>
      <c r="N563" s="127" t="s">
        <v>305</v>
      </c>
      <c r="O563" s="25"/>
      <c r="P563" s="28" t="s">
        <v>309</v>
      </c>
      <c r="Q563" s="3"/>
      <c r="R563" s="4"/>
      <c r="S563" s="5"/>
      <c r="T563" s="6"/>
      <c r="U563" s="7"/>
      <c r="V563" s="55"/>
      <c r="W563" s="125"/>
      <c r="X563" s="8"/>
      <c r="Y563" s="4"/>
      <c r="Z563" s="5"/>
      <c r="AA563" s="6"/>
      <c r="AB563" s="7"/>
      <c r="AC563" s="55"/>
      <c r="AD563" s="170"/>
      <c r="AE563" s="27" t="s">
        <v>305</v>
      </c>
      <c r="AF563" s="25"/>
      <c r="AG563" s="28" t="s">
        <v>309</v>
      </c>
      <c r="AH563" s="552"/>
      <c r="AI563" s="537"/>
      <c r="AJ563" s="539"/>
      <c r="AK563" s="539"/>
      <c r="AL563" s="539"/>
      <c r="AM563" s="539"/>
      <c r="AO563" s="34" t="str">
        <f t="shared" si="206"/>
        <v/>
      </c>
      <c r="AP563" s="35" t="str">
        <f t="shared" si="192"/>
        <v/>
      </c>
      <c r="AQ563" s="36" t="str">
        <f t="shared" si="193"/>
        <v/>
      </c>
      <c r="AR563" s="37" t="str">
        <f t="shared" si="194"/>
        <v/>
      </c>
      <c r="AS563" s="38" t="str">
        <f t="shared" si="195"/>
        <v>000</v>
      </c>
      <c r="AT563" s="39" t="str">
        <f t="shared" si="196"/>
        <v>000</v>
      </c>
      <c r="AU563" s="169">
        <f t="shared" si="197"/>
        <v>0</v>
      </c>
      <c r="AV563" s="35" t="str">
        <f t="shared" si="198"/>
        <v>000</v>
      </c>
      <c r="AW563" s="39" t="str">
        <f t="shared" si="199"/>
        <v>000</v>
      </c>
      <c r="AX563" s="169">
        <f t="shared" si="200"/>
        <v>0</v>
      </c>
      <c r="AY563" s="43">
        <f t="shared" si="201"/>
        <v>0</v>
      </c>
      <c r="AZ563" s="32">
        <f t="shared" si="202"/>
        <v>0</v>
      </c>
    </row>
    <row r="564" spans="3:52" ht="22.5" customHeight="1" thickBot="1">
      <c r="C564" s="511"/>
      <c r="D564" s="513"/>
      <c r="E564" s="515"/>
      <c r="F564" s="517" t="str">
        <f>IF(G565="","",INT(YEARFRAC(G565,'[1]1'!$AJ$7,1)))</f>
        <v/>
      </c>
      <c r="G564" s="518"/>
      <c r="H564" s="519"/>
      <c r="I564" s="520"/>
      <c r="J564" s="513"/>
      <c r="K564" s="540" t="s">
        <v>308</v>
      </c>
      <c r="L564" s="542"/>
      <c r="M564" s="544" t="s">
        <v>307</v>
      </c>
      <c r="N564" s="546"/>
      <c r="O564" s="547"/>
      <c r="P564" s="548"/>
      <c r="Q564" s="3"/>
      <c r="R564" s="4"/>
      <c r="S564" s="5"/>
      <c r="T564" s="6"/>
      <c r="U564" s="7"/>
      <c r="V564" s="55"/>
      <c r="W564" s="125"/>
      <c r="X564" s="8"/>
      <c r="Y564" s="4"/>
      <c r="Z564" s="5"/>
      <c r="AA564" s="6"/>
      <c r="AB564" s="7"/>
      <c r="AC564" s="55"/>
      <c r="AD564" s="168"/>
      <c r="AE564" s="549" t="s">
        <v>66</v>
      </c>
      <c r="AF564" s="549"/>
      <c r="AG564" s="550"/>
      <c r="AH564" s="551"/>
      <c r="AI564" s="536" t="str">
        <f t="shared" ref="AI564" si="208">IF(F564&lt;35,"◯","")</f>
        <v/>
      </c>
      <c r="AJ564" s="538"/>
      <c r="AK564" s="538"/>
      <c r="AL564" s="538"/>
      <c r="AM564" s="538"/>
      <c r="AO564" s="34" t="str">
        <f t="shared" si="206"/>
        <v/>
      </c>
      <c r="AP564" s="35" t="str">
        <f t="shared" si="192"/>
        <v/>
      </c>
      <c r="AQ564" s="36" t="str">
        <f t="shared" si="193"/>
        <v/>
      </c>
      <c r="AR564" s="37" t="str">
        <f t="shared" si="194"/>
        <v/>
      </c>
      <c r="AS564" s="38" t="str">
        <f t="shared" si="195"/>
        <v>000</v>
      </c>
      <c r="AT564" s="39" t="str">
        <f t="shared" si="196"/>
        <v>000</v>
      </c>
      <c r="AU564" s="169">
        <f t="shared" si="197"/>
        <v>0</v>
      </c>
      <c r="AV564" s="35" t="str">
        <f t="shared" si="198"/>
        <v>000</v>
      </c>
      <c r="AW564" s="39" t="str">
        <f t="shared" si="199"/>
        <v>000</v>
      </c>
      <c r="AX564" s="169">
        <f t="shared" si="200"/>
        <v>0</v>
      </c>
      <c r="AY564" s="43">
        <f t="shared" si="201"/>
        <v>0</v>
      </c>
      <c r="AZ564" s="32">
        <f t="shared" si="202"/>
        <v>0</v>
      </c>
    </row>
    <row r="565" spans="3:52" ht="22.5" customHeight="1">
      <c r="C565" s="512"/>
      <c r="D565" s="514"/>
      <c r="E565" s="516"/>
      <c r="F565" s="27" t="s">
        <v>305</v>
      </c>
      <c r="G565" s="25"/>
      <c r="H565" s="28" t="s">
        <v>309</v>
      </c>
      <c r="I565" s="521"/>
      <c r="J565" s="514"/>
      <c r="K565" s="541"/>
      <c r="L565" s="543"/>
      <c r="M565" s="545"/>
      <c r="N565" s="127" t="s">
        <v>305</v>
      </c>
      <c r="O565" s="25"/>
      <c r="P565" s="28" t="s">
        <v>309</v>
      </c>
      <c r="Q565" s="3"/>
      <c r="R565" s="4"/>
      <c r="S565" s="5"/>
      <c r="T565" s="6"/>
      <c r="U565" s="7"/>
      <c r="V565" s="55"/>
      <c r="W565" s="125"/>
      <c r="X565" s="8"/>
      <c r="Y565" s="4"/>
      <c r="Z565" s="5"/>
      <c r="AA565" s="6"/>
      <c r="AB565" s="7"/>
      <c r="AC565" s="55"/>
      <c r="AD565" s="170"/>
      <c r="AE565" s="27" t="s">
        <v>305</v>
      </c>
      <c r="AF565" s="25"/>
      <c r="AG565" s="28" t="s">
        <v>309</v>
      </c>
      <c r="AH565" s="552"/>
      <c r="AI565" s="537"/>
      <c r="AJ565" s="539"/>
      <c r="AK565" s="539"/>
      <c r="AL565" s="539"/>
      <c r="AM565" s="539"/>
      <c r="AO565" s="34" t="str">
        <f t="shared" si="206"/>
        <v/>
      </c>
      <c r="AP565" s="35" t="str">
        <f t="shared" si="192"/>
        <v/>
      </c>
      <c r="AQ565" s="36" t="str">
        <f t="shared" si="193"/>
        <v/>
      </c>
      <c r="AR565" s="37" t="str">
        <f t="shared" si="194"/>
        <v/>
      </c>
      <c r="AS565" s="38" t="str">
        <f t="shared" si="195"/>
        <v>000</v>
      </c>
      <c r="AT565" s="39" t="str">
        <f t="shared" si="196"/>
        <v>000</v>
      </c>
      <c r="AU565" s="169">
        <f t="shared" si="197"/>
        <v>0</v>
      </c>
      <c r="AV565" s="35" t="str">
        <f t="shared" si="198"/>
        <v>000</v>
      </c>
      <c r="AW565" s="39" t="str">
        <f t="shared" si="199"/>
        <v>000</v>
      </c>
      <c r="AX565" s="169">
        <f t="shared" si="200"/>
        <v>0</v>
      </c>
      <c r="AY565" s="43">
        <f t="shared" si="201"/>
        <v>0</v>
      </c>
      <c r="AZ565" s="32">
        <f t="shared" si="202"/>
        <v>0</v>
      </c>
    </row>
    <row r="566" spans="3:52" ht="22.5" customHeight="1" thickBot="1">
      <c r="C566" s="511"/>
      <c r="D566" s="513"/>
      <c r="E566" s="515"/>
      <c r="F566" s="517" t="str">
        <f>IF(G567="","",INT(YEARFRAC(G567,'[1]1'!$AJ$7,1)))</f>
        <v/>
      </c>
      <c r="G566" s="518"/>
      <c r="H566" s="519"/>
      <c r="I566" s="520"/>
      <c r="J566" s="513"/>
      <c r="K566" s="540" t="s">
        <v>308</v>
      </c>
      <c r="L566" s="542"/>
      <c r="M566" s="544" t="s">
        <v>307</v>
      </c>
      <c r="N566" s="546"/>
      <c r="O566" s="547"/>
      <c r="P566" s="548"/>
      <c r="Q566" s="3"/>
      <c r="R566" s="4"/>
      <c r="S566" s="5"/>
      <c r="T566" s="6"/>
      <c r="U566" s="7"/>
      <c r="V566" s="55"/>
      <c r="W566" s="125"/>
      <c r="X566" s="8"/>
      <c r="Y566" s="4"/>
      <c r="Z566" s="5"/>
      <c r="AA566" s="6"/>
      <c r="AB566" s="7"/>
      <c r="AC566" s="55"/>
      <c r="AD566" s="168"/>
      <c r="AE566" s="549" t="s">
        <v>66</v>
      </c>
      <c r="AF566" s="549"/>
      <c r="AG566" s="550"/>
      <c r="AH566" s="551"/>
      <c r="AI566" s="536" t="str">
        <f t="shared" si="185"/>
        <v/>
      </c>
      <c r="AJ566" s="538"/>
      <c r="AK566" s="538"/>
      <c r="AL566" s="538"/>
      <c r="AM566" s="538"/>
      <c r="AO566" s="34" t="str">
        <f t="shared" si="206"/>
        <v/>
      </c>
      <c r="AP566" s="35" t="str">
        <f t="shared" si="192"/>
        <v/>
      </c>
      <c r="AQ566" s="36" t="str">
        <f t="shared" si="193"/>
        <v/>
      </c>
      <c r="AR566" s="37" t="str">
        <f t="shared" si="194"/>
        <v/>
      </c>
      <c r="AS566" s="38" t="str">
        <f t="shared" si="195"/>
        <v>000</v>
      </c>
      <c r="AT566" s="39" t="str">
        <f t="shared" si="196"/>
        <v>000</v>
      </c>
      <c r="AU566" s="169">
        <f t="shared" si="197"/>
        <v>0</v>
      </c>
      <c r="AV566" s="35" t="str">
        <f t="shared" si="198"/>
        <v>000</v>
      </c>
      <c r="AW566" s="39" t="str">
        <f t="shared" si="199"/>
        <v>000</v>
      </c>
      <c r="AX566" s="169">
        <f t="shared" si="200"/>
        <v>0</v>
      </c>
      <c r="AY566" s="43">
        <f t="shared" si="201"/>
        <v>0</v>
      </c>
      <c r="AZ566" s="32">
        <f t="shared" si="202"/>
        <v>0</v>
      </c>
    </row>
    <row r="567" spans="3:52" ht="22.5" customHeight="1">
      <c r="C567" s="512"/>
      <c r="D567" s="514"/>
      <c r="E567" s="516"/>
      <c r="F567" s="27" t="s">
        <v>305</v>
      </c>
      <c r="G567" s="25"/>
      <c r="H567" s="28" t="s">
        <v>309</v>
      </c>
      <c r="I567" s="521"/>
      <c r="J567" s="514"/>
      <c r="K567" s="541"/>
      <c r="L567" s="543"/>
      <c r="M567" s="545"/>
      <c r="N567" s="127" t="s">
        <v>305</v>
      </c>
      <c r="O567" s="25"/>
      <c r="P567" s="28" t="s">
        <v>309</v>
      </c>
      <c r="Q567" s="3"/>
      <c r="R567" s="4"/>
      <c r="S567" s="5"/>
      <c r="T567" s="6"/>
      <c r="U567" s="7"/>
      <c r="V567" s="55"/>
      <c r="W567" s="125"/>
      <c r="X567" s="8"/>
      <c r="Y567" s="4"/>
      <c r="Z567" s="5"/>
      <c r="AA567" s="6"/>
      <c r="AB567" s="7"/>
      <c r="AC567" s="55"/>
      <c r="AD567" s="170"/>
      <c r="AE567" s="27" t="s">
        <v>305</v>
      </c>
      <c r="AF567" s="25"/>
      <c r="AG567" s="28" t="s">
        <v>309</v>
      </c>
      <c r="AH567" s="552"/>
      <c r="AI567" s="537"/>
      <c r="AJ567" s="539"/>
      <c r="AK567" s="539"/>
      <c r="AL567" s="539"/>
      <c r="AM567" s="539"/>
      <c r="AO567" s="34" t="str">
        <f t="shared" si="206"/>
        <v/>
      </c>
      <c r="AP567" s="35" t="str">
        <f t="shared" si="192"/>
        <v/>
      </c>
      <c r="AQ567" s="36" t="str">
        <f t="shared" si="193"/>
        <v/>
      </c>
      <c r="AR567" s="37" t="str">
        <f t="shared" si="194"/>
        <v/>
      </c>
      <c r="AS567" s="38" t="str">
        <f t="shared" si="195"/>
        <v>000</v>
      </c>
      <c r="AT567" s="39" t="str">
        <f t="shared" si="196"/>
        <v>000</v>
      </c>
      <c r="AU567" s="169">
        <f t="shared" si="197"/>
        <v>0</v>
      </c>
      <c r="AV567" s="35" t="str">
        <f t="shared" si="198"/>
        <v>000</v>
      </c>
      <c r="AW567" s="39" t="str">
        <f t="shared" si="199"/>
        <v>000</v>
      </c>
      <c r="AX567" s="169">
        <f t="shared" si="200"/>
        <v>0</v>
      </c>
      <c r="AY567" s="43">
        <f t="shared" si="201"/>
        <v>0</v>
      </c>
      <c r="AZ567" s="32">
        <f t="shared" si="202"/>
        <v>0</v>
      </c>
    </row>
    <row r="568" spans="3:52" ht="22.5" customHeight="1" thickBot="1">
      <c r="C568" s="511"/>
      <c r="D568" s="513"/>
      <c r="E568" s="515"/>
      <c r="F568" s="517" t="str">
        <f>IF(G569="","",INT(YEARFRAC(G569,'[1]1'!$AJ$7,1)))</f>
        <v/>
      </c>
      <c r="G568" s="518"/>
      <c r="H568" s="519"/>
      <c r="I568" s="520"/>
      <c r="J568" s="513"/>
      <c r="K568" s="540" t="s">
        <v>308</v>
      </c>
      <c r="L568" s="542"/>
      <c r="M568" s="544" t="s">
        <v>307</v>
      </c>
      <c r="N568" s="546"/>
      <c r="O568" s="547"/>
      <c r="P568" s="548"/>
      <c r="Q568" s="3"/>
      <c r="R568" s="4"/>
      <c r="S568" s="5"/>
      <c r="T568" s="6"/>
      <c r="U568" s="7"/>
      <c r="V568" s="55"/>
      <c r="W568" s="125"/>
      <c r="X568" s="8"/>
      <c r="Y568" s="4"/>
      <c r="Z568" s="5"/>
      <c r="AA568" s="6"/>
      <c r="AB568" s="7"/>
      <c r="AC568" s="55"/>
      <c r="AD568" s="168"/>
      <c r="AE568" s="549" t="s">
        <v>66</v>
      </c>
      <c r="AF568" s="549"/>
      <c r="AG568" s="550"/>
      <c r="AH568" s="551"/>
      <c r="AI568" s="536" t="str">
        <f t="shared" si="186"/>
        <v/>
      </c>
      <c r="AJ568" s="538"/>
      <c r="AK568" s="538"/>
      <c r="AL568" s="538"/>
      <c r="AM568" s="538"/>
      <c r="AO568" s="34" t="str">
        <f t="shared" si="206"/>
        <v/>
      </c>
      <c r="AP568" s="35" t="str">
        <f t="shared" si="192"/>
        <v/>
      </c>
      <c r="AQ568" s="36" t="str">
        <f t="shared" si="193"/>
        <v/>
      </c>
      <c r="AR568" s="37" t="str">
        <f t="shared" si="194"/>
        <v/>
      </c>
      <c r="AS568" s="38" t="str">
        <f t="shared" si="195"/>
        <v>000</v>
      </c>
      <c r="AT568" s="39" t="str">
        <f t="shared" si="196"/>
        <v>000</v>
      </c>
      <c r="AU568" s="169">
        <f t="shared" si="197"/>
        <v>0</v>
      </c>
      <c r="AV568" s="35" t="str">
        <f t="shared" si="198"/>
        <v>000</v>
      </c>
      <c r="AW568" s="39" t="str">
        <f t="shared" si="199"/>
        <v>000</v>
      </c>
      <c r="AX568" s="169">
        <f t="shared" si="200"/>
        <v>0</v>
      </c>
      <c r="AY568" s="43">
        <f t="shared" si="201"/>
        <v>0</v>
      </c>
      <c r="AZ568" s="32">
        <f t="shared" si="202"/>
        <v>0</v>
      </c>
    </row>
    <row r="569" spans="3:52" ht="22.5" customHeight="1">
      <c r="C569" s="512"/>
      <c r="D569" s="514"/>
      <c r="E569" s="516"/>
      <c r="F569" s="27" t="s">
        <v>305</v>
      </c>
      <c r="G569" s="25"/>
      <c r="H569" s="28" t="s">
        <v>309</v>
      </c>
      <c r="I569" s="521"/>
      <c r="J569" s="514"/>
      <c r="K569" s="541"/>
      <c r="L569" s="543"/>
      <c r="M569" s="545"/>
      <c r="N569" s="127" t="s">
        <v>305</v>
      </c>
      <c r="O569" s="25"/>
      <c r="P569" s="28" t="s">
        <v>309</v>
      </c>
      <c r="Q569" s="3"/>
      <c r="R569" s="4"/>
      <c r="S569" s="5"/>
      <c r="T569" s="6"/>
      <c r="U569" s="7"/>
      <c r="V569" s="55"/>
      <c r="W569" s="125"/>
      <c r="X569" s="8"/>
      <c r="Y569" s="4"/>
      <c r="Z569" s="5"/>
      <c r="AA569" s="6"/>
      <c r="AB569" s="7"/>
      <c r="AC569" s="55"/>
      <c r="AD569" s="170"/>
      <c r="AE569" s="27" t="s">
        <v>305</v>
      </c>
      <c r="AF569" s="25"/>
      <c r="AG569" s="28" t="s">
        <v>309</v>
      </c>
      <c r="AH569" s="552"/>
      <c r="AI569" s="537"/>
      <c r="AJ569" s="539"/>
      <c r="AK569" s="539"/>
      <c r="AL569" s="539"/>
      <c r="AM569" s="539"/>
      <c r="AO569" s="34" t="str">
        <f t="shared" si="206"/>
        <v/>
      </c>
      <c r="AP569" s="35" t="str">
        <f t="shared" si="192"/>
        <v/>
      </c>
      <c r="AQ569" s="36" t="str">
        <f t="shared" si="193"/>
        <v/>
      </c>
      <c r="AR569" s="37" t="str">
        <f t="shared" si="194"/>
        <v/>
      </c>
      <c r="AS569" s="38" t="str">
        <f t="shared" si="195"/>
        <v>000</v>
      </c>
      <c r="AT569" s="39" t="str">
        <f t="shared" si="196"/>
        <v>000</v>
      </c>
      <c r="AU569" s="169">
        <f t="shared" si="197"/>
        <v>0</v>
      </c>
      <c r="AV569" s="35" t="str">
        <f t="shared" si="198"/>
        <v>000</v>
      </c>
      <c r="AW569" s="39" t="str">
        <f t="shared" si="199"/>
        <v>000</v>
      </c>
      <c r="AX569" s="169">
        <f t="shared" si="200"/>
        <v>0</v>
      </c>
      <c r="AY569" s="43">
        <f t="shared" si="201"/>
        <v>0</v>
      </c>
      <c r="AZ569" s="32">
        <f t="shared" si="202"/>
        <v>0</v>
      </c>
    </row>
    <row r="570" spans="3:52" ht="22.5" customHeight="1" thickBot="1">
      <c r="C570" s="511"/>
      <c r="D570" s="513"/>
      <c r="E570" s="515"/>
      <c r="F570" s="517" t="str">
        <f>IF(G571="","",INT(YEARFRAC(G571,'[1]1'!$AJ$7,1)))</f>
        <v/>
      </c>
      <c r="G570" s="518"/>
      <c r="H570" s="519"/>
      <c r="I570" s="520"/>
      <c r="J570" s="513"/>
      <c r="K570" s="540" t="s">
        <v>308</v>
      </c>
      <c r="L570" s="542"/>
      <c r="M570" s="544" t="s">
        <v>307</v>
      </c>
      <c r="N570" s="546"/>
      <c r="O570" s="547"/>
      <c r="P570" s="548"/>
      <c r="Q570" s="3"/>
      <c r="R570" s="4"/>
      <c r="S570" s="5"/>
      <c r="T570" s="6"/>
      <c r="U570" s="7"/>
      <c r="V570" s="55"/>
      <c r="W570" s="125"/>
      <c r="X570" s="8"/>
      <c r="Y570" s="4"/>
      <c r="Z570" s="5"/>
      <c r="AA570" s="6"/>
      <c r="AB570" s="7"/>
      <c r="AC570" s="55"/>
      <c r="AD570" s="168"/>
      <c r="AE570" s="549" t="s">
        <v>66</v>
      </c>
      <c r="AF570" s="549"/>
      <c r="AG570" s="550"/>
      <c r="AH570" s="551"/>
      <c r="AI570" s="536" t="str">
        <f t="shared" si="187"/>
        <v/>
      </c>
      <c r="AJ570" s="538"/>
      <c r="AK570" s="538"/>
      <c r="AL570" s="538"/>
      <c r="AM570" s="538"/>
      <c r="AO570" s="34" t="str">
        <f t="shared" si="206"/>
        <v/>
      </c>
      <c r="AP570" s="35" t="str">
        <f t="shared" si="192"/>
        <v/>
      </c>
      <c r="AQ570" s="36" t="str">
        <f t="shared" si="193"/>
        <v/>
      </c>
      <c r="AR570" s="37" t="str">
        <f t="shared" si="194"/>
        <v/>
      </c>
      <c r="AS570" s="38" t="str">
        <f t="shared" si="195"/>
        <v>000</v>
      </c>
      <c r="AT570" s="39" t="str">
        <f t="shared" si="196"/>
        <v>000</v>
      </c>
      <c r="AU570" s="169">
        <f t="shared" si="197"/>
        <v>0</v>
      </c>
      <c r="AV570" s="35" t="str">
        <f t="shared" si="198"/>
        <v>000</v>
      </c>
      <c r="AW570" s="39" t="str">
        <f t="shared" si="199"/>
        <v>000</v>
      </c>
      <c r="AX570" s="169">
        <f t="shared" si="200"/>
        <v>0</v>
      </c>
      <c r="AY570" s="43">
        <f t="shared" si="201"/>
        <v>0</v>
      </c>
      <c r="AZ570" s="32">
        <f t="shared" si="202"/>
        <v>0</v>
      </c>
    </row>
    <row r="571" spans="3:52" ht="22.5" customHeight="1">
      <c r="C571" s="512"/>
      <c r="D571" s="514"/>
      <c r="E571" s="516"/>
      <c r="F571" s="27" t="s">
        <v>305</v>
      </c>
      <c r="G571" s="25"/>
      <c r="H571" s="28" t="s">
        <v>309</v>
      </c>
      <c r="I571" s="521"/>
      <c r="J571" s="514"/>
      <c r="K571" s="541"/>
      <c r="L571" s="543"/>
      <c r="M571" s="545"/>
      <c r="N571" s="127" t="s">
        <v>305</v>
      </c>
      <c r="O571" s="25"/>
      <c r="P571" s="28" t="s">
        <v>309</v>
      </c>
      <c r="Q571" s="3"/>
      <c r="R571" s="4"/>
      <c r="S571" s="5"/>
      <c r="T571" s="6"/>
      <c r="U571" s="7"/>
      <c r="V571" s="55"/>
      <c r="W571" s="125"/>
      <c r="X571" s="8"/>
      <c r="Y571" s="4"/>
      <c r="Z571" s="5"/>
      <c r="AA571" s="6"/>
      <c r="AB571" s="7"/>
      <c r="AC571" s="55"/>
      <c r="AD571" s="170"/>
      <c r="AE571" s="27" t="s">
        <v>305</v>
      </c>
      <c r="AF571" s="25"/>
      <c r="AG571" s="28" t="s">
        <v>309</v>
      </c>
      <c r="AH571" s="552"/>
      <c r="AI571" s="537"/>
      <c r="AJ571" s="539"/>
      <c r="AK571" s="539"/>
      <c r="AL571" s="539"/>
      <c r="AM571" s="539"/>
      <c r="AO571" s="34" t="str">
        <f t="shared" si="206"/>
        <v/>
      </c>
      <c r="AP571" s="35" t="str">
        <f t="shared" si="192"/>
        <v/>
      </c>
      <c r="AQ571" s="36" t="str">
        <f t="shared" si="193"/>
        <v/>
      </c>
      <c r="AR571" s="37" t="str">
        <f t="shared" si="194"/>
        <v/>
      </c>
      <c r="AS571" s="38" t="str">
        <f t="shared" si="195"/>
        <v>000</v>
      </c>
      <c r="AT571" s="39" t="str">
        <f t="shared" si="196"/>
        <v>000</v>
      </c>
      <c r="AU571" s="169">
        <f t="shared" si="197"/>
        <v>0</v>
      </c>
      <c r="AV571" s="35" t="str">
        <f t="shared" si="198"/>
        <v>000</v>
      </c>
      <c r="AW571" s="39" t="str">
        <f t="shared" si="199"/>
        <v>000</v>
      </c>
      <c r="AX571" s="169">
        <f t="shared" si="200"/>
        <v>0</v>
      </c>
      <c r="AY571" s="43">
        <f t="shared" si="201"/>
        <v>0</v>
      </c>
      <c r="AZ571" s="32">
        <f t="shared" si="202"/>
        <v>0</v>
      </c>
    </row>
    <row r="572" spans="3:52" ht="22.5" customHeight="1" thickBot="1">
      <c r="C572" s="511"/>
      <c r="D572" s="513"/>
      <c r="E572" s="515"/>
      <c r="F572" s="517" t="str">
        <f>IF(G573="","",INT(YEARFRAC(G573,'[1]1'!$AJ$7,1)))</f>
        <v/>
      </c>
      <c r="G572" s="518"/>
      <c r="H572" s="519"/>
      <c r="I572" s="520"/>
      <c r="J572" s="513"/>
      <c r="K572" s="540" t="s">
        <v>308</v>
      </c>
      <c r="L572" s="542"/>
      <c r="M572" s="544" t="s">
        <v>307</v>
      </c>
      <c r="N572" s="546"/>
      <c r="O572" s="547"/>
      <c r="P572" s="548"/>
      <c r="Q572" s="3"/>
      <c r="R572" s="4"/>
      <c r="S572" s="5"/>
      <c r="T572" s="6"/>
      <c r="U572" s="7"/>
      <c r="V572" s="55"/>
      <c r="W572" s="125"/>
      <c r="X572" s="8"/>
      <c r="Y572" s="4"/>
      <c r="Z572" s="5"/>
      <c r="AA572" s="6"/>
      <c r="AB572" s="7"/>
      <c r="AC572" s="55"/>
      <c r="AD572" s="168"/>
      <c r="AE572" s="549" t="s">
        <v>66</v>
      </c>
      <c r="AF572" s="549"/>
      <c r="AG572" s="550"/>
      <c r="AH572" s="551"/>
      <c r="AI572" s="536" t="str">
        <f t="shared" si="188"/>
        <v/>
      </c>
      <c r="AJ572" s="538"/>
      <c r="AK572" s="538"/>
      <c r="AL572" s="538"/>
      <c r="AM572" s="538"/>
      <c r="AO572" s="34" t="str">
        <f t="shared" si="206"/>
        <v/>
      </c>
      <c r="AP572" s="35" t="str">
        <f t="shared" si="192"/>
        <v/>
      </c>
      <c r="AQ572" s="36" t="str">
        <f t="shared" si="193"/>
        <v/>
      </c>
      <c r="AR572" s="37" t="str">
        <f t="shared" si="194"/>
        <v/>
      </c>
      <c r="AS572" s="38" t="str">
        <f t="shared" si="195"/>
        <v>000</v>
      </c>
      <c r="AT572" s="39" t="str">
        <f t="shared" si="196"/>
        <v>000</v>
      </c>
      <c r="AU572" s="169">
        <f t="shared" si="197"/>
        <v>0</v>
      </c>
      <c r="AV572" s="35" t="str">
        <f t="shared" si="198"/>
        <v>000</v>
      </c>
      <c r="AW572" s="39" t="str">
        <f t="shared" si="199"/>
        <v>000</v>
      </c>
      <c r="AX572" s="169">
        <f t="shared" si="200"/>
        <v>0</v>
      </c>
      <c r="AY572" s="43">
        <f t="shared" si="201"/>
        <v>0</v>
      </c>
      <c r="AZ572" s="32">
        <f t="shared" si="202"/>
        <v>0</v>
      </c>
    </row>
    <row r="573" spans="3:52" ht="22.5" customHeight="1">
      <c r="C573" s="512"/>
      <c r="D573" s="514"/>
      <c r="E573" s="516"/>
      <c r="F573" s="27" t="s">
        <v>305</v>
      </c>
      <c r="G573" s="25"/>
      <c r="H573" s="28" t="s">
        <v>309</v>
      </c>
      <c r="I573" s="521"/>
      <c r="J573" s="514"/>
      <c r="K573" s="541"/>
      <c r="L573" s="543"/>
      <c r="M573" s="545"/>
      <c r="N573" s="127" t="s">
        <v>305</v>
      </c>
      <c r="O573" s="25"/>
      <c r="P573" s="28" t="s">
        <v>309</v>
      </c>
      <c r="Q573" s="3"/>
      <c r="R573" s="4"/>
      <c r="S573" s="5"/>
      <c r="T573" s="6"/>
      <c r="U573" s="7"/>
      <c r="V573" s="55"/>
      <c r="W573" s="125"/>
      <c r="X573" s="8"/>
      <c r="Y573" s="4"/>
      <c r="Z573" s="5"/>
      <c r="AA573" s="6"/>
      <c r="AB573" s="7"/>
      <c r="AC573" s="55"/>
      <c r="AD573" s="170"/>
      <c r="AE573" s="27" t="s">
        <v>305</v>
      </c>
      <c r="AF573" s="25"/>
      <c r="AG573" s="28" t="s">
        <v>309</v>
      </c>
      <c r="AH573" s="552"/>
      <c r="AI573" s="537"/>
      <c r="AJ573" s="539"/>
      <c r="AK573" s="539"/>
      <c r="AL573" s="539"/>
      <c r="AM573" s="539"/>
      <c r="AO573" s="34" t="str">
        <f t="shared" si="206"/>
        <v/>
      </c>
      <c r="AP573" s="35" t="str">
        <f t="shared" si="192"/>
        <v/>
      </c>
      <c r="AQ573" s="36" t="str">
        <f t="shared" si="193"/>
        <v/>
      </c>
      <c r="AR573" s="37" t="str">
        <f t="shared" si="194"/>
        <v/>
      </c>
      <c r="AS573" s="38" t="str">
        <f t="shared" si="195"/>
        <v>000</v>
      </c>
      <c r="AT573" s="39" t="str">
        <f t="shared" si="196"/>
        <v>000</v>
      </c>
      <c r="AU573" s="169">
        <f t="shared" si="197"/>
        <v>0</v>
      </c>
      <c r="AV573" s="35" t="str">
        <f t="shared" si="198"/>
        <v>000</v>
      </c>
      <c r="AW573" s="39" t="str">
        <f t="shared" si="199"/>
        <v>000</v>
      </c>
      <c r="AX573" s="169">
        <f t="shared" si="200"/>
        <v>0</v>
      </c>
      <c r="AY573" s="43">
        <f t="shared" si="201"/>
        <v>0</v>
      </c>
      <c r="AZ573" s="32">
        <f t="shared" si="202"/>
        <v>0</v>
      </c>
    </row>
    <row r="574" spans="3:52" ht="22.5" customHeight="1" thickBot="1">
      <c r="C574" s="511"/>
      <c r="D574" s="513"/>
      <c r="E574" s="515"/>
      <c r="F574" s="517" t="str">
        <f>IF(G575="","",INT(YEARFRAC(G575,'[1]1'!$AJ$7,1)))</f>
        <v/>
      </c>
      <c r="G574" s="518"/>
      <c r="H574" s="519"/>
      <c r="I574" s="520"/>
      <c r="J574" s="513"/>
      <c r="K574" s="540" t="s">
        <v>308</v>
      </c>
      <c r="L574" s="542"/>
      <c r="M574" s="544" t="s">
        <v>307</v>
      </c>
      <c r="N574" s="546"/>
      <c r="O574" s="547"/>
      <c r="P574" s="548"/>
      <c r="Q574" s="3"/>
      <c r="R574" s="4"/>
      <c r="S574" s="5"/>
      <c r="T574" s="6"/>
      <c r="U574" s="7"/>
      <c r="V574" s="55"/>
      <c r="W574" s="125"/>
      <c r="X574" s="8"/>
      <c r="Y574" s="4"/>
      <c r="Z574" s="5"/>
      <c r="AA574" s="6"/>
      <c r="AB574" s="7"/>
      <c r="AC574" s="55"/>
      <c r="AD574" s="168"/>
      <c r="AE574" s="549" t="s">
        <v>66</v>
      </c>
      <c r="AF574" s="549"/>
      <c r="AG574" s="550"/>
      <c r="AH574" s="551"/>
      <c r="AI574" s="536" t="str">
        <f t="shared" si="189"/>
        <v/>
      </c>
      <c r="AJ574" s="538"/>
      <c r="AK574" s="538"/>
      <c r="AL574" s="538"/>
      <c r="AM574" s="538"/>
      <c r="AO574" s="34" t="str">
        <f t="shared" si="206"/>
        <v/>
      </c>
      <c r="AP574" s="35" t="str">
        <f t="shared" si="192"/>
        <v/>
      </c>
      <c r="AQ574" s="36" t="str">
        <f t="shared" si="193"/>
        <v/>
      </c>
      <c r="AR574" s="37" t="str">
        <f t="shared" si="194"/>
        <v/>
      </c>
      <c r="AS574" s="38" t="str">
        <f t="shared" si="195"/>
        <v>000</v>
      </c>
      <c r="AT574" s="39" t="str">
        <f t="shared" si="196"/>
        <v>000</v>
      </c>
      <c r="AU574" s="169">
        <f t="shared" si="197"/>
        <v>0</v>
      </c>
      <c r="AV574" s="35" t="str">
        <f t="shared" si="198"/>
        <v>000</v>
      </c>
      <c r="AW574" s="39" t="str">
        <f t="shared" si="199"/>
        <v>000</v>
      </c>
      <c r="AX574" s="169">
        <f t="shared" si="200"/>
        <v>0</v>
      </c>
      <c r="AY574" s="43">
        <f t="shared" si="201"/>
        <v>0</v>
      </c>
      <c r="AZ574" s="32">
        <f t="shared" si="202"/>
        <v>0</v>
      </c>
    </row>
    <row r="575" spans="3:52" ht="22.5" customHeight="1">
      <c r="C575" s="512"/>
      <c r="D575" s="514"/>
      <c r="E575" s="516"/>
      <c r="F575" s="27" t="s">
        <v>305</v>
      </c>
      <c r="G575" s="25"/>
      <c r="H575" s="28" t="s">
        <v>309</v>
      </c>
      <c r="I575" s="521"/>
      <c r="J575" s="514"/>
      <c r="K575" s="541"/>
      <c r="L575" s="543"/>
      <c r="M575" s="545"/>
      <c r="N575" s="127" t="s">
        <v>305</v>
      </c>
      <c r="O575" s="25"/>
      <c r="P575" s="28" t="s">
        <v>309</v>
      </c>
      <c r="Q575" s="3"/>
      <c r="R575" s="4"/>
      <c r="S575" s="5"/>
      <c r="T575" s="6"/>
      <c r="U575" s="7"/>
      <c r="V575" s="55"/>
      <c r="W575" s="125"/>
      <c r="X575" s="8"/>
      <c r="Y575" s="4"/>
      <c r="Z575" s="5"/>
      <c r="AA575" s="6"/>
      <c r="AB575" s="7"/>
      <c r="AC575" s="55"/>
      <c r="AD575" s="170"/>
      <c r="AE575" s="27" t="s">
        <v>305</v>
      </c>
      <c r="AF575" s="25"/>
      <c r="AG575" s="28" t="s">
        <v>309</v>
      </c>
      <c r="AH575" s="552"/>
      <c r="AI575" s="537"/>
      <c r="AJ575" s="539"/>
      <c r="AK575" s="539"/>
      <c r="AL575" s="539"/>
      <c r="AM575" s="539"/>
      <c r="AO575" s="34" t="str">
        <f t="shared" si="206"/>
        <v/>
      </c>
      <c r="AP575" s="35" t="str">
        <f t="shared" si="192"/>
        <v/>
      </c>
      <c r="AQ575" s="36" t="str">
        <f t="shared" si="193"/>
        <v/>
      </c>
      <c r="AR575" s="37" t="str">
        <f t="shared" si="194"/>
        <v/>
      </c>
      <c r="AS575" s="38" t="str">
        <f t="shared" si="195"/>
        <v>000</v>
      </c>
      <c r="AT575" s="39" t="str">
        <f t="shared" si="196"/>
        <v>000</v>
      </c>
      <c r="AU575" s="169">
        <f t="shared" si="197"/>
        <v>0</v>
      </c>
      <c r="AV575" s="35" t="str">
        <f t="shared" si="198"/>
        <v>000</v>
      </c>
      <c r="AW575" s="39" t="str">
        <f t="shared" si="199"/>
        <v>000</v>
      </c>
      <c r="AX575" s="169">
        <f t="shared" si="200"/>
        <v>0</v>
      </c>
      <c r="AY575" s="43">
        <f t="shared" si="201"/>
        <v>0</v>
      </c>
      <c r="AZ575" s="32">
        <f t="shared" si="202"/>
        <v>0</v>
      </c>
    </row>
    <row r="576" spans="3:52" ht="22.5" customHeight="1" thickBot="1">
      <c r="C576" s="511"/>
      <c r="D576" s="513"/>
      <c r="E576" s="515"/>
      <c r="F576" s="517" t="str">
        <f>IF(G577="","",INT(YEARFRAC(G577,'[1]1'!$AJ$7,1)))</f>
        <v/>
      </c>
      <c r="G576" s="518"/>
      <c r="H576" s="519"/>
      <c r="I576" s="520"/>
      <c r="J576" s="513"/>
      <c r="K576" s="540" t="s">
        <v>308</v>
      </c>
      <c r="L576" s="542"/>
      <c r="M576" s="544" t="s">
        <v>307</v>
      </c>
      <c r="N576" s="546"/>
      <c r="O576" s="547"/>
      <c r="P576" s="548"/>
      <c r="Q576" s="3"/>
      <c r="R576" s="4"/>
      <c r="S576" s="5"/>
      <c r="T576" s="6"/>
      <c r="U576" s="7"/>
      <c r="V576" s="55"/>
      <c r="W576" s="125"/>
      <c r="X576" s="8"/>
      <c r="Y576" s="4"/>
      <c r="Z576" s="5"/>
      <c r="AA576" s="6"/>
      <c r="AB576" s="7"/>
      <c r="AC576" s="55"/>
      <c r="AD576" s="168"/>
      <c r="AE576" s="549" t="s">
        <v>66</v>
      </c>
      <c r="AF576" s="549"/>
      <c r="AG576" s="550"/>
      <c r="AH576" s="551"/>
      <c r="AI576" s="536" t="str">
        <f t="shared" si="190"/>
        <v/>
      </c>
      <c r="AJ576" s="538"/>
      <c r="AK576" s="538"/>
      <c r="AL576" s="538"/>
      <c r="AM576" s="538"/>
      <c r="AO576" s="34" t="str">
        <f t="shared" si="206"/>
        <v/>
      </c>
      <c r="AP576" s="35" t="str">
        <f t="shared" si="192"/>
        <v/>
      </c>
      <c r="AQ576" s="36" t="str">
        <f t="shared" si="193"/>
        <v/>
      </c>
      <c r="AR576" s="37" t="str">
        <f t="shared" si="194"/>
        <v/>
      </c>
      <c r="AS576" s="38" t="str">
        <f t="shared" si="195"/>
        <v>000</v>
      </c>
      <c r="AT576" s="39" t="str">
        <f t="shared" si="196"/>
        <v>000</v>
      </c>
      <c r="AU576" s="169">
        <f t="shared" si="197"/>
        <v>0</v>
      </c>
      <c r="AV576" s="35" t="str">
        <f t="shared" si="198"/>
        <v>000</v>
      </c>
      <c r="AW576" s="39" t="str">
        <f t="shared" si="199"/>
        <v>000</v>
      </c>
      <c r="AX576" s="169">
        <f t="shared" si="200"/>
        <v>0</v>
      </c>
      <c r="AY576" s="43">
        <f t="shared" si="201"/>
        <v>0</v>
      </c>
      <c r="AZ576" s="32">
        <f t="shared" si="202"/>
        <v>0</v>
      </c>
    </row>
    <row r="577" spans="3:52" ht="22.5" customHeight="1">
      <c r="C577" s="512"/>
      <c r="D577" s="514"/>
      <c r="E577" s="516"/>
      <c r="F577" s="27" t="s">
        <v>305</v>
      </c>
      <c r="G577" s="25"/>
      <c r="H577" s="28" t="s">
        <v>309</v>
      </c>
      <c r="I577" s="521"/>
      <c r="J577" s="514"/>
      <c r="K577" s="541"/>
      <c r="L577" s="543"/>
      <c r="M577" s="545"/>
      <c r="N577" s="127" t="s">
        <v>305</v>
      </c>
      <c r="O577" s="25"/>
      <c r="P577" s="28" t="s">
        <v>309</v>
      </c>
      <c r="Q577" s="3"/>
      <c r="R577" s="4"/>
      <c r="S577" s="5"/>
      <c r="T577" s="6"/>
      <c r="U577" s="7"/>
      <c r="V577" s="55"/>
      <c r="W577" s="125"/>
      <c r="X577" s="8"/>
      <c r="Y577" s="4"/>
      <c r="Z577" s="5"/>
      <c r="AA577" s="6"/>
      <c r="AB577" s="7"/>
      <c r="AC577" s="55"/>
      <c r="AD577" s="170"/>
      <c r="AE577" s="27" t="s">
        <v>305</v>
      </c>
      <c r="AF577" s="25"/>
      <c r="AG577" s="28" t="s">
        <v>309</v>
      </c>
      <c r="AH577" s="552"/>
      <c r="AI577" s="537"/>
      <c r="AJ577" s="539"/>
      <c r="AK577" s="539"/>
      <c r="AL577" s="539"/>
      <c r="AM577" s="539"/>
      <c r="AO577" s="34" t="str">
        <f t="shared" si="206"/>
        <v/>
      </c>
      <c r="AP577" s="35" t="str">
        <f t="shared" si="192"/>
        <v/>
      </c>
      <c r="AQ577" s="36" t="str">
        <f t="shared" si="193"/>
        <v/>
      </c>
      <c r="AR577" s="37" t="str">
        <f t="shared" si="194"/>
        <v/>
      </c>
      <c r="AS577" s="38" t="str">
        <f t="shared" si="195"/>
        <v>000</v>
      </c>
      <c r="AT577" s="39" t="str">
        <f t="shared" si="196"/>
        <v>000</v>
      </c>
      <c r="AU577" s="169">
        <f t="shared" si="197"/>
        <v>0</v>
      </c>
      <c r="AV577" s="35" t="str">
        <f t="shared" si="198"/>
        <v>000</v>
      </c>
      <c r="AW577" s="39" t="str">
        <f t="shared" si="199"/>
        <v>000</v>
      </c>
      <c r="AX577" s="169">
        <f t="shared" si="200"/>
        <v>0</v>
      </c>
      <c r="AY577" s="43">
        <f t="shared" si="201"/>
        <v>0</v>
      </c>
      <c r="AZ577" s="32">
        <f t="shared" si="202"/>
        <v>0</v>
      </c>
    </row>
    <row r="578" spans="3:52" ht="22.5" customHeight="1" thickBot="1">
      <c r="C578" s="511"/>
      <c r="D578" s="513"/>
      <c r="E578" s="515"/>
      <c r="F578" s="517" t="str">
        <f>IF(G579="","",INT(YEARFRAC(G579,'[1]1'!$AJ$7,1)))</f>
        <v/>
      </c>
      <c r="G578" s="518"/>
      <c r="H578" s="519"/>
      <c r="I578" s="520"/>
      <c r="J578" s="513"/>
      <c r="K578" s="540" t="s">
        <v>308</v>
      </c>
      <c r="L578" s="542"/>
      <c r="M578" s="544" t="s">
        <v>307</v>
      </c>
      <c r="N578" s="546"/>
      <c r="O578" s="547"/>
      <c r="P578" s="548"/>
      <c r="Q578" s="3"/>
      <c r="R578" s="4"/>
      <c r="S578" s="5"/>
      <c r="T578" s="6"/>
      <c r="U578" s="7"/>
      <c r="V578" s="55"/>
      <c r="W578" s="125"/>
      <c r="X578" s="8"/>
      <c r="Y578" s="4"/>
      <c r="Z578" s="5"/>
      <c r="AA578" s="6"/>
      <c r="AB578" s="7"/>
      <c r="AC578" s="55"/>
      <c r="AD578" s="168"/>
      <c r="AE578" s="549" t="s">
        <v>66</v>
      </c>
      <c r="AF578" s="549"/>
      <c r="AG578" s="550"/>
      <c r="AH578" s="551"/>
      <c r="AI578" s="536" t="str">
        <f t="shared" si="191"/>
        <v/>
      </c>
      <c r="AJ578" s="538"/>
      <c r="AK578" s="538"/>
      <c r="AL578" s="538"/>
      <c r="AM578" s="538"/>
      <c r="AO578" s="34" t="str">
        <f t="shared" si="206"/>
        <v/>
      </c>
      <c r="AP578" s="35" t="str">
        <f t="shared" si="192"/>
        <v/>
      </c>
      <c r="AQ578" s="36" t="str">
        <f t="shared" si="193"/>
        <v/>
      </c>
      <c r="AR578" s="37" t="str">
        <f t="shared" si="194"/>
        <v/>
      </c>
      <c r="AS578" s="38" t="str">
        <f t="shared" si="195"/>
        <v>000</v>
      </c>
      <c r="AT578" s="39" t="str">
        <f t="shared" si="196"/>
        <v>000</v>
      </c>
      <c r="AU578" s="169">
        <f t="shared" si="197"/>
        <v>0</v>
      </c>
      <c r="AV578" s="35" t="str">
        <f t="shared" si="198"/>
        <v>000</v>
      </c>
      <c r="AW578" s="39" t="str">
        <f t="shared" si="199"/>
        <v>000</v>
      </c>
      <c r="AX578" s="169">
        <f t="shared" si="200"/>
        <v>0</v>
      </c>
      <c r="AY578" s="43">
        <f t="shared" si="201"/>
        <v>0</v>
      </c>
      <c r="AZ578" s="32">
        <f t="shared" si="202"/>
        <v>0</v>
      </c>
    </row>
    <row r="579" spans="3:52" ht="22.5" customHeight="1">
      <c r="C579" s="512"/>
      <c r="D579" s="514"/>
      <c r="E579" s="516"/>
      <c r="F579" s="27" t="s">
        <v>305</v>
      </c>
      <c r="G579" s="25"/>
      <c r="H579" s="28" t="s">
        <v>309</v>
      </c>
      <c r="I579" s="521"/>
      <c r="J579" s="514"/>
      <c r="K579" s="541"/>
      <c r="L579" s="543"/>
      <c r="M579" s="545"/>
      <c r="N579" s="127" t="s">
        <v>305</v>
      </c>
      <c r="O579" s="25"/>
      <c r="P579" s="28" t="s">
        <v>309</v>
      </c>
      <c r="Q579" s="3"/>
      <c r="R579" s="4"/>
      <c r="S579" s="5"/>
      <c r="T579" s="6"/>
      <c r="U579" s="7"/>
      <c r="V579" s="55"/>
      <c r="W579" s="125"/>
      <c r="X579" s="8"/>
      <c r="Y579" s="4"/>
      <c r="Z579" s="5"/>
      <c r="AA579" s="6"/>
      <c r="AB579" s="7"/>
      <c r="AC579" s="55"/>
      <c r="AD579" s="170"/>
      <c r="AE579" s="27" t="s">
        <v>305</v>
      </c>
      <c r="AF579" s="25"/>
      <c r="AG579" s="28" t="s">
        <v>309</v>
      </c>
      <c r="AH579" s="552"/>
      <c r="AI579" s="537"/>
      <c r="AJ579" s="539"/>
      <c r="AK579" s="539"/>
      <c r="AL579" s="539"/>
      <c r="AM579" s="539"/>
      <c r="AO579" s="34" t="str">
        <f t="shared" si="206"/>
        <v/>
      </c>
      <c r="AP579" s="35" t="str">
        <f t="shared" si="192"/>
        <v/>
      </c>
      <c r="AQ579" s="36" t="str">
        <f t="shared" si="193"/>
        <v/>
      </c>
      <c r="AR579" s="37" t="str">
        <f t="shared" si="194"/>
        <v/>
      </c>
      <c r="AS579" s="38" t="str">
        <f t="shared" si="195"/>
        <v>000</v>
      </c>
      <c r="AT579" s="39" t="str">
        <f t="shared" si="196"/>
        <v>000</v>
      </c>
      <c r="AU579" s="169">
        <f t="shared" si="197"/>
        <v>0</v>
      </c>
      <c r="AV579" s="35" t="str">
        <f t="shared" si="198"/>
        <v>000</v>
      </c>
      <c r="AW579" s="39" t="str">
        <f t="shared" si="199"/>
        <v>000</v>
      </c>
      <c r="AX579" s="169">
        <f t="shared" si="200"/>
        <v>0</v>
      </c>
      <c r="AY579" s="43">
        <f t="shared" si="201"/>
        <v>0</v>
      </c>
      <c r="AZ579" s="32">
        <f t="shared" si="202"/>
        <v>0</v>
      </c>
    </row>
    <row r="580" spans="3:52" ht="22.5" customHeight="1" thickBot="1">
      <c r="C580" s="511"/>
      <c r="D580" s="513"/>
      <c r="E580" s="515"/>
      <c r="F580" s="517" t="str">
        <f>IF(G581="","",INT(YEARFRAC(G581,'[1]1'!$AJ$7,1)))</f>
        <v/>
      </c>
      <c r="G580" s="518"/>
      <c r="H580" s="519"/>
      <c r="I580" s="520"/>
      <c r="J580" s="513"/>
      <c r="K580" s="540" t="s">
        <v>308</v>
      </c>
      <c r="L580" s="542"/>
      <c r="M580" s="544" t="s">
        <v>307</v>
      </c>
      <c r="N580" s="546"/>
      <c r="O580" s="547"/>
      <c r="P580" s="548"/>
      <c r="Q580" s="3"/>
      <c r="R580" s="4"/>
      <c r="S580" s="5"/>
      <c r="T580" s="6"/>
      <c r="U580" s="7"/>
      <c r="V580" s="55"/>
      <c r="W580" s="125"/>
      <c r="X580" s="8"/>
      <c r="Y580" s="4"/>
      <c r="Z580" s="5"/>
      <c r="AA580" s="6"/>
      <c r="AB580" s="7"/>
      <c r="AC580" s="55"/>
      <c r="AD580" s="168"/>
      <c r="AE580" s="549" t="s">
        <v>66</v>
      </c>
      <c r="AF580" s="549"/>
      <c r="AG580" s="550"/>
      <c r="AH580" s="551"/>
      <c r="AI580" s="536" t="str">
        <f t="shared" si="203"/>
        <v/>
      </c>
      <c r="AJ580" s="538"/>
      <c r="AK580" s="538"/>
      <c r="AL580" s="538"/>
      <c r="AM580" s="538"/>
      <c r="AO580" s="34" t="str">
        <f t="shared" si="206"/>
        <v/>
      </c>
      <c r="AP580" s="35" t="str">
        <f t="shared" si="192"/>
        <v/>
      </c>
      <c r="AQ580" s="36" t="str">
        <f t="shared" si="193"/>
        <v/>
      </c>
      <c r="AR580" s="37" t="str">
        <f t="shared" si="194"/>
        <v/>
      </c>
      <c r="AS580" s="38" t="str">
        <f t="shared" si="195"/>
        <v>000</v>
      </c>
      <c r="AT580" s="39" t="str">
        <f t="shared" si="196"/>
        <v>000</v>
      </c>
      <c r="AU580" s="169">
        <f t="shared" si="197"/>
        <v>0</v>
      </c>
      <c r="AV580" s="35" t="str">
        <f t="shared" si="198"/>
        <v>000</v>
      </c>
      <c r="AW580" s="39" t="str">
        <f t="shared" si="199"/>
        <v>000</v>
      </c>
      <c r="AX580" s="169">
        <f t="shared" si="200"/>
        <v>0</v>
      </c>
      <c r="AY580" s="43">
        <f t="shared" si="201"/>
        <v>0</v>
      </c>
      <c r="AZ580" s="32">
        <f t="shared" si="202"/>
        <v>0</v>
      </c>
    </row>
    <row r="581" spans="3:52" ht="22.5" customHeight="1">
      <c r="C581" s="512"/>
      <c r="D581" s="514"/>
      <c r="E581" s="516"/>
      <c r="F581" s="27" t="s">
        <v>305</v>
      </c>
      <c r="G581" s="25"/>
      <c r="H581" s="28" t="s">
        <v>309</v>
      </c>
      <c r="I581" s="521"/>
      <c r="J581" s="514"/>
      <c r="K581" s="541"/>
      <c r="L581" s="543"/>
      <c r="M581" s="545"/>
      <c r="N581" s="127" t="s">
        <v>305</v>
      </c>
      <c r="O581" s="25"/>
      <c r="P581" s="28" t="s">
        <v>309</v>
      </c>
      <c r="Q581" s="3"/>
      <c r="R581" s="4"/>
      <c r="S581" s="5"/>
      <c r="T581" s="6"/>
      <c r="U581" s="7"/>
      <c r="V581" s="55"/>
      <c r="W581" s="125"/>
      <c r="X581" s="8"/>
      <c r="Y581" s="4"/>
      <c r="Z581" s="5"/>
      <c r="AA581" s="6"/>
      <c r="AB581" s="7"/>
      <c r="AC581" s="55"/>
      <c r="AD581" s="170"/>
      <c r="AE581" s="27" t="s">
        <v>305</v>
      </c>
      <c r="AF581" s="25"/>
      <c r="AG581" s="28" t="s">
        <v>309</v>
      </c>
      <c r="AH581" s="552"/>
      <c r="AI581" s="537"/>
      <c r="AJ581" s="539"/>
      <c r="AK581" s="539"/>
      <c r="AL581" s="539"/>
      <c r="AM581" s="539"/>
      <c r="AO581" s="34" t="str">
        <f t="shared" si="206"/>
        <v/>
      </c>
      <c r="AP581" s="35" t="str">
        <f t="shared" si="192"/>
        <v/>
      </c>
      <c r="AQ581" s="36" t="str">
        <f t="shared" si="193"/>
        <v/>
      </c>
      <c r="AR581" s="37" t="str">
        <f t="shared" si="194"/>
        <v/>
      </c>
      <c r="AS581" s="38" t="str">
        <f t="shared" si="195"/>
        <v>000</v>
      </c>
      <c r="AT581" s="39" t="str">
        <f t="shared" si="196"/>
        <v>000</v>
      </c>
      <c r="AU581" s="169">
        <f t="shared" si="197"/>
        <v>0</v>
      </c>
      <c r="AV581" s="35" t="str">
        <f t="shared" si="198"/>
        <v>000</v>
      </c>
      <c r="AW581" s="39" t="str">
        <f t="shared" si="199"/>
        <v>000</v>
      </c>
      <c r="AX581" s="169">
        <f t="shared" si="200"/>
        <v>0</v>
      </c>
      <c r="AY581" s="43">
        <f t="shared" si="201"/>
        <v>0</v>
      </c>
      <c r="AZ581" s="32">
        <f t="shared" si="202"/>
        <v>0</v>
      </c>
    </row>
    <row r="582" spans="3:52" ht="22.5" customHeight="1" thickBot="1">
      <c r="C582" s="511"/>
      <c r="D582" s="513"/>
      <c r="E582" s="515"/>
      <c r="F582" s="517" t="str">
        <f>IF(G583="","",INT(YEARFRAC(G583,'[1]1'!$AJ$7,1)))</f>
        <v/>
      </c>
      <c r="G582" s="518"/>
      <c r="H582" s="519"/>
      <c r="I582" s="520"/>
      <c r="J582" s="513"/>
      <c r="K582" s="540" t="s">
        <v>308</v>
      </c>
      <c r="L582" s="542"/>
      <c r="M582" s="544" t="s">
        <v>307</v>
      </c>
      <c r="N582" s="546"/>
      <c r="O582" s="547"/>
      <c r="P582" s="548"/>
      <c r="Q582" s="3"/>
      <c r="R582" s="4"/>
      <c r="S582" s="5"/>
      <c r="T582" s="6"/>
      <c r="U582" s="7"/>
      <c r="V582" s="55"/>
      <c r="W582" s="125"/>
      <c r="X582" s="8"/>
      <c r="Y582" s="4"/>
      <c r="Z582" s="5"/>
      <c r="AA582" s="6"/>
      <c r="AB582" s="7"/>
      <c r="AC582" s="55"/>
      <c r="AD582" s="168"/>
      <c r="AE582" s="549" t="s">
        <v>66</v>
      </c>
      <c r="AF582" s="549"/>
      <c r="AG582" s="550"/>
      <c r="AH582" s="551"/>
      <c r="AI582" s="536" t="str">
        <f t="shared" si="204"/>
        <v/>
      </c>
      <c r="AJ582" s="538"/>
      <c r="AK582" s="538"/>
      <c r="AL582" s="538"/>
      <c r="AM582" s="538"/>
      <c r="AO582" s="34" t="str">
        <f t="shared" si="206"/>
        <v/>
      </c>
      <c r="AP582" s="35" t="str">
        <f t="shared" ref="AP582:AP645" si="209">IF(E582&lt;&gt;"",E582,IF(SUM(Q582:AC583)&lt;&gt;0,AP581,""))</f>
        <v/>
      </c>
      <c r="AQ582" s="36" t="str">
        <f t="shared" ref="AQ582:AQ645" si="210">IF(G583="","",G583)</f>
        <v/>
      </c>
      <c r="AR582" s="37" t="str">
        <f t="shared" ref="AR582:AR645" si="211">IF(AH582="","",AH582)</f>
        <v/>
      </c>
      <c r="AS582" s="38" t="str">
        <f t="shared" ref="AS582:AS645" si="212">TEXT(Q582*10 + R582&amp;"0","000")</f>
        <v>000</v>
      </c>
      <c r="AT582" s="39" t="str">
        <f t="shared" ref="AT582:AT645" si="213">TEXT(S582*100+T582*10+U582,"000")</f>
        <v>000</v>
      </c>
      <c r="AU582" s="169">
        <f t="shared" ref="AU582:AU645" si="214">V582</f>
        <v>0</v>
      </c>
      <c r="AV582" s="35" t="str">
        <f t="shared" ref="AV582:AV645" si="215">TEXT(X582*10 + Y582&amp;"0","000")</f>
        <v>000</v>
      </c>
      <c r="AW582" s="39" t="str">
        <f t="shared" ref="AW582:AW645" si="216">TEXT(Z582*100+AA582*10+AB582,"000")</f>
        <v>000</v>
      </c>
      <c r="AX582" s="169">
        <f t="shared" ref="AX582:AX645" si="217">AC582</f>
        <v>0</v>
      </c>
      <c r="AY582" s="43">
        <f t="shared" ref="AY582:AY645" si="218">IF(OR(AO582&amp;AP582="",AO582&amp;AP582=AO581&amp;AP581),0,1)</f>
        <v>0</v>
      </c>
      <c r="AZ582" s="32">
        <f t="shared" ref="AZ582:AZ645" si="219">IF(AO582&amp;AP582=AO583&amp;AP583,0,1)</f>
        <v>0</v>
      </c>
    </row>
    <row r="583" spans="3:52" ht="22.5" customHeight="1">
      <c r="C583" s="512"/>
      <c r="D583" s="514"/>
      <c r="E583" s="516"/>
      <c r="F583" s="27" t="s">
        <v>305</v>
      </c>
      <c r="G583" s="25"/>
      <c r="H583" s="28" t="s">
        <v>309</v>
      </c>
      <c r="I583" s="521"/>
      <c r="J583" s="514"/>
      <c r="K583" s="541"/>
      <c r="L583" s="543"/>
      <c r="M583" s="545"/>
      <c r="N583" s="127" t="s">
        <v>305</v>
      </c>
      <c r="O583" s="25"/>
      <c r="P583" s="28" t="s">
        <v>309</v>
      </c>
      <c r="Q583" s="3"/>
      <c r="R583" s="4"/>
      <c r="S583" s="5"/>
      <c r="T583" s="6"/>
      <c r="U583" s="7"/>
      <c r="V583" s="55"/>
      <c r="W583" s="125"/>
      <c r="X583" s="8"/>
      <c r="Y583" s="4"/>
      <c r="Z583" s="5"/>
      <c r="AA583" s="6"/>
      <c r="AB583" s="7"/>
      <c r="AC583" s="55"/>
      <c r="AD583" s="170"/>
      <c r="AE583" s="27" t="s">
        <v>305</v>
      </c>
      <c r="AF583" s="25"/>
      <c r="AG583" s="28" t="s">
        <v>309</v>
      </c>
      <c r="AH583" s="552"/>
      <c r="AI583" s="537"/>
      <c r="AJ583" s="539"/>
      <c r="AK583" s="539"/>
      <c r="AL583" s="539"/>
      <c r="AM583" s="539"/>
      <c r="AO583" s="34" t="str">
        <f t="shared" si="206"/>
        <v/>
      </c>
      <c r="AP583" s="35" t="str">
        <f t="shared" si="209"/>
        <v/>
      </c>
      <c r="AQ583" s="36" t="str">
        <f t="shared" si="210"/>
        <v/>
      </c>
      <c r="AR583" s="37" t="str">
        <f t="shared" si="211"/>
        <v/>
      </c>
      <c r="AS583" s="38" t="str">
        <f t="shared" si="212"/>
        <v>000</v>
      </c>
      <c r="AT583" s="39" t="str">
        <f t="shared" si="213"/>
        <v>000</v>
      </c>
      <c r="AU583" s="169">
        <f t="shared" si="214"/>
        <v>0</v>
      </c>
      <c r="AV583" s="35" t="str">
        <f t="shared" si="215"/>
        <v>000</v>
      </c>
      <c r="AW583" s="39" t="str">
        <f t="shared" si="216"/>
        <v>000</v>
      </c>
      <c r="AX583" s="169">
        <f t="shared" si="217"/>
        <v>0</v>
      </c>
      <c r="AY583" s="43">
        <f t="shared" si="218"/>
        <v>0</v>
      </c>
      <c r="AZ583" s="32">
        <f t="shared" si="219"/>
        <v>0</v>
      </c>
    </row>
    <row r="584" spans="3:52" ht="22.5" customHeight="1" thickBot="1">
      <c r="C584" s="511"/>
      <c r="D584" s="513"/>
      <c r="E584" s="515"/>
      <c r="F584" s="517" t="str">
        <f>IF(G585="","",INT(YEARFRAC(G585,'[1]1'!$AJ$7,1)))</f>
        <v/>
      </c>
      <c r="G584" s="518"/>
      <c r="H584" s="519"/>
      <c r="I584" s="520"/>
      <c r="J584" s="513"/>
      <c r="K584" s="540" t="s">
        <v>308</v>
      </c>
      <c r="L584" s="542"/>
      <c r="M584" s="544" t="s">
        <v>307</v>
      </c>
      <c r="N584" s="546"/>
      <c r="O584" s="547"/>
      <c r="P584" s="548"/>
      <c r="Q584" s="3"/>
      <c r="R584" s="4"/>
      <c r="S584" s="5"/>
      <c r="T584" s="6"/>
      <c r="U584" s="7"/>
      <c r="V584" s="55"/>
      <c r="W584" s="125"/>
      <c r="X584" s="8"/>
      <c r="Y584" s="4"/>
      <c r="Z584" s="5"/>
      <c r="AA584" s="6"/>
      <c r="AB584" s="7"/>
      <c r="AC584" s="55"/>
      <c r="AD584" s="168"/>
      <c r="AE584" s="549" t="s">
        <v>66</v>
      </c>
      <c r="AF584" s="549"/>
      <c r="AG584" s="550"/>
      <c r="AH584" s="551"/>
      <c r="AI584" s="536" t="str">
        <f t="shared" ref="AI584" si="220">IF(F584&lt;35,"◯","")</f>
        <v/>
      </c>
      <c r="AJ584" s="538"/>
      <c r="AK584" s="538"/>
      <c r="AL584" s="538"/>
      <c r="AM584" s="538"/>
      <c r="AO584" s="34" t="str">
        <f t="shared" si="206"/>
        <v/>
      </c>
      <c r="AP584" s="35" t="str">
        <f t="shared" si="209"/>
        <v/>
      </c>
      <c r="AQ584" s="36" t="str">
        <f t="shared" si="210"/>
        <v/>
      </c>
      <c r="AR584" s="37" t="str">
        <f t="shared" si="211"/>
        <v/>
      </c>
      <c r="AS584" s="38" t="str">
        <f t="shared" si="212"/>
        <v>000</v>
      </c>
      <c r="AT584" s="39" t="str">
        <f t="shared" si="213"/>
        <v>000</v>
      </c>
      <c r="AU584" s="169">
        <f t="shared" si="214"/>
        <v>0</v>
      </c>
      <c r="AV584" s="35" t="str">
        <f t="shared" si="215"/>
        <v>000</v>
      </c>
      <c r="AW584" s="39" t="str">
        <f t="shared" si="216"/>
        <v>000</v>
      </c>
      <c r="AX584" s="169">
        <f t="shared" si="217"/>
        <v>0</v>
      </c>
      <c r="AY584" s="43">
        <f t="shared" si="218"/>
        <v>0</v>
      </c>
      <c r="AZ584" s="32">
        <f t="shared" si="219"/>
        <v>0</v>
      </c>
    </row>
    <row r="585" spans="3:52" ht="22.5" customHeight="1">
      <c r="C585" s="512"/>
      <c r="D585" s="514"/>
      <c r="E585" s="516"/>
      <c r="F585" s="27" t="s">
        <v>305</v>
      </c>
      <c r="G585" s="25"/>
      <c r="H585" s="28" t="s">
        <v>309</v>
      </c>
      <c r="I585" s="521"/>
      <c r="J585" s="514"/>
      <c r="K585" s="541"/>
      <c r="L585" s="543"/>
      <c r="M585" s="545"/>
      <c r="N585" s="127" t="s">
        <v>305</v>
      </c>
      <c r="O585" s="25"/>
      <c r="P585" s="28" t="s">
        <v>309</v>
      </c>
      <c r="Q585" s="3"/>
      <c r="R585" s="4"/>
      <c r="S585" s="5"/>
      <c r="T585" s="6"/>
      <c r="U585" s="7"/>
      <c r="V585" s="55"/>
      <c r="W585" s="125"/>
      <c r="X585" s="8"/>
      <c r="Y585" s="4"/>
      <c r="Z585" s="5"/>
      <c r="AA585" s="6"/>
      <c r="AB585" s="7"/>
      <c r="AC585" s="55"/>
      <c r="AD585" s="170"/>
      <c r="AE585" s="27" t="s">
        <v>305</v>
      </c>
      <c r="AF585" s="25"/>
      <c r="AG585" s="28" t="s">
        <v>309</v>
      </c>
      <c r="AH585" s="552"/>
      <c r="AI585" s="537"/>
      <c r="AJ585" s="539"/>
      <c r="AK585" s="539"/>
      <c r="AL585" s="539"/>
      <c r="AM585" s="539"/>
      <c r="AO585" s="34" t="str">
        <f t="shared" si="206"/>
        <v/>
      </c>
      <c r="AP585" s="35" t="str">
        <f t="shared" si="209"/>
        <v/>
      </c>
      <c r="AQ585" s="36" t="str">
        <f t="shared" si="210"/>
        <v/>
      </c>
      <c r="AR585" s="37" t="str">
        <f t="shared" si="211"/>
        <v/>
      </c>
      <c r="AS585" s="38" t="str">
        <f t="shared" si="212"/>
        <v>000</v>
      </c>
      <c r="AT585" s="39" t="str">
        <f t="shared" si="213"/>
        <v>000</v>
      </c>
      <c r="AU585" s="169">
        <f t="shared" si="214"/>
        <v>0</v>
      </c>
      <c r="AV585" s="35" t="str">
        <f t="shared" si="215"/>
        <v>000</v>
      </c>
      <c r="AW585" s="39" t="str">
        <f t="shared" si="216"/>
        <v>000</v>
      </c>
      <c r="AX585" s="169">
        <f t="shared" si="217"/>
        <v>0</v>
      </c>
      <c r="AY585" s="43">
        <f t="shared" si="218"/>
        <v>0</v>
      </c>
      <c r="AZ585" s="32">
        <f t="shared" si="219"/>
        <v>0</v>
      </c>
    </row>
    <row r="586" spans="3:52" ht="22.5" customHeight="1" thickBot="1">
      <c r="C586" s="511"/>
      <c r="D586" s="513"/>
      <c r="E586" s="515"/>
      <c r="F586" s="517" t="str">
        <f>IF(G587="","",INT(YEARFRAC(G587,'[1]1'!$AJ$7,1)))</f>
        <v/>
      </c>
      <c r="G586" s="518"/>
      <c r="H586" s="519"/>
      <c r="I586" s="520"/>
      <c r="J586" s="513"/>
      <c r="K586" s="540" t="s">
        <v>308</v>
      </c>
      <c r="L586" s="542"/>
      <c r="M586" s="544" t="s">
        <v>307</v>
      </c>
      <c r="N586" s="546"/>
      <c r="O586" s="547"/>
      <c r="P586" s="548"/>
      <c r="Q586" s="3"/>
      <c r="R586" s="4"/>
      <c r="S586" s="5"/>
      <c r="T586" s="6"/>
      <c r="U586" s="7"/>
      <c r="V586" s="55"/>
      <c r="W586" s="125"/>
      <c r="X586" s="8"/>
      <c r="Y586" s="4"/>
      <c r="Z586" s="5"/>
      <c r="AA586" s="6"/>
      <c r="AB586" s="7"/>
      <c r="AC586" s="55"/>
      <c r="AD586" s="168"/>
      <c r="AE586" s="549" t="s">
        <v>66</v>
      </c>
      <c r="AF586" s="549"/>
      <c r="AG586" s="550"/>
      <c r="AH586" s="551"/>
      <c r="AI586" s="536" t="str">
        <f t="shared" ref="AI586:AI646" si="221">IF(F586&lt;35,"◯","")</f>
        <v/>
      </c>
      <c r="AJ586" s="538"/>
      <c r="AK586" s="538"/>
      <c r="AL586" s="538"/>
      <c r="AM586" s="538"/>
      <c r="AO586" s="34" t="str">
        <f t="shared" si="206"/>
        <v/>
      </c>
      <c r="AP586" s="35" t="str">
        <f t="shared" si="209"/>
        <v/>
      </c>
      <c r="AQ586" s="36" t="str">
        <f t="shared" si="210"/>
        <v/>
      </c>
      <c r="AR586" s="37" t="str">
        <f t="shared" si="211"/>
        <v/>
      </c>
      <c r="AS586" s="38" t="str">
        <f t="shared" si="212"/>
        <v>000</v>
      </c>
      <c r="AT586" s="39" t="str">
        <f t="shared" si="213"/>
        <v>000</v>
      </c>
      <c r="AU586" s="169">
        <f t="shared" si="214"/>
        <v>0</v>
      </c>
      <c r="AV586" s="35" t="str">
        <f t="shared" si="215"/>
        <v>000</v>
      </c>
      <c r="AW586" s="39" t="str">
        <f t="shared" si="216"/>
        <v>000</v>
      </c>
      <c r="AX586" s="169">
        <f t="shared" si="217"/>
        <v>0</v>
      </c>
      <c r="AY586" s="43">
        <f t="shared" si="218"/>
        <v>0</v>
      </c>
      <c r="AZ586" s="32">
        <f t="shared" si="219"/>
        <v>0</v>
      </c>
    </row>
    <row r="587" spans="3:52" ht="22.5" customHeight="1">
      <c r="C587" s="512"/>
      <c r="D587" s="514"/>
      <c r="E587" s="516"/>
      <c r="F587" s="27" t="s">
        <v>305</v>
      </c>
      <c r="G587" s="25"/>
      <c r="H587" s="28" t="s">
        <v>309</v>
      </c>
      <c r="I587" s="521"/>
      <c r="J587" s="514"/>
      <c r="K587" s="541"/>
      <c r="L587" s="543"/>
      <c r="M587" s="545"/>
      <c r="N587" s="127" t="s">
        <v>305</v>
      </c>
      <c r="O587" s="25"/>
      <c r="P587" s="28" t="s">
        <v>309</v>
      </c>
      <c r="Q587" s="3"/>
      <c r="R587" s="4"/>
      <c r="S587" s="5"/>
      <c r="T587" s="6"/>
      <c r="U587" s="7"/>
      <c r="V587" s="55"/>
      <c r="W587" s="125"/>
      <c r="X587" s="8"/>
      <c r="Y587" s="4"/>
      <c r="Z587" s="5"/>
      <c r="AA587" s="6"/>
      <c r="AB587" s="7"/>
      <c r="AC587" s="55"/>
      <c r="AD587" s="170"/>
      <c r="AE587" s="27" t="s">
        <v>305</v>
      </c>
      <c r="AF587" s="25"/>
      <c r="AG587" s="28" t="s">
        <v>309</v>
      </c>
      <c r="AH587" s="552"/>
      <c r="AI587" s="537"/>
      <c r="AJ587" s="539"/>
      <c r="AK587" s="539"/>
      <c r="AL587" s="539"/>
      <c r="AM587" s="539"/>
      <c r="AO587" s="34" t="str">
        <f t="shared" si="206"/>
        <v/>
      </c>
      <c r="AP587" s="35" t="str">
        <f t="shared" si="209"/>
        <v/>
      </c>
      <c r="AQ587" s="36" t="str">
        <f t="shared" si="210"/>
        <v/>
      </c>
      <c r="AR587" s="37" t="str">
        <f t="shared" si="211"/>
        <v/>
      </c>
      <c r="AS587" s="38" t="str">
        <f t="shared" si="212"/>
        <v>000</v>
      </c>
      <c r="AT587" s="39" t="str">
        <f t="shared" si="213"/>
        <v>000</v>
      </c>
      <c r="AU587" s="169">
        <f t="shared" si="214"/>
        <v>0</v>
      </c>
      <c r="AV587" s="35" t="str">
        <f t="shared" si="215"/>
        <v>000</v>
      </c>
      <c r="AW587" s="39" t="str">
        <f t="shared" si="216"/>
        <v>000</v>
      </c>
      <c r="AX587" s="169">
        <f t="shared" si="217"/>
        <v>0</v>
      </c>
      <c r="AY587" s="43">
        <f t="shared" si="218"/>
        <v>0</v>
      </c>
      <c r="AZ587" s="32">
        <f t="shared" si="219"/>
        <v>0</v>
      </c>
    </row>
    <row r="588" spans="3:52" ht="22.5" customHeight="1" thickBot="1">
      <c r="C588" s="511"/>
      <c r="D588" s="513"/>
      <c r="E588" s="515"/>
      <c r="F588" s="517" t="str">
        <f>IF(G589="","",INT(YEARFRAC(G589,'[1]1'!$AJ$7,1)))</f>
        <v/>
      </c>
      <c r="G588" s="518"/>
      <c r="H588" s="519"/>
      <c r="I588" s="520"/>
      <c r="J588" s="513"/>
      <c r="K588" s="540" t="s">
        <v>308</v>
      </c>
      <c r="L588" s="542"/>
      <c r="M588" s="544" t="s">
        <v>307</v>
      </c>
      <c r="N588" s="546"/>
      <c r="O588" s="547"/>
      <c r="P588" s="548"/>
      <c r="Q588" s="3"/>
      <c r="R588" s="4"/>
      <c r="S588" s="5"/>
      <c r="T588" s="6"/>
      <c r="U588" s="7"/>
      <c r="V588" s="55"/>
      <c r="W588" s="125"/>
      <c r="X588" s="8"/>
      <c r="Y588" s="4"/>
      <c r="Z588" s="5"/>
      <c r="AA588" s="6"/>
      <c r="AB588" s="7"/>
      <c r="AC588" s="55"/>
      <c r="AD588" s="168"/>
      <c r="AE588" s="549" t="s">
        <v>66</v>
      </c>
      <c r="AF588" s="549"/>
      <c r="AG588" s="550"/>
      <c r="AH588" s="551"/>
      <c r="AI588" s="536" t="str">
        <f t="shared" ref="AI588:AI648" si="222">IF(F588&lt;35,"◯","")</f>
        <v/>
      </c>
      <c r="AJ588" s="538"/>
      <c r="AK588" s="538"/>
      <c r="AL588" s="538"/>
      <c r="AM588" s="538"/>
      <c r="AO588" s="34" t="str">
        <f t="shared" si="206"/>
        <v/>
      </c>
      <c r="AP588" s="35" t="str">
        <f t="shared" si="209"/>
        <v/>
      </c>
      <c r="AQ588" s="36" t="str">
        <f t="shared" si="210"/>
        <v/>
      </c>
      <c r="AR588" s="37" t="str">
        <f t="shared" si="211"/>
        <v/>
      </c>
      <c r="AS588" s="38" t="str">
        <f t="shared" si="212"/>
        <v>000</v>
      </c>
      <c r="AT588" s="39" t="str">
        <f t="shared" si="213"/>
        <v>000</v>
      </c>
      <c r="AU588" s="169">
        <f t="shared" si="214"/>
        <v>0</v>
      </c>
      <c r="AV588" s="35" t="str">
        <f t="shared" si="215"/>
        <v>000</v>
      </c>
      <c r="AW588" s="39" t="str">
        <f t="shared" si="216"/>
        <v>000</v>
      </c>
      <c r="AX588" s="169">
        <f t="shared" si="217"/>
        <v>0</v>
      </c>
      <c r="AY588" s="43">
        <f t="shared" si="218"/>
        <v>0</v>
      </c>
      <c r="AZ588" s="32">
        <f t="shared" si="219"/>
        <v>0</v>
      </c>
    </row>
    <row r="589" spans="3:52" ht="22.5" customHeight="1">
      <c r="C589" s="512"/>
      <c r="D589" s="514"/>
      <c r="E589" s="516"/>
      <c r="F589" s="27" t="s">
        <v>305</v>
      </c>
      <c r="G589" s="25"/>
      <c r="H589" s="28" t="s">
        <v>309</v>
      </c>
      <c r="I589" s="521"/>
      <c r="J589" s="514"/>
      <c r="K589" s="541"/>
      <c r="L589" s="543"/>
      <c r="M589" s="545"/>
      <c r="N589" s="127" t="s">
        <v>305</v>
      </c>
      <c r="O589" s="25"/>
      <c r="P589" s="28" t="s">
        <v>309</v>
      </c>
      <c r="Q589" s="3"/>
      <c r="R589" s="4"/>
      <c r="S589" s="5"/>
      <c r="T589" s="6"/>
      <c r="U589" s="7"/>
      <c r="V589" s="55"/>
      <c r="W589" s="125"/>
      <c r="X589" s="8"/>
      <c r="Y589" s="4"/>
      <c r="Z589" s="5"/>
      <c r="AA589" s="6"/>
      <c r="AB589" s="7"/>
      <c r="AC589" s="55"/>
      <c r="AD589" s="170"/>
      <c r="AE589" s="27" t="s">
        <v>305</v>
      </c>
      <c r="AF589" s="25"/>
      <c r="AG589" s="28" t="s">
        <v>309</v>
      </c>
      <c r="AH589" s="552"/>
      <c r="AI589" s="537"/>
      <c r="AJ589" s="539"/>
      <c r="AK589" s="539"/>
      <c r="AL589" s="539"/>
      <c r="AM589" s="539"/>
      <c r="AO589" s="34" t="str">
        <f t="shared" si="206"/>
        <v/>
      </c>
      <c r="AP589" s="35" t="str">
        <f t="shared" si="209"/>
        <v/>
      </c>
      <c r="AQ589" s="36" t="str">
        <f t="shared" si="210"/>
        <v/>
      </c>
      <c r="AR589" s="37" t="str">
        <f t="shared" si="211"/>
        <v/>
      </c>
      <c r="AS589" s="38" t="str">
        <f t="shared" si="212"/>
        <v>000</v>
      </c>
      <c r="AT589" s="39" t="str">
        <f t="shared" si="213"/>
        <v>000</v>
      </c>
      <c r="AU589" s="169">
        <f t="shared" si="214"/>
        <v>0</v>
      </c>
      <c r="AV589" s="35" t="str">
        <f t="shared" si="215"/>
        <v>000</v>
      </c>
      <c r="AW589" s="39" t="str">
        <f t="shared" si="216"/>
        <v>000</v>
      </c>
      <c r="AX589" s="169">
        <f t="shared" si="217"/>
        <v>0</v>
      </c>
      <c r="AY589" s="43">
        <f t="shared" si="218"/>
        <v>0</v>
      </c>
      <c r="AZ589" s="32">
        <f t="shared" si="219"/>
        <v>0</v>
      </c>
    </row>
    <row r="590" spans="3:52" ht="22.5" customHeight="1" thickBot="1">
      <c r="C590" s="511"/>
      <c r="D590" s="513"/>
      <c r="E590" s="515"/>
      <c r="F590" s="517" t="str">
        <f>IF(G591="","",INT(YEARFRAC(G591,'[1]1'!$AJ$7,1)))</f>
        <v/>
      </c>
      <c r="G590" s="518"/>
      <c r="H590" s="519"/>
      <c r="I590" s="520"/>
      <c r="J590" s="513"/>
      <c r="K590" s="540" t="s">
        <v>308</v>
      </c>
      <c r="L590" s="542"/>
      <c r="M590" s="544" t="s">
        <v>307</v>
      </c>
      <c r="N590" s="546"/>
      <c r="O590" s="547"/>
      <c r="P590" s="548"/>
      <c r="Q590" s="3"/>
      <c r="R590" s="4"/>
      <c r="S590" s="5"/>
      <c r="T590" s="6"/>
      <c r="U590" s="7"/>
      <c r="V590" s="55"/>
      <c r="W590" s="125"/>
      <c r="X590" s="8"/>
      <c r="Y590" s="4"/>
      <c r="Z590" s="5"/>
      <c r="AA590" s="6"/>
      <c r="AB590" s="7"/>
      <c r="AC590" s="55"/>
      <c r="AD590" s="168"/>
      <c r="AE590" s="549" t="s">
        <v>66</v>
      </c>
      <c r="AF590" s="549"/>
      <c r="AG590" s="550"/>
      <c r="AH590" s="551"/>
      <c r="AI590" s="536" t="str">
        <f t="shared" ref="AI590:AI650" si="223">IF(F590&lt;35,"◯","")</f>
        <v/>
      </c>
      <c r="AJ590" s="538"/>
      <c r="AK590" s="538"/>
      <c r="AL590" s="538"/>
      <c r="AM590" s="538"/>
      <c r="AO590" s="34" t="str">
        <f t="shared" si="206"/>
        <v/>
      </c>
      <c r="AP590" s="35" t="str">
        <f t="shared" si="209"/>
        <v/>
      </c>
      <c r="AQ590" s="36" t="str">
        <f t="shared" si="210"/>
        <v/>
      </c>
      <c r="AR590" s="37" t="str">
        <f t="shared" si="211"/>
        <v/>
      </c>
      <c r="AS590" s="38" t="str">
        <f t="shared" si="212"/>
        <v>000</v>
      </c>
      <c r="AT590" s="39" t="str">
        <f t="shared" si="213"/>
        <v>000</v>
      </c>
      <c r="AU590" s="169">
        <f t="shared" si="214"/>
        <v>0</v>
      </c>
      <c r="AV590" s="35" t="str">
        <f t="shared" si="215"/>
        <v>000</v>
      </c>
      <c r="AW590" s="39" t="str">
        <f t="shared" si="216"/>
        <v>000</v>
      </c>
      <c r="AX590" s="169">
        <f t="shared" si="217"/>
        <v>0</v>
      </c>
      <c r="AY590" s="43">
        <f t="shared" si="218"/>
        <v>0</v>
      </c>
      <c r="AZ590" s="32">
        <f t="shared" si="219"/>
        <v>0</v>
      </c>
    </row>
    <row r="591" spans="3:52" ht="22.5" customHeight="1">
      <c r="C591" s="512"/>
      <c r="D591" s="514"/>
      <c r="E591" s="516"/>
      <c r="F591" s="27" t="s">
        <v>305</v>
      </c>
      <c r="G591" s="25"/>
      <c r="H591" s="28" t="s">
        <v>309</v>
      </c>
      <c r="I591" s="521"/>
      <c r="J591" s="514"/>
      <c r="K591" s="541"/>
      <c r="L591" s="543"/>
      <c r="M591" s="545"/>
      <c r="N591" s="127" t="s">
        <v>305</v>
      </c>
      <c r="O591" s="25"/>
      <c r="P591" s="28" t="s">
        <v>309</v>
      </c>
      <c r="Q591" s="3"/>
      <c r="R591" s="4"/>
      <c r="S591" s="5"/>
      <c r="T591" s="6"/>
      <c r="U591" s="7"/>
      <c r="V591" s="55"/>
      <c r="W591" s="125"/>
      <c r="X591" s="8"/>
      <c r="Y591" s="4"/>
      <c r="Z591" s="5"/>
      <c r="AA591" s="6"/>
      <c r="AB591" s="7"/>
      <c r="AC591" s="55"/>
      <c r="AD591" s="170"/>
      <c r="AE591" s="27" t="s">
        <v>305</v>
      </c>
      <c r="AF591" s="25"/>
      <c r="AG591" s="28" t="s">
        <v>309</v>
      </c>
      <c r="AH591" s="552"/>
      <c r="AI591" s="537"/>
      <c r="AJ591" s="539"/>
      <c r="AK591" s="539"/>
      <c r="AL591" s="539"/>
      <c r="AM591" s="539"/>
      <c r="AO591" s="34" t="str">
        <f t="shared" ref="AO591:AO654" si="224">IF(D591&lt;&gt;"",D591,IF(SUM(Q591:AC592)&lt;&gt;0,AO590,""))</f>
        <v/>
      </c>
      <c r="AP591" s="35" t="str">
        <f t="shared" si="209"/>
        <v/>
      </c>
      <c r="AQ591" s="36" t="str">
        <f t="shared" si="210"/>
        <v/>
      </c>
      <c r="AR591" s="37" t="str">
        <f t="shared" si="211"/>
        <v/>
      </c>
      <c r="AS591" s="38" t="str">
        <f t="shared" si="212"/>
        <v>000</v>
      </c>
      <c r="AT591" s="39" t="str">
        <f t="shared" si="213"/>
        <v>000</v>
      </c>
      <c r="AU591" s="169">
        <f t="shared" si="214"/>
        <v>0</v>
      </c>
      <c r="AV591" s="35" t="str">
        <f t="shared" si="215"/>
        <v>000</v>
      </c>
      <c r="AW591" s="39" t="str">
        <f t="shared" si="216"/>
        <v>000</v>
      </c>
      <c r="AX591" s="169">
        <f t="shared" si="217"/>
        <v>0</v>
      </c>
      <c r="AY591" s="43">
        <f t="shared" si="218"/>
        <v>0</v>
      </c>
      <c r="AZ591" s="32">
        <f t="shared" si="219"/>
        <v>0</v>
      </c>
    </row>
    <row r="592" spans="3:52" ht="22.5" customHeight="1" thickBot="1">
      <c r="C592" s="511"/>
      <c r="D592" s="513"/>
      <c r="E592" s="515"/>
      <c r="F592" s="517" t="str">
        <f>IF(G593="","",INT(YEARFRAC(G593,'[1]1'!$AJ$7,1)))</f>
        <v/>
      </c>
      <c r="G592" s="518"/>
      <c r="H592" s="519"/>
      <c r="I592" s="520"/>
      <c r="J592" s="513"/>
      <c r="K592" s="540" t="s">
        <v>308</v>
      </c>
      <c r="L592" s="542"/>
      <c r="M592" s="544" t="s">
        <v>307</v>
      </c>
      <c r="N592" s="546"/>
      <c r="O592" s="547"/>
      <c r="P592" s="548"/>
      <c r="Q592" s="3"/>
      <c r="R592" s="4"/>
      <c r="S592" s="5"/>
      <c r="T592" s="6"/>
      <c r="U592" s="7"/>
      <c r="V592" s="55"/>
      <c r="W592" s="125"/>
      <c r="X592" s="8"/>
      <c r="Y592" s="4"/>
      <c r="Z592" s="5"/>
      <c r="AA592" s="6"/>
      <c r="AB592" s="7"/>
      <c r="AC592" s="55"/>
      <c r="AD592" s="168"/>
      <c r="AE592" s="549" t="s">
        <v>66</v>
      </c>
      <c r="AF592" s="549"/>
      <c r="AG592" s="550"/>
      <c r="AH592" s="551"/>
      <c r="AI592" s="536" t="str">
        <f t="shared" ref="AI592:AI652" si="225">IF(F592&lt;35,"◯","")</f>
        <v/>
      </c>
      <c r="AJ592" s="538"/>
      <c r="AK592" s="538"/>
      <c r="AL592" s="538"/>
      <c r="AM592" s="538"/>
      <c r="AO592" s="34" t="str">
        <f t="shared" si="224"/>
        <v/>
      </c>
      <c r="AP592" s="35" t="str">
        <f t="shared" si="209"/>
        <v/>
      </c>
      <c r="AQ592" s="36" t="str">
        <f t="shared" si="210"/>
        <v/>
      </c>
      <c r="AR592" s="37" t="str">
        <f t="shared" si="211"/>
        <v/>
      </c>
      <c r="AS592" s="38" t="str">
        <f t="shared" si="212"/>
        <v>000</v>
      </c>
      <c r="AT592" s="39" t="str">
        <f t="shared" si="213"/>
        <v>000</v>
      </c>
      <c r="AU592" s="169">
        <f t="shared" si="214"/>
        <v>0</v>
      </c>
      <c r="AV592" s="35" t="str">
        <f t="shared" si="215"/>
        <v>000</v>
      </c>
      <c r="AW592" s="39" t="str">
        <f t="shared" si="216"/>
        <v>000</v>
      </c>
      <c r="AX592" s="169">
        <f t="shared" si="217"/>
        <v>0</v>
      </c>
      <c r="AY592" s="43">
        <f t="shared" si="218"/>
        <v>0</v>
      </c>
      <c r="AZ592" s="32">
        <f t="shared" si="219"/>
        <v>0</v>
      </c>
    </row>
    <row r="593" spans="3:52" ht="22.5" customHeight="1">
      <c r="C593" s="512"/>
      <c r="D593" s="514"/>
      <c r="E593" s="516"/>
      <c r="F593" s="27" t="s">
        <v>305</v>
      </c>
      <c r="G593" s="25"/>
      <c r="H593" s="28" t="s">
        <v>309</v>
      </c>
      <c r="I593" s="521"/>
      <c r="J593" s="514"/>
      <c r="K593" s="541"/>
      <c r="L593" s="543"/>
      <c r="M593" s="545"/>
      <c r="N593" s="127" t="s">
        <v>305</v>
      </c>
      <c r="O593" s="25"/>
      <c r="P593" s="28" t="s">
        <v>309</v>
      </c>
      <c r="Q593" s="3"/>
      <c r="R593" s="4"/>
      <c r="S593" s="5"/>
      <c r="T593" s="6"/>
      <c r="U593" s="7"/>
      <c r="V593" s="55"/>
      <c r="W593" s="125"/>
      <c r="X593" s="8"/>
      <c r="Y593" s="4"/>
      <c r="Z593" s="5"/>
      <c r="AA593" s="6"/>
      <c r="AB593" s="7"/>
      <c r="AC593" s="55"/>
      <c r="AD593" s="170"/>
      <c r="AE593" s="27" t="s">
        <v>305</v>
      </c>
      <c r="AF593" s="25"/>
      <c r="AG593" s="28" t="s">
        <v>309</v>
      </c>
      <c r="AH593" s="552"/>
      <c r="AI593" s="537"/>
      <c r="AJ593" s="539"/>
      <c r="AK593" s="539"/>
      <c r="AL593" s="539"/>
      <c r="AM593" s="539"/>
      <c r="AO593" s="34" t="str">
        <f t="shared" si="224"/>
        <v/>
      </c>
      <c r="AP593" s="35" t="str">
        <f t="shared" si="209"/>
        <v/>
      </c>
      <c r="AQ593" s="36" t="str">
        <f t="shared" si="210"/>
        <v/>
      </c>
      <c r="AR593" s="37" t="str">
        <f t="shared" si="211"/>
        <v/>
      </c>
      <c r="AS593" s="38" t="str">
        <f t="shared" si="212"/>
        <v>000</v>
      </c>
      <c r="AT593" s="39" t="str">
        <f t="shared" si="213"/>
        <v>000</v>
      </c>
      <c r="AU593" s="169">
        <f t="shared" si="214"/>
        <v>0</v>
      </c>
      <c r="AV593" s="35" t="str">
        <f t="shared" si="215"/>
        <v>000</v>
      </c>
      <c r="AW593" s="39" t="str">
        <f t="shared" si="216"/>
        <v>000</v>
      </c>
      <c r="AX593" s="169">
        <f t="shared" si="217"/>
        <v>0</v>
      </c>
      <c r="AY593" s="43">
        <f t="shared" si="218"/>
        <v>0</v>
      </c>
      <c r="AZ593" s="32">
        <f t="shared" si="219"/>
        <v>0</v>
      </c>
    </row>
    <row r="594" spans="3:52" ht="22.5" customHeight="1" thickBot="1">
      <c r="C594" s="511"/>
      <c r="D594" s="513"/>
      <c r="E594" s="515"/>
      <c r="F594" s="517" t="str">
        <f>IF(G595="","",INT(YEARFRAC(G595,'[1]1'!$AJ$7,1)))</f>
        <v/>
      </c>
      <c r="G594" s="518"/>
      <c r="H594" s="519"/>
      <c r="I594" s="520"/>
      <c r="J594" s="513"/>
      <c r="K594" s="540" t="s">
        <v>308</v>
      </c>
      <c r="L594" s="542"/>
      <c r="M594" s="544" t="s">
        <v>307</v>
      </c>
      <c r="N594" s="546"/>
      <c r="O594" s="547"/>
      <c r="P594" s="548"/>
      <c r="Q594" s="3"/>
      <c r="R594" s="4"/>
      <c r="S594" s="5"/>
      <c r="T594" s="6"/>
      <c r="U594" s="7"/>
      <c r="V594" s="55"/>
      <c r="W594" s="125"/>
      <c r="X594" s="8"/>
      <c r="Y594" s="4"/>
      <c r="Z594" s="5"/>
      <c r="AA594" s="6"/>
      <c r="AB594" s="7"/>
      <c r="AC594" s="55"/>
      <c r="AD594" s="168"/>
      <c r="AE594" s="549" t="s">
        <v>66</v>
      </c>
      <c r="AF594" s="549"/>
      <c r="AG594" s="550"/>
      <c r="AH594" s="551"/>
      <c r="AI594" s="536" t="str">
        <f t="shared" ref="AI594:AI654" si="226">IF(F594&lt;35,"◯","")</f>
        <v/>
      </c>
      <c r="AJ594" s="538"/>
      <c r="AK594" s="538"/>
      <c r="AL594" s="538"/>
      <c r="AM594" s="538"/>
      <c r="AO594" s="34" t="str">
        <f t="shared" si="224"/>
        <v/>
      </c>
      <c r="AP594" s="35" t="str">
        <f t="shared" si="209"/>
        <v/>
      </c>
      <c r="AQ594" s="36" t="str">
        <f t="shared" si="210"/>
        <v/>
      </c>
      <c r="AR594" s="37" t="str">
        <f t="shared" si="211"/>
        <v/>
      </c>
      <c r="AS594" s="38" t="str">
        <f t="shared" si="212"/>
        <v>000</v>
      </c>
      <c r="AT594" s="39" t="str">
        <f t="shared" si="213"/>
        <v>000</v>
      </c>
      <c r="AU594" s="169">
        <f t="shared" si="214"/>
        <v>0</v>
      </c>
      <c r="AV594" s="35" t="str">
        <f t="shared" si="215"/>
        <v>000</v>
      </c>
      <c r="AW594" s="39" t="str">
        <f t="shared" si="216"/>
        <v>000</v>
      </c>
      <c r="AX594" s="169">
        <f t="shared" si="217"/>
        <v>0</v>
      </c>
      <c r="AY594" s="43">
        <f t="shared" si="218"/>
        <v>0</v>
      </c>
      <c r="AZ594" s="32">
        <f t="shared" si="219"/>
        <v>0</v>
      </c>
    </row>
    <row r="595" spans="3:52" ht="22.5" customHeight="1">
      <c r="C595" s="512"/>
      <c r="D595" s="514"/>
      <c r="E595" s="516"/>
      <c r="F595" s="27" t="s">
        <v>305</v>
      </c>
      <c r="G595" s="25"/>
      <c r="H595" s="28" t="s">
        <v>309</v>
      </c>
      <c r="I595" s="521"/>
      <c r="J595" s="514"/>
      <c r="K595" s="541"/>
      <c r="L595" s="543"/>
      <c r="M595" s="545"/>
      <c r="N595" s="127" t="s">
        <v>305</v>
      </c>
      <c r="O595" s="25"/>
      <c r="P595" s="28" t="s">
        <v>309</v>
      </c>
      <c r="Q595" s="3"/>
      <c r="R595" s="4"/>
      <c r="S595" s="5"/>
      <c r="T595" s="6"/>
      <c r="U595" s="7"/>
      <c r="V595" s="55"/>
      <c r="W595" s="125"/>
      <c r="X595" s="8"/>
      <c r="Y595" s="4"/>
      <c r="Z595" s="5"/>
      <c r="AA595" s="6"/>
      <c r="AB595" s="7"/>
      <c r="AC595" s="55"/>
      <c r="AD595" s="170"/>
      <c r="AE595" s="27" t="s">
        <v>305</v>
      </c>
      <c r="AF595" s="25"/>
      <c r="AG595" s="28" t="s">
        <v>309</v>
      </c>
      <c r="AH595" s="552"/>
      <c r="AI595" s="537"/>
      <c r="AJ595" s="539"/>
      <c r="AK595" s="539"/>
      <c r="AL595" s="539"/>
      <c r="AM595" s="539"/>
      <c r="AO595" s="34" t="str">
        <f t="shared" si="224"/>
        <v/>
      </c>
      <c r="AP595" s="35" t="str">
        <f t="shared" si="209"/>
        <v/>
      </c>
      <c r="AQ595" s="36" t="str">
        <f t="shared" si="210"/>
        <v/>
      </c>
      <c r="AR595" s="37" t="str">
        <f t="shared" si="211"/>
        <v/>
      </c>
      <c r="AS595" s="38" t="str">
        <f t="shared" si="212"/>
        <v>000</v>
      </c>
      <c r="AT595" s="39" t="str">
        <f t="shared" si="213"/>
        <v>000</v>
      </c>
      <c r="AU595" s="169">
        <f t="shared" si="214"/>
        <v>0</v>
      </c>
      <c r="AV595" s="35" t="str">
        <f t="shared" si="215"/>
        <v>000</v>
      </c>
      <c r="AW595" s="39" t="str">
        <f t="shared" si="216"/>
        <v>000</v>
      </c>
      <c r="AX595" s="169">
        <f t="shared" si="217"/>
        <v>0</v>
      </c>
      <c r="AY595" s="43">
        <f t="shared" si="218"/>
        <v>0</v>
      </c>
      <c r="AZ595" s="32">
        <f t="shared" si="219"/>
        <v>0</v>
      </c>
    </row>
    <row r="596" spans="3:52" ht="22.5" customHeight="1" thickBot="1">
      <c r="C596" s="511"/>
      <c r="D596" s="513"/>
      <c r="E596" s="515"/>
      <c r="F596" s="517" t="str">
        <f>IF(G597="","",INT(YEARFRAC(G597,'[1]1'!$AJ$7,1)))</f>
        <v/>
      </c>
      <c r="G596" s="518"/>
      <c r="H596" s="519"/>
      <c r="I596" s="520"/>
      <c r="J596" s="513"/>
      <c r="K596" s="540" t="s">
        <v>308</v>
      </c>
      <c r="L596" s="542"/>
      <c r="M596" s="544" t="s">
        <v>307</v>
      </c>
      <c r="N596" s="546"/>
      <c r="O596" s="547"/>
      <c r="P596" s="548"/>
      <c r="Q596" s="3"/>
      <c r="R596" s="4"/>
      <c r="S596" s="5"/>
      <c r="T596" s="6"/>
      <c r="U596" s="7"/>
      <c r="V596" s="55"/>
      <c r="W596" s="125"/>
      <c r="X596" s="8"/>
      <c r="Y596" s="4"/>
      <c r="Z596" s="5"/>
      <c r="AA596" s="6"/>
      <c r="AB596" s="7"/>
      <c r="AC596" s="55"/>
      <c r="AD596" s="168"/>
      <c r="AE596" s="549" t="s">
        <v>66</v>
      </c>
      <c r="AF596" s="549"/>
      <c r="AG596" s="550"/>
      <c r="AH596" s="551"/>
      <c r="AI596" s="536" t="str">
        <f t="shared" ref="AI596:AI656" si="227">IF(F596&lt;35,"◯","")</f>
        <v/>
      </c>
      <c r="AJ596" s="538"/>
      <c r="AK596" s="538"/>
      <c r="AL596" s="538"/>
      <c r="AM596" s="538"/>
      <c r="AO596" s="34" t="str">
        <f t="shared" si="224"/>
        <v/>
      </c>
      <c r="AP596" s="35" t="str">
        <f t="shared" si="209"/>
        <v/>
      </c>
      <c r="AQ596" s="36" t="str">
        <f t="shared" si="210"/>
        <v/>
      </c>
      <c r="AR596" s="37" t="str">
        <f t="shared" si="211"/>
        <v/>
      </c>
      <c r="AS596" s="38" t="str">
        <f t="shared" si="212"/>
        <v>000</v>
      </c>
      <c r="AT596" s="39" t="str">
        <f t="shared" si="213"/>
        <v>000</v>
      </c>
      <c r="AU596" s="169">
        <f t="shared" si="214"/>
        <v>0</v>
      </c>
      <c r="AV596" s="35" t="str">
        <f t="shared" si="215"/>
        <v>000</v>
      </c>
      <c r="AW596" s="39" t="str">
        <f t="shared" si="216"/>
        <v>000</v>
      </c>
      <c r="AX596" s="169">
        <f t="shared" si="217"/>
        <v>0</v>
      </c>
      <c r="AY596" s="43">
        <f t="shared" si="218"/>
        <v>0</v>
      </c>
      <c r="AZ596" s="32">
        <f t="shared" si="219"/>
        <v>0</v>
      </c>
    </row>
    <row r="597" spans="3:52" ht="22.5" customHeight="1">
      <c r="C597" s="512"/>
      <c r="D597" s="514"/>
      <c r="E597" s="516"/>
      <c r="F597" s="27" t="s">
        <v>305</v>
      </c>
      <c r="G597" s="25"/>
      <c r="H597" s="28" t="s">
        <v>309</v>
      </c>
      <c r="I597" s="521"/>
      <c r="J597" s="514"/>
      <c r="K597" s="541"/>
      <c r="L597" s="543"/>
      <c r="M597" s="545"/>
      <c r="N597" s="127" t="s">
        <v>305</v>
      </c>
      <c r="O597" s="25"/>
      <c r="P597" s="28" t="s">
        <v>309</v>
      </c>
      <c r="Q597" s="3"/>
      <c r="R597" s="4"/>
      <c r="S597" s="5"/>
      <c r="T597" s="6"/>
      <c r="U597" s="7"/>
      <c r="V597" s="55"/>
      <c r="W597" s="125"/>
      <c r="X597" s="8"/>
      <c r="Y597" s="4"/>
      <c r="Z597" s="5"/>
      <c r="AA597" s="6"/>
      <c r="AB597" s="7"/>
      <c r="AC597" s="55"/>
      <c r="AD597" s="170"/>
      <c r="AE597" s="27" t="s">
        <v>305</v>
      </c>
      <c r="AF597" s="25"/>
      <c r="AG597" s="28" t="s">
        <v>309</v>
      </c>
      <c r="AH597" s="552"/>
      <c r="AI597" s="537"/>
      <c r="AJ597" s="539"/>
      <c r="AK597" s="539"/>
      <c r="AL597" s="539"/>
      <c r="AM597" s="539"/>
      <c r="AO597" s="34" t="str">
        <f t="shared" si="224"/>
        <v/>
      </c>
      <c r="AP597" s="35" t="str">
        <f t="shared" si="209"/>
        <v/>
      </c>
      <c r="AQ597" s="36" t="str">
        <f t="shared" si="210"/>
        <v/>
      </c>
      <c r="AR597" s="37" t="str">
        <f t="shared" si="211"/>
        <v/>
      </c>
      <c r="AS597" s="38" t="str">
        <f t="shared" si="212"/>
        <v>000</v>
      </c>
      <c r="AT597" s="39" t="str">
        <f t="shared" si="213"/>
        <v>000</v>
      </c>
      <c r="AU597" s="169">
        <f t="shared" si="214"/>
        <v>0</v>
      </c>
      <c r="AV597" s="35" t="str">
        <f t="shared" si="215"/>
        <v>000</v>
      </c>
      <c r="AW597" s="39" t="str">
        <f t="shared" si="216"/>
        <v>000</v>
      </c>
      <c r="AX597" s="169">
        <f t="shared" si="217"/>
        <v>0</v>
      </c>
      <c r="AY597" s="43">
        <f t="shared" si="218"/>
        <v>0</v>
      </c>
      <c r="AZ597" s="32">
        <f t="shared" si="219"/>
        <v>0</v>
      </c>
    </row>
    <row r="598" spans="3:52" ht="22.5" customHeight="1" thickBot="1">
      <c r="C598" s="511"/>
      <c r="D598" s="513"/>
      <c r="E598" s="515"/>
      <c r="F598" s="517" t="str">
        <f>IF(G599="","",INT(YEARFRAC(G599,'[1]1'!$AJ$7,1)))</f>
        <v/>
      </c>
      <c r="G598" s="518"/>
      <c r="H598" s="519"/>
      <c r="I598" s="520"/>
      <c r="J598" s="513"/>
      <c r="K598" s="540" t="s">
        <v>308</v>
      </c>
      <c r="L598" s="542"/>
      <c r="M598" s="544" t="s">
        <v>307</v>
      </c>
      <c r="N598" s="546"/>
      <c r="O598" s="547"/>
      <c r="P598" s="548"/>
      <c r="Q598" s="3"/>
      <c r="R598" s="4"/>
      <c r="S598" s="5"/>
      <c r="T598" s="6"/>
      <c r="U598" s="7"/>
      <c r="V598" s="55"/>
      <c r="W598" s="125"/>
      <c r="X598" s="8"/>
      <c r="Y598" s="4"/>
      <c r="Z598" s="5"/>
      <c r="AA598" s="6"/>
      <c r="AB598" s="7"/>
      <c r="AC598" s="55"/>
      <c r="AD598" s="168"/>
      <c r="AE598" s="549" t="s">
        <v>66</v>
      </c>
      <c r="AF598" s="549"/>
      <c r="AG598" s="550"/>
      <c r="AH598" s="551"/>
      <c r="AI598" s="536" t="str">
        <f t="shared" ref="AI598:AI658" si="228">IF(F598&lt;35,"◯","")</f>
        <v/>
      </c>
      <c r="AJ598" s="538"/>
      <c r="AK598" s="538"/>
      <c r="AL598" s="538"/>
      <c r="AM598" s="538"/>
      <c r="AO598" s="34" t="str">
        <f t="shared" si="224"/>
        <v/>
      </c>
      <c r="AP598" s="35" t="str">
        <f t="shared" si="209"/>
        <v/>
      </c>
      <c r="AQ598" s="36" t="str">
        <f t="shared" si="210"/>
        <v/>
      </c>
      <c r="AR598" s="37" t="str">
        <f t="shared" si="211"/>
        <v/>
      </c>
      <c r="AS598" s="38" t="str">
        <f t="shared" si="212"/>
        <v>000</v>
      </c>
      <c r="AT598" s="39" t="str">
        <f t="shared" si="213"/>
        <v>000</v>
      </c>
      <c r="AU598" s="169">
        <f t="shared" si="214"/>
        <v>0</v>
      </c>
      <c r="AV598" s="35" t="str">
        <f t="shared" si="215"/>
        <v>000</v>
      </c>
      <c r="AW598" s="39" t="str">
        <f t="shared" si="216"/>
        <v>000</v>
      </c>
      <c r="AX598" s="169">
        <f t="shared" si="217"/>
        <v>0</v>
      </c>
      <c r="AY598" s="43">
        <f t="shared" si="218"/>
        <v>0</v>
      </c>
      <c r="AZ598" s="32">
        <f t="shared" si="219"/>
        <v>0</v>
      </c>
    </row>
    <row r="599" spans="3:52" ht="22.5" customHeight="1">
      <c r="C599" s="512"/>
      <c r="D599" s="514"/>
      <c r="E599" s="516"/>
      <c r="F599" s="27" t="s">
        <v>305</v>
      </c>
      <c r="G599" s="25"/>
      <c r="H599" s="28" t="s">
        <v>309</v>
      </c>
      <c r="I599" s="521"/>
      <c r="J599" s="514"/>
      <c r="K599" s="541"/>
      <c r="L599" s="543"/>
      <c r="M599" s="545"/>
      <c r="N599" s="127" t="s">
        <v>305</v>
      </c>
      <c r="O599" s="25"/>
      <c r="P599" s="28" t="s">
        <v>309</v>
      </c>
      <c r="Q599" s="3"/>
      <c r="R599" s="4"/>
      <c r="S599" s="5"/>
      <c r="T599" s="6"/>
      <c r="U599" s="7"/>
      <c r="V599" s="55"/>
      <c r="W599" s="125"/>
      <c r="X599" s="8"/>
      <c r="Y599" s="4"/>
      <c r="Z599" s="5"/>
      <c r="AA599" s="6"/>
      <c r="AB599" s="7"/>
      <c r="AC599" s="55"/>
      <c r="AD599" s="170"/>
      <c r="AE599" s="27" t="s">
        <v>305</v>
      </c>
      <c r="AF599" s="25"/>
      <c r="AG599" s="28" t="s">
        <v>309</v>
      </c>
      <c r="AH599" s="552"/>
      <c r="AI599" s="537"/>
      <c r="AJ599" s="539"/>
      <c r="AK599" s="539"/>
      <c r="AL599" s="539"/>
      <c r="AM599" s="539"/>
      <c r="AO599" s="34" t="str">
        <f t="shared" si="224"/>
        <v/>
      </c>
      <c r="AP599" s="35" t="str">
        <f t="shared" si="209"/>
        <v/>
      </c>
      <c r="AQ599" s="36" t="str">
        <f t="shared" si="210"/>
        <v/>
      </c>
      <c r="AR599" s="37" t="str">
        <f t="shared" si="211"/>
        <v/>
      </c>
      <c r="AS599" s="38" t="str">
        <f t="shared" si="212"/>
        <v>000</v>
      </c>
      <c r="AT599" s="39" t="str">
        <f t="shared" si="213"/>
        <v>000</v>
      </c>
      <c r="AU599" s="169">
        <f t="shared" si="214"/>
        <v>0</v>
      </c>
      <c r="AV599" s="35" t="str">
        <f t="shared" si="215"/>
        <v>000</v>
      </c>
      <c r="AW599" s="39" t="str">
        <f t="shared" si="216"/>
        <v>000</v>
      </c>
      <c r="AX599" s="169">
        <f t="shared" si="217"/>
        <v>0</v>
      </c>
      <c r="AY599" s="43">
        <f t="shared" si="218"/>
        <v>0</v>
      </c>
      <c r="AZ599" s="32">
        <f t="shared" si="219"/>
        <v>0</v>
      </c>
    </row>
    <row r="600" spans="3:52" ht="22.5" customHeight="1" thickBot="1">
      <c r="C600" s="511"/>
      <c r="D600" s="513"/>
      <c r="E600" s="515"/>
      <c r="F600" s="517" t="str">
        <f>IF(G601="","",INT(YEARFRAC(G601,'[1]1'!$AJ$7,1)))</f>
        <v/>
      </c>
      <c r="G600" s="518"/>
      <c r="H600" s="519"/>
      <c r="I600" s="520"/>
      <c r="J600" s="513"/>
      <c r="K600" s="540" t="s">
        <v>308</v>
      </c>
      <c r="L600" s="542"/>
      <c r="M600" s="544" t="s">
        <v>307</v>
      </c>
      <c r="N600" s="546"/>
      <c r="O600" s="547"/>
      <c r="P600" s="548"/>
      <c r="Q600" s="3"/>
      <c r="R600" s="4"/>
      <c r="S600" s="5"/>
      <c r="T600" s="6"/>
      <c r="U600" s="7"/>
      <c r="V600" s="55"/>
      <c r="W600" s="125"/>
      <c r="X600" s="8"/>
      <c r="Y600" s="4"/>
      <c r="Z600" s="5"/>
      <c r="AA600" s="6"/>
      <c r="AB600" s="7"/>
      <c r="AC600" s="55"/>
      <c r="AD600" s="168"/>
      <c r="AE600" s="549" t="s">
        <v>66</v>
      </c>
      <c r="AF600" s="549"/>
      <c r="AG600" s="550"/>
      <c r="AH600" s="551"/>
      <c r="AI600" s="536" t="str">
        <f t="shared" ref="AI600:AI660" si="229">IF(F600&lt;35,"◯","")</f>
        <v/>
      </c>
      <c r="AJ600" s="538"/>
      <c r="AK600" s="538"/>
      <c r="AL600" s="538"/>
      <c r="AM600" s="538"/>
      <c r="AO600" s="34" t="str">
        <f t="shared" si="224"/>
        <v/>
      </c>
      <c r="AP600" s="35" t="str">
        <f t="shared" si="209"/>
        <v/>
      </c>
      <c r="AQ600" s="36" t="str">
        <f t="shared" si="210"/>
        <v/>
      </c>
      <c r="AR600" s="37" t="str">
        <f t="shared" si="211"/>
        <v/>
      </c>
      <c r="AS600" s="38" t="str">
        <f t="shared" si="212"/>
        <v>000</v>
      </c>
      <c r="AT600" s="39" t="str">
        <f t="shared" si="213"/>
        <v>000</v>
      </c>
      <c r="AU600" s="169">
        <f t="shared" si="214"/>
        <v>0</v>
      </c>
      <c r="AV600" s="35" t="str">
        <f t="shared" si="215"/>
        <v>000</v>
      </c>
      <c r="AW600" s="39" t="str">
        <f t="shared" si="216"/>
        <v>000</v>
      </c>
      <c r="AX600" s="169">
        <f t="shared" si="217"/>
        <v>0</v>
      </c>
      <c r="AY600" s="43">
        <f t="shared" si="218"/>
        <v>0</v>
      </c>
      <c r="AZ600" s="32">
        <f t="shared" si="219"/>
        <v>0</v>
      </c>
    </row>
    <row r="601" spans="3:52" ht="22.5" customHeight="1">
      <c r="C601" s="512"/>
      <c r="D601" s="514"/>
      <c r="E601" s="516"/>
      <c r="F601" s="27" t="s">
        <v>305</v>
      </c>
      <c r="G601" s="25"/>
      <c r="H601" s="28" t="s">
        <v>309</v>
      </c>
      <c r="I601" s="521"/>
      <c r="J601" s="514"/>
      <c r="K601" s="541"/>
      <c r="L601" s="543"/>
      <c r="M601" s="545"/>
      <c r="N601" s="127" t="s">
        <v>305</v>
      </c>
      <c r="O601" s="25"/>
      <c r="P601" s="28" t="s">
        <v>309</v>
      </c>
      <c r="Q601" s="3"/>
      <c r="R601" s="4"/>
      <c r="S601" s="5"/>
      <c r="T601" s="6"/>
      <c r="U601" s="7"/>
      <c r="V601" s="55"/>
      <c r="W601" s="125"/>
      <c r="X601" s="8"/>
      <c r="Y601" s="4"/>
      <c r="Z601" s="5"/>
      <c r="AA601" s="6"/>
      <c r="AB601" s="7"/>
      <c r="AC601" s="55"/>
      <c r="AD601" s="170"/>
      <c r="AE601" s="27" t="s">
        <v>305</v>
      </c>
      <c r="AF601" s="25"/>
      <c r="AG601" s="28" t="s">
        <v>309</v>
      </c>
      <c r="AH601" s="552"/>
      <c r="AI601" s="537"/>
      <c r="AJ601" s="539"/>
      <c r="AK601" s="539"/>
      <c r="AL601" s="539"/>
      <c r="AM601" s="539"/>
      <c r="AO601" s="34" t="str">
        <f t="shared" si="224"/>
        <v/>
      </c>
      <c r="AP601" s="35" t="str">
        <f t="shared" si="209"/>
        <v/>
      </c>
      <c r="AQ601" s="36" t="str">
        <f t="shared" si="210"/>
        <v/>
      </c>
      <c r="AR601" s="37" t="str">
        <f t="shared" si="211"/>
        <v/>
      </c>
      <c r="AS601" s="38" t="str">
        <f t="shared" si="212"/>
        <v>000</v>
      </c>
      <c r="AT601" s="39" t="str">
        <f t="shared" si="213"/>
        <v>000</v>
      </c>
      <c r="AU601" s="169">
        <f t="shared" si="214"/>
        <v>0</v>
      </c>
      <c r="AV601" s="35" t="str">
        <f t="shared" si="215"/>
        <v>000</v>
      </c>
      <c r="AW601" s="39" t="str">
        <f t="shared" si="216"/>
        <v>000</v>
      </c>
      <c r="AX601" s="169">
        <f t="shared" si="217"/>
        <v>0</v>
      </c>
      <c r="AY601" s="43">
        <f t="shared" si="218"/>
        <v>0</v>
      </c>
      <c r="AZ601" s="32">
        <f t="shared" si="219"/>
        <v>0</v>
      </c>
    </row>
    <row r="602" spans="3:52" ht="22.5" customHeight="1" thickBot="1">
      <c r="C602" s="511"/>
      <c r="D602" s="513"/>
      <c r="E602" s="515"/>
      <c r="F602" s="517" t="str">
        <f>IF(G603="","",INT(YEARFRAC(G603,'[1]1'!$AJ$7,1)))</f>
        <v/>
      </c>
      <c r="G602" s="518"/>
      <c r="H602" s="519"/>
      <c r="I602" s="520"/>
      <c r="J602" s="513"/>
      <c r="K602" s="540" t="s">
        <v>308</v>
      </c>
      <c r="L602" s="542"/>
      <c r="M602" s="544" t="s">
        <v>307</v>
      </c>
      <c r="N602" s="546"/>
      <c r="O602" s="547"/>
      <c r="P602" s="548"/>
      <c r="Q602" s="3"/>
      <c r="R602" s="4"/>
      <c r="S602" s="5"/>
      <c r="T602" s="6"/>
      <c r="U602" s="7"/>
      <c r="V602" s="55"/>
      <c r="W602" s="125"/>
      <c r="X602" s="8"/>
      <c r="Y602" s="4"/>
      <c r="Z602" s="5"/>
      <c r="AA602" s="6"/>
      <c r="AB602" s="7"/>
      <c r="AC602" s="55"/>
      <c r="AD602" s="168"/>
      <c r="AE602" s="549" t="s">
        <v>66</v>
      </c>
      <c r="AF602" s="549"/>
      <c r="AG602" s="550"/>
      <c r="AH602" s="551"/>
      <c r="AI602" s="536" t="str">
        <f t="shared" ref="AI602:AI662" si="230">IF(F602&lt;35,"◯","")</f>
        <v/>
      </c>
      <c r="AJ602" s="538"/>
      <c r="AK602" s="538"/>
      <c r="AL602" s="538"/>
      <c r="AM602" s="538"/>
      <c r="AO602" s="34" t="str">
        <f t="shared" si="224"/>
        <v/>
      </c>
      <c r="AP602" s="35" t="str">
        <f t="shared" si="209"/>
        <v/>
      </c>
      <c r="AQ602" s="36" t="str">
        <f t="shared" si="210"/>
        <v/>
      </c>
      <c r="AR602" s="37" t="str">
        <f t="shared" si="211"/>
        <v/>
      </c>
      <c r="AS602" s="38" t="str">
        <f t="shared" si="212"/>
        <v>000</v>
      </c>
      <c r="AT602" s="39" t="str">
        <f t="shared" si="213"/>
        <v>000</v>
      </c>
      <c r="AU602" s="169">
        <f t="shared" si="214"/>
        <v>0</v>
      </c>
      <c r="AV602" s="35" t="str">
        <f t="shared" si="215"/>
        <v>000</v>
      </c>
      <c r="AW602" s="39" t="str">
        <f t="shared" si="216"/>
        <v>000</v>
      </c>
      <c r="AX602" s="169">
        <f t="shared" si="217"/>
        <v>0</v>
      </c>
      <c r="AY602" s="43">
        <f t="shared" si="218"/>
        <v>0</v>
      </c>
      <c r="AZ602" s="32">
        <f t="shared" si="219"/>
        <v>0</v>
      </c>
    </row>
    <row r="603" spans="3:52" ht="22.5" customHeight="1">
      <c r="C603" s="512"/>
      <c r="D603" s="514"/>
      <c r="E603" s="516"/>
      <c r="F603" s="27" t="s">
        <v>305</v>
      </c>
      <c r="G603" s="25"/>
      <c r="H603" s="28" t="s">
        <v>309</v>
      </c>
      <c r="I603" s="521"/>
      <c r="J603" s="514"/>
      <c r="K603" s="541"/>
      <c r="L603" s="543"/>
      <c r="M603" s="545"/>
      <c r="N603" s="127" t="s">
        <v>305</v>
      </c>
      <c r="O603" s="25"/>
      <c r="P603" s="28" t="s">
        <v>309</v>
      </c>
      <c r="Q603" s="3"/>
      <c r="R603" s="4"/>
      <c r="S603" s="5"/>
      <c r="T603" s="6"/>
      <c r="U603" s="7"/>
      <c r="V603" s="55"/>
      <c r="W603" s="125"/>
      <c r="X603" s="8"/>
      <c r="Y603" s="4"/>
      <c r="Z603" s="5"/>
      <c r="AA603" s="6"/>
      <c r="AB603" s="7"/>
      <c r="AC603" s="55"/>
      <c r="AD603" s="170"/>
      <c r="AE603" s="27" t="s">
        <v>305</v>
      </c>
      <c r="AF603" s="25"/>
      <c r="AG603" s="28" t="s">
        <v>309</v>
      </c>
      <c r="AH603" s="552"/>
      <c r="AI603" s="537"/>
      <c r="AJ603" s="539"/>
      <c r="AK603" s="539"/>
      <c r="AL603" s="539"/>
      <c r="AM603" s="539"/>
      <c r="AO603" s="34" t="str">
        <f t="shared" si="224"/>
        <v/>
      </c>
      <c r="AP603" s="35" t="str">
        <f t="shared" si="209"/>
        <v/>
      </c>
      <c r="AQ603" s="36" t="str">
        <f t="shared" si="210"/>
        <v/>
      </c>
      <c r="AR603" s="37" t="str">
        <f t="shared" si="211"/>
        <v/>
      </c>
      <c r="AS603" s="38" t="str">
        <f t="shared" si="212"/>
        <v>000</v>
      </c>
      <c r="AT603" s="39" t="str">
        <f t="shared" si="213"/>
        <v>000</v>
      </c>
      <c r="AU603" s="169">
        <f t="shared" si="214"/>
        <v>0</v>
      </c>
      <c r="AV603" s="35" t="str">
        <f t="shared" si="215"/>
        <v>000</v>
      </c>
      <c r="AW603" s="39" t="str">
        <f t="shared" si="216"/>
        <v>000</v>
      </c>
      <c r="AX603" s="169">
        <f t="shared" si="217"/>
        <v>0</v>
      </c>
      <c r="AY603" s="43">
        <f t="shared" si="218"/>
        <v>0</v>
      </c>
      <c r="AZ603" s="32">
        <f t="shared" si="219"/>
        <v>0</v>
      </c>
    </row>
    <row r="604" spans="3:52" ht="22.5" customHeight="1" thickBot="1">
      <c r="C604" s="511"/>
      <c r="D604" s="513"/>
      <c r="E604" s="515"/>
      <c r="F604" s="517" t="str">
        <f>IF(G605="","",INT(YEARFRAC(G605,'[1]1'!$AJ$7,1)))</f>
        <v/>
      </c>
      <c r="G604" s="518"/>
      <c r="H604" s="519"/>
      <c r="I604" s="520"/>
      <c r="J604" s="513"/>
      <c r="K604" s="540" t="s">
        <v>308</v>
      </c>
      <c r="L604" s="542"/>
      <c r="M604" s="544" t="s">
        <v>307</v>
      </c>
      <c r="N604" s="546"/>
      <c r="O604" s="547"/>
      <c r="P604" s="548"/>
      <c r="Q604" s="3"/>
      <c r="R604" s="4"/>
      <c r="S604" s="5"/>
      <c r="T604" s="6"/>
      <c r="U604" s="7"/>
      <c r="V604" s="55"/>
      <c r="W604" s="125"/>
      <c r="X604" s="8"/>
      <c r="Y604" s="4"/>
      <c r="Z604" s="5"/>
      <c r="AA604" s="6"/>
      <c r="AB604" s="7"/>
      <c r="AC604" s="55"/>
      <c r="AD604" s="168"/>
      <c r="AE604" s="549" t="s">
        <v>66</v>
      </c>
      <c r="AF604" s="549"/>
      <c r="AG604" s="550"/>
      <c r="AH604" s="551"/>
      <c r="AI604" s="536" t="str">
        <f t="shared" ref="AI604" si="231">IF(F604&lt;35,"◯","")</f>
        <v/>
      </c>
      <c r="AJ604" s="538"/>
      <c r="AK604" s="538"/>
      <c r="AL604" s="538"/>
      <c r="AM604" s="538"/>
      <c r="AO604" s="34" t="str">
        <f t="shared" si="224"/>
        <v/>
      </c>
      <c r="AP604" s="35" t="str">
        <f t="shared" si="209"/>
        <v/>
      </c>
      <c r="AQ604" s="36" t="str">
        <f t="shared" si="210"/>
        <v/>
      </c>
      <c r="AR604" s="37" t="str">
        <f t="shared" si="211"/>
        <v/>
      </c>
      <c r="AS604" s="38" t="str">
        <f t="shared" si="212"/>
        <v>000</v>
      </c>
      <c r="AT604" s="39" t="str">
        <f t="shared" si="213"/>
        <v>000</v>
      </c>
      <c r="AU604" s="169">
        <f t="shared" si="214"/>
        <v>0</v>
      </c>
      <c r="AV604" s="35" t="str">
        <f t="shared" si="215"/>
        <v>000</v>
      </c>
      <c r="AW604" s="39" t="str">
        <f t="shared" si="216"/>
        <v>000</v>
      </c>
      <c r="AX604" s="169">
        <f t="shared" si="217"/>
        <v>0</v>
      </c>
      <c r="AY604" s="43">
        <f t="shared" si="218"/>
        <v>0</v>
      </c>
      <c r="AZ604" s="32">
        <f t="shared" si="219"/>
        <v>0</v>
      </c>
    </row>
    <row r="605" spans="3:52" ht="22.5" customHeight="1">
      <c r="C605" s="512"/>
      <c r="D605" s="514"/>
      <c r="E605" s="516"/>
      <c r="F605" s="27" t="s">
        <v>305</v>
      </c>
      <c r="G605" s="25"/>
      <c r="H605" s="28" t="s">
        <v>309</v>
      </c>
      <c r="I605" s="521"/>
      <c r="J605" s="514"/>
      <c r="K605" s="541"/>
      <c r="L605" s="543"/>
      <c r="M605" s="545"/>
      <c r="N605" s="127" t="s">
        <v>305</v>
      </c>
      <c r="O605" s="25"/>
      <c r="P605" s="28" t="s">
        <v>309</v>
      </c>
      <c r="Q605" s="3"/>
      <c r="R605" s="4"/>
      <c r="S605" s="5"/>
      <c r="T605" s="6"/>
      <c r="U605" s="7"/>
      <c r="V605" s="55"/>
      <c r="W605" s="125"/>
      <c r="X605" s="8"/>
      <c r="Y605" s="4"/>
      <c r="Z605" s="5"/>
      <c r="AA605" s="6"/>
      <c r="AB605" s="7"/>
      <c r="AC605" s="55"/>
      <c r="AD605" s="170"/>
      <c r="AE605" s="27" t="s">
        <v>305</v>
      </c>
      <c r="AF605" s="25"/>
      <c r="AG605" s="28" t="s">
        <v>309</v>
      </c>
      <c r="AH605" s="552"/>
      <c r="AI605" s="537"/>
      <c r="AJ605" s="539"/>
      <c r="AK605" s="539"/>
      <c r="AL605" s="539"/>
      <c r="AM605" s="539"/>
      <c r="AO605" s="34" t="str">
        <f t="shared" si="224"/>
        <v/>
      </c>
      <c r="AP605" s="35" t="str">
        <f t="shared" si="209"/>
        <v/>
      </c>
      <c r="AQ605" s="36" t="str">
        <f t="shared" si="210"/>
        <v/>
      </c>
      <c r="AR605" s="37" t="str">
        <f t="shared" si="211"/>
        <v/>
      </c>
      <c r="AS605" s="38" t="str">
        <f t="shared" si="212"/>
        <v>000</v>
      </c>
      <c r="AT605" s="39" t="str">
        <f t="shared" si="213"/>
        <v>000</v>
      </c>
      <c r="AU605" s="169">
        <f t="shared" si="214"/>
        <v>0</v>
      </c>
      <c r="AV605" s="35" t="str">
        <f t="shared" si="215"/>
        <v>000</v>
      </c>
      <c r="AW605" s="39" t="str">
        <f t="shared" si="216"/>
        <v>000</v>
      </c>
      <c r="AX605" s="169">
        <f t="shared" si="217"/>
        <v>0</v>
      </c>
      <c r="AY605" s="43">
        <f t="shared" si="218"/>
        <v>0</v>
      </c>
      <c r="AZ605" s="32">
        <f t="shared" si="219"/>
        <v>0</v>
      </c>
    </row>
    <row r="606" spans="3:52" ht="22.5" customHeight="1" thickBot="1">
      <c r="C606" s="511"/>
      <c r="D606" s="513"/>
      <c r="E606" s="515"/>
      <c r="F606" s="517" t="str">
        <f>IF(G607="","",INT(YEARFRAC(G607,'[1]1'!$AJ$7,1)))</f>
        <v/>
      </c>
      <c r="G606" s="518"/>
      <c r="H606" s="519"/>
      <c r="I606" s="520"/>
      <c r="J606" s="513"/>
      <c r="K606" s="540" t="s">
        <v>308</v>
      </c>
      <c r="L606" s="542"/>
      <c r="M606" s="544" t="s">
        <v>307</v>
      </c>
      <c r="N606" s="546"/>
      <c r="O606" s="547"/>
      <c r="P606" s="548"/>
      <c r="Q606" s="3"/>
      <c r="R606" s="4"/>
      <c r="S606" s="5"/>
      <c r="T606" s="6"/>
      <c r="U606" s="7"/>
      <c r="V606" s="55"/>
      <c r="W606" s="125"/>
      <c r="X606" s="8"/>
      <c r="Y606" s="4"/>
      <c r="Z606" s="5"/>
      <c r="AA606" s="6"/>
      <c r="AB606" s="7"/>
      <c r="AC606" s="55"/>
      <c r="AD606" s="168"/>
      <c r="AE606" s="549" t="s">
        <v>66</v>
      </c>
      <c r="AF606" s="549"/>
      <c r="AG606" s="550"/>
      <c r="AH606" s="551"/>
      <c r="AI606" s="536" t="str">
        <f t="shared" si="221"/>
        <v/>
      </c>
      <c r="AJ606" s="538"/>
      <c r="AK606" s="538"/>
      <c r="AL606" s="538"/>
      <c r="AM606" s="538"/>
      <c r="AO606" s="34" t="str">
        <f t="shared" si="224"/>
        <v/>
      </c>
      <c r="AP606" s="35" t="str">
        <f t="shared" si="209"/>
        <v/>
      </c>
      <c r="AQ606" s="36" t="str">
        <f t="shared" si="210"/>
        <v/>
      </c>
      <c r="AR606" s="37" t="str">
        <f t="shared" si="211"/>
        <v/>
      </c>
      <c r="AS606" s="38" t="str">
        <f t="shared" si="212"/>
        <v>000</v>
      </c>
      <c r="AT606" s="39" t="str">
        <f t="shared" si="213"/>
        <v>000</v>
      </c>
      <c r="AU606" s="169">
        <f t="shared" si="214"/>
        <v>0</v>
      </c>
      <c r="AV606" s="35" t="str">
        <f t="shared" si="215"/>
        <v>000</v>
      </c>
      <c r="AW606" s="39" t="str">
        <f t="shared" si="216"/>
        <v>000</v>
      </c>
      <c r="AX606" s="169">
        <f t="shared" si="217"/>
        <v>0</v>
      </c>
      <c r="AY606" s="43">
        <f t="shared" si="218"/>
        <v>0</v>
      </c>
      <c r="AZ606" s="32">
        <f t="shared" si="219"/>
        <v>0</v>
      </c>
    </row>
    <row r="607" spans="3:52" ht="22.5" customHeight="1">
      <c r="C607" s="512"/>
      <c r="D607" s="514"/>
      <c r="E607" s="516"/>
      <c r="F607" s="27" t="s">
        <v>305</v>
      </c>
      <c r="G607" s="25"/>
      <c r="H607" s="28" t="s">
        <v>309</v>
      </c>
      <c r="I607" s="521"/>
      <c r="J607" s="514"/>
      <c r="K607" s="541"/>
      <c r="L607" s="543"/>
      <c r="M607" s="545"/>
      <c r="N607" s="127" t="s">
        <v>305</v>
      </c>
      <c r="O607" s="25"/>
      <c r="P607" s="28" t="s">
        <v>309</v>
      </c>
      <c r="Q607" s="3"/>
      <c r="R607" s="4"/>
      <c r="S607" s="5"/>
      <c r="T607" s="6"/>
      <c r="U607" s="7"/>
      <c r="V607" s="55"/>
      <c r="W607" s="125"/>
      <c r="X607" s="8"/>
      <c r="Y607" s="4"/>
      <c r="Z607" s="5"/>
      <c r="AA607" s="6"/>
      <c r="AB607" s="7"/>
      <c r="AC607" s="55"/>
      <c r="AD607" s="170"/>
      <c r="AE607" s="27" t="s">
        <v>305</v>
      </c>
      <c r="AF607" s="25"/>
      <c r="AG607" s="28" t="s">
        <v>309</v>
      </c>
      <c r="AH607" s="552"/>
      <c r="AI607" s="537"/>
      <c r="AJ607" s="539"/>
      <c r="AK607" s="539"/>
      <c r="AL607" s="539"/>
      <c r="AM607" s="539"/>
      <c r="AO607" s="34" t="str">
        <f t="shared" si="224"/>
        <v/>
      </c>
      <c r="AP607" s="35" t="str">
        <f t="shared" si="209"/>
        <v/>
      </c>
      <c r="AQ607" s="36" t="str">
        <f t="shared" si="210"/>
        <v/>
      </c>
      <c r="AR607" s="37" t="str">
        <f t="shared" si="211"/>
        <v/>
      </c>
      <c r="AS607" s="38" t="str">
        <f t="shared" si="212"/>
        <v>000</v>
      </c>
      <c r="AT607" s="39" t="str">
        <f t="shared" si="213"/>
        <v>000</v>
      </c>
      <c r="AU607" s="169">
        <f t="shared" si="214"/>
        <v>0</v>
      </c>
      <c r="AV607" s="35" t="str">
        <f t="shared" si="215"/>
        <v>000</v>
      </c>
      <c r="AW607" s="39" t="str">
        <f t="shared" si="216"/>
        <v>000</v>
      </c>
      <c r="AX607" s="169">
        <f t="shared" si="217"/>
        <v>0</v>
      </c>
      <c r="AY607" s="43">
        <f t="shared" si="218"/>
        <v>0</v>
      </c>
      <c r="AZ607" s="32">
        <f t="shared" si="219"/>
        <v>0</v>
      </c>
    </row>
    <row r="608" spans="3:52" ht="22.5" customHeight="1" thickBot="1">
      <c r="C608" s="511"/>
      <c r="D608" s="513"/>
      <c r="E608" s="515"/>
      <c r="F608" s="517" t="str">
        <f>IF(G609="","",INT(YEARFRAC(G609,'[1]1'!$AJ$7,1)))</f>
        <v/>
      </c>
      <c r="G608" s="518"/>
      <c r="H608" s="519"/>
      <c r="I608" s="520"/>
      <c r="J608" s="513"/>
      <c r="K608" s="540" t="s">
        <v>308</v>
      </c>
      <c r="L608" s="542"/>
      <c r="M608" s="544" t="s">
        <v>307</v>
      </c>
      <c r="N608" s="546"/>
      <c r="O608" s="547"/>
      <c r="P608" s="548"/>
      <c r="Q608" s="3"/>
      <c r="R608" s="4"/>
      <c r="S608" s="5"/>
      <c r="T608" s="6"/>
      <c r="U608" s="7"/>
      <c r="V608" s="55"/>
      <c r="W608" s="125"/>
      <c r="X608" s="8"/>
      <c r="Y608" s="4"/>
      <c r="Z608" s="5"/>
      <c r="AA608" s="6"/>
      <c r="AB608" s="7"/>
      <c r="AC608" s="55"/>
      <c r="AD608" s="168"/>
      <c r="AE608" s="549" t="s">
        <v>66</v>
      </c>
      <c r="AF608" s="549"/>
      <c r="AG608" s="550"/>
      <c r="AH608" s="551"/>
      <c r="AI608" s="536" t="str">
        <f t="shared" si="222"/>
        <v/>
      </c>
      <c r="AJ608" s="538"/>
      <c r="AK608" s="538"/>
      <c r="AL608" s="538"/>
      <c r="AM608" s="538"/>
      <c r="AO608" s="34" t="str">
        <f t="shared" si="224"/>
        <v/>
      </c>
      <c r="AP608" s="35" t="str">
        <f t="shared" si="209"/>
        <v/>
      </c>
      <c r="AQ608" s="36" t="str">
        <f t="shared" si="210"/>
        <v/>
      </c>
      <c r="AR608" s="37" t="str">
        <f t="shared" si="211"/>
        <v/>
      </c>
      <c r="AS608" s="38" t="str">
        <f t="shared" si="212"/>
        <v>000</v>
      </c>
      <c r="AT608" s="39" t="str">
        <f t="shared" si="213"/>
        <v>000</v>
      </c>
      <c r="AU608" s="169">
        <f t="shared" si="214"/>
        <v>0</v>
      </c>
      <c r="AV608" s="35" t="str">
        <f t="shared" si="215"/>
        <v>000</v>
      </c>
      <c r="AW608" s="39" t="str">
        <f t="shared" si="216"/>
        <v>000</v>
      </c>
      <c r="AX608" s="169">
        <f t="shared" si="217"/>
        <v>0</v>
      </c>
      <c r="AY608" s="43">
        <f t="shared" si="218"/>
        <v>0</v>
      </c>
      <c r="AZ608" s="32">
        <f t="shared" si="219"/>
        <v>0</v>
      </c>
    </row>
    <row r="609" spans="3:52" ht="22.5" customHeight="1">
      <c r="C609" s="512"/>
      <c r="D609" s="514"/>
      <c r="E609" s="516"/>
      <c r="F609" s="27" t="s">
        <v>305</v>
      </c>
      <c r="G609" s="25"/>
      <c r="H609" s="28" t="s">
        <v>309</v>
      </c>
      <c r="I609" s="521"/>
      <c r="J609" s="514"/>
      <c r="K609" s="541"/>
      <c r="L609" s="543"/>
      <c r="M609" s="545"/>
      <c r="N609" s="127" t="s">
        <v>305</v>
      </c>
      <c r="O609" s="25"/>
      <c r="P609" s="28" t="s">
        <v>309</v>
      </c>
      <c r="Q609" s="3"/>
      <c r="R609" s="4"/>
      <c r="S609" s="5"/>
      <c r="T609" s="6"/>
      <c r="U609" s="7"/>
      <c r="V609" s="55"/>
      <c r="W609" s="125"/>
      <c r="X609" s="8"/>
      <c r="Y609" s="4"/>
      <c r="Z609" s="5"/>
      <c r="AA609" s="6"/>
      <c r="AB609" s="7"/>
      <c r="AC609" s="55"/>
      <c r="AD609" s="170"/>
      <c r="AE609" s="27" t="s">
        <v>305</v>
      </c>
      <c r="AF609" s="25"/>
      <c r="AG609" s="28" t="s">
        <v>309</v>
      </c>
      <c r="AH609" s="552"/>
      <c r="AI609" s="537"/>
      <c r="AJ609" s="539"/>
      <c r="AK609" s="539"/>
      <c r="AL609" s="539"/>
      <c r="AM609" s="539"/>
      <c r="AO609" s="34" t="str">
        <f t="shared" si="224"/>
        <v/>
      </c>
      <c r="AP609" s="35" t="str">
        <f t="shared" si="209"/>
        <v/>
      </c>
      <c r="AQ609" s="36" t="str">
        <f t="shared" si="210"/>
        <v/>
      </c>
      <c r="AR609" s="37" t="str">
        <f t="shared" si="211"/>
        <v/>
      </c>
      <c r="AS609" s="38" t="str">
        <f t="shared" si="212"/>
        <v>000</v>
      </c>
      <c r="AT609" s="39" t="str">
        <f t="shared" si="213"/>
        <v>000</v>
      </c>
      <c r="AU609" s="169">
        <f t="shared" si="214"/>
        <v>0</v>
      </c>
      <c r="AV609" s="35" t="str">
        <f t="shared" si="215"/>
        <v>000</v>
      </c>
      <c r="AW609" s="39" t="str">
        <f t="shared" si="216"/>
        <v>000</v>
      </c>
      <c r="AX609" s="169">
        <f t="shared" si="217"/>
        <v>0</v>
      </c>
      <c r="AY609" s="43">
        <f t="shared" si="218"/>
        <v>0</v>
      </c>
      <c r="AZ609" s="32">
        <f t="shared" si="219"/>
        <v>0</v>
      </c>
    </row>
    <row r="610" spans="3:52" ht="22.5" customHeight="1" thickBot="1">
      <c r="C610" s="511"/>
      <c r="D610" s="513"/>
      <c r="E610" s="515"/>
      <c r="F610" s="517" t="str">
        <f>IF(G611="","",INT(YEARFRAC(G611,'[1]1'!$AJ$7,1)))</f>
        <v/>
      </c>
      <c r="G610" s="518"/>
      <c r="H610" s="519"/>
      <c r="I610" s="520"/>
      <c r="J610" s="513"/>
      <c r="K610" s="540" t="s">
        <v>308</v>
      </c>
      <c r="L610" s="542"/>
      <c r="M610" s="544" t="s">
        <v>307</v>
      </c>
      <c r="N610" s="546"/>
      <c r="O610" s="547"/>
      <c r="P610" s="548"/>
      <c r="Q610" s="3"/>
      <c r="R610" s="4"/>
      <c r="S610" s="5"/>
      <c r="T610" s="6"/>
      <c r="U610" s="7"/>
      <c r="V610" s="55"/>
      <c r="W610" s="125"/>
      <c r="X610" s="8"/>
      <c r="Y610" s="4"/>
      <c r="Z610" s="5"/>
      <c r="AA610" s="6"/>
      <c r="AB610" s="7"/>
      <c r="AC610" s="55"/>
      <c r="AD610" s="168"/>
      <c r="AE610" s="549" t="s">
        <v>66</v>
      </c>
      <c r="AF610" s="549"/>
      <c r="AG610" s="550"/>
      <c r="AH610" s="551"/>
      <c r="AI610" s="536" t="str">
        <f t="shared" si="223"/>
        <v/>
      </c>
      <c r="AJ610" s="538"/>
      <c r="AK610" s="538"/>
      <c r="AL610" s="538"/>
      <c r="AM610" s="538"/>
      <c r="AO610" s="34" t="str">
        <f t="shared" si="224"/>
        <v/>
      </c>
      <c r="AP610" s="35" t="str">
        <f t="shared" si="209"/>
        <v/>
      </c>
      <c r="AQ610" s="36" t="str">
        <f t="shared" si="210"/>
        <v/>
      </c>
      <c r="AR610" s="37" t="str">
        <f t="shared" si="211"/>
        <v/>
      </c>
      <c r="AS610" s="38" t="str">
        <f t="shared" si="212"/>
        <v>000</v>
      </c>
      <c r="AT610" s="39" t="str">
        <f t="shared" si="213"/>
        <v>000</v>
      </c>
      <c r="AU610" s="169">
        <f t="shared" si="214"/>
        <v>0</v>
      </c>
      <c r="AV610" s="35" t="str">
        <f t="shared" si="215"/>
        <v>000</v>
      </c>
      <c r="AW610" s="39" t="str">
        <f t="shared" si="216"/>
        <v>000</v>
      </c>
      <c r="AX610" s="169">
        <f t="shared" si="217"/>
        <v>0</v>
      </c>
      <c r="AY610" s="43">
        <f t="shared" si="218"/>
        <v>0</v>
      </c>
      <c r="AZ610" s="32">
        <f t="shared" si="219"/>
        <v>0</v>
      </c>
    </row>
    <row r="611" spans="3:52" ht="22.5" customHeight="1">
      <c r="C611" s="512"/>
      <c r="D611" s="514"/>
      <c r="E611" s="516"/>
      <c r="F611" s="27" t="s">
        <v>305</v>
      </c>
      <c r="G611" s="25"/>
      <c r="H611" s="28" t="s">
        <v>309</v>
      </c>
      <c r="I611" s="521"/>
      <c r="J611" s="514"/>
      <c r="K611" s="541"/>
      <c r="L611" s="543"/>
      <c r="M611" s="545"/>
      <c r="N611" s="127" t="s">
        <v>305</v>
      </c>
      <c r="O611" s="25"/>
      <c r="P611" s="28" t="s">
        <v>309</v>
      </c>
      <c r="Q611" s="3"/>
      <c r="R611" s="4"/>
      <c r="S611" s="5"/>
      <c r="T611" s="6"/>
      <c r="U611" s="7"/>
      <c r="V611" s="55"/>
      <c r="W611" s="125"/>
      <c r="X611" s="8"/>
      <c r="Y611" s="4"/>
      <c r="Z611" s="5"/>
      <c r="AA611" s="6"/>
      <c r="AB611" s="7"/>
      <c r="AC611" s="55"/>
      <c r="AD611" s="170"/>
      <c r="AE611" s="27" t="s">
        <v>305</v>
      </c>
      <c r="AF611" s="25"/>
      <c r="AG611" s="28" t="s">
        <v>309</v>
      </c>
      <c r="AH611" s="552"/>
      <c r="AI611" s="537"/>
      <c r="AJ611" s="539"/>
      <c r="AK611" s="539"/>
      <c r="AL611" s="539"/>
      <c r="AM611" s="539"/>
      <c r="AO611" s="34" t="str">
        <f t="shared" si="224"/>
        <v/>
      </c>
      <c r="AP611" s="35" t="str">
        <f t="shared" si="209"/>
        <v/>
      </c>
      <c r="AQ611" s="36" t="str">
        <f t="shared" si="210"/>
        <v/>
      </c>
      <c r="AR611" s="37" t="str">
        <f t="shared" si="211"/>
        <v/>
      </c>
      <c r="AS611" s="38" t="str">
        <f t="shared" si="212"/>
        <v>000</v>
      </c>
      <c r="AT611" s="39" t="str">
        <f t="shared" si="213"/>
        <v>000</v>
      </c>
      <c r="AU611" s="169">
        <f t="shared" si="214"/>
        <v>0</v>
      </c>
      <c r="AV611" s="35" t="str">
        <f t="shared" si="215"/>
        <v>000</v>
      </c>
      <c r="AW611" s="39" t="str">
        <f t="shared" si="216"/>
        <v>000</v>
      </c>
      <c r="AX611" s="169">
        <f t="shared" si="217"/>
        <v>0</v>
      </c>
      <c r="AY611" s="43">
        <f t="shared" si="218"/>
        <v>0</v>
      </c>
      <c r="AZ611" s="32">
        <f t="shared" si="219"/>
        <v>0</v>
      </c>
    </row>
    <row r="612" spans="3:52" ht="22.5" customHeight="1" thickBot="1">
      <c r="C612" s="511"/>
      <c r="D612" s="513"/>
      <c r="E612" s="515"/>
      <c r="F612" s="517" t="str">
        <f>IF(G613="","",INT(YEARFRAC(G613,'[1]1'!$AJ$7,1)))</f>
        <v/>
      </c>
      <c r="G612" s="518"/>
      <c r="H612" s="519"/>
      <c r="I612" s="520"/>
      <c r="J612" s="513"/>
      <c r="K612" s="540" t="s">
        <v>308</v>
      </c>
      <c r="L612" s="542"/>
      <c r="M612" s="544" t="s">
        <v>307</v>
      </c>
      <c r="N612" s="546"/>
      <c r="O612" s="547"/>
      <c r="P612" s="548"/>
      <c r="Q612" s="3"/>
      <c r="R612" s="4"/>
      <c r="S612" s="5"/>
      <c r="T612" s="6"/>
      <c r="U612" s="7"/>
      <c r="V612" s="55"/>
      <c r="W612" s="125"/>
      <c r="X612" s="8"/>
      <c r="Y612" s="4"/>
      <c r="Z612" s="5"/>
      <c r="AA612" s="6"/>
      <c r="AB612" s="7"/>
      <c r="AC612" s="55"/>
      <c r="AD612" s="168"/>
      <c r="AE612" s="549" t="s">
        <v>66</v>
      </c>
      <c r="AF612" s="549"/>
      <c r="AG612" s="550"/>
      <c r="AH612" s="551"/>
      <c r="AI612" s="536" t="str">
        <f t="shared" si="225"/>
        <v/>
      </c>
      <c r="AJ612" s="538"/>
      <c r="AK612" s="538"/>
      <c r="AL612" s="538"/>
      <c r="AM612" s="538"/>
      <c r="AO612" s="34" t="str">
        <f t="shared" si="224"/>
        <v/>
      </c>
      <c r="AP612" s="35" t="str">
        <f t="shared" si="209"/>
        <v/>
      </c>
      <c r="AQ612" s="36" t="str">
        <f t="shared" si="210"/>
        <v/>
      </c>
      <c r="AR612" s="37" t="str">
        <f t="shared" si="211"/>
        <v/>
      </c>
      <c r="AS612" s="38" t="str">
        <f t="shared" si="212"/>
        <v>000</v>
      </c>
      <c r="AT612" s="39" t="str">
        <f t="shared" si="213"/>
        <v>000</v>
      </c>
      <c r="AU612" s="169">
        <f t="shared" si="214"/>
        <v>0</v>
      </c>
      <c r="AV612" s="35" t="str">
        <f t="shared" si="215"/>
        <v>000</v>
      </c>
      <c r="AW612" s="39" t="str">
        <f t="shared" si="216"/>
        <v>000</v>
      </c>
      <c r="AX612" s="169">
        <f t="shared" si="217"/>
        <v>0</v>
      </c>
      <c r="AY612" s="43">
        <f t="shared" si="218"/>
        <v>0</v>
      </c>
      <c r="AZ612" s="32">
        <f t="shared" si="219"/>
        <v>0</v>
      </c>
    </row>
    <row r="613" spans="3:52" ht="22.5" customHeight="1">
      <c r="C613" s="512"/>
      <c r="D613" s="514"/>
      <c r="E613" s="516"/>
      <c r="F613" s="27" t="s">
        <v>305</v>
      </c>
      <c r="G613" s="25"/>
      <c r="H613" s="28" t="s">
        <v>309</v>
      </c>
      <c r="I613" s="521"/>
      <c r="J613" s="514"/>
      <c r="K613" s="541"/>
      <c r="L613" s="543"/>
      <c r="M613" s="545"/>
      <c r="N613" s="127" t="s">
        <v>305</v>
      </c>
      <c r="O613" s="25"/>
      <c r="P613" s="28" t="s">
        <v>309</v>
      </c>
      <c r="Q613" s="3"/>
      <c r="R613" s="4"/>
      <c r="S613" s="5"/>
      <c r="T613" s="6"/>
      <c r="U613" s="7"/>
      <c r="V613" s="55"/>
      <c r="W613" s="125"/>
      <c r="X613" s="8"/>
      <c r="Y613" s="4"/>
      <c r="Z613" s="5"/>
      <c r="AA613" s="6"/>
      <c r="AB613" s="7"/>
      <c r="AC613" s="55"/>
      <c r="AD613" s="170"/>
      <c r="AE613" s="27" t="s">
        <v>305</v>
      </c>
      <c r="AF613" s="25"/>
      <c r="AG613" s="28" t="s">
        <v>309</v>
      </c>
      <c r="AH613" s="552"/>
      <c r="AI613" s="537"/>
      <c r="AJ613" s="539"/>
      <c r="AK613" s="539"/>
      <c r="AL613" s="539"/>
      <c r="AM613" s="539"/>
      <c r="AO613" s="34" t="str">
        <f t="shared" si="224"/>
        <v/>
      </c>
      <c r="AP613" s="35" t="str">
        <f t="shared" si="209"/>
        <v/>
      </c>
      <c r="AQ613" s="36" t="str">
        <f t="shared" si="210"/>
        <v/>
      </c>
      <c r="AR613" s="37" t="str">
        <f t="shared" si="211"/>
        <v/>
      </c>
      <c r="AS613" s="38" t="str">
        <f t="shared" si="212"/>
        <v>000</v>
      </c>
      <c r="AT613" s="39" t="str">
        <f t="shared" si="213"/>
        <v>000</v>
      </c>
      <c r="AU613" s="169">
        <f t="shared" si="214"/>
        <v>0</v>
      </c>
      <c r="AV613" s="35" t="str">
        <f t="shared" si="215"/>
        <v>000</v>
      </c>
      <c r="AW613" s="39" t="str">
        <f t="shared" si="216"/>
        <v>000</v>
      </c>
      <c r="AX613" s="169">
        <f t="shared" si="217"/>
        <v>0</v>
      </c>
      <c r="AY613" s="43">
        <f t="shared" si="218"/>
        <v>0</v>
      </c>
      <c r="AZ613" s="32">
        <f t="shared" si="219"/>
        <v>0</v>
      </c>
    </row>
    <row r="614" spans="3:52" ht="22.5" customHeight="1" thickBot="1">
      <c r="C614" s="511"/>
      <c r="D614" s="513"/>
      <c r="E614" s="515"/>
      <c r="F614" s="517" t="str">
        <f>IF(G615="","",INT(YEARFRAC(G615,'[1]1'!$AJ$7,1)))</f>
        <v/>
      </c>
      <c r="G614" s="518"/>
      <c r="H614" s="519"/>
      <c r="I614" s="520"/>
      <c r="J614" s="513"/>
      <c r="K614" s="540" t="s">
        <v>308</v>
      </c>
      <c r="L614" s="542"/>
      <c r="M614" s="544" t="s">
        <v>307</v>
      </c>
      <c r="N614" s="546"/>
      <c r="O614" s="547"/>
      <c r="P614" s="548"/>
      <c r="Q614" s="3"/>
      <c r="R614" s="4"/>
      <c r="S614" s="5"/>
      <c r="T614" s="6"/>
      <c r="U614" s="7"/>
      <c r="V614" s="55"/>
      <c r="W614" s="125"/>
      <c r="X614" s="8"/>
      <c r="Y614" s="4"/>
      <c r="Z614" s="5"/>
      <c r="AA614" s="6"/>
      <c r="AB614" s="7"/>
      <c r="AC614" s="55"/>
      <c r="AD614" s="168"/>
      <c r="AE614" s="549" t="s">
        <v>66</v>
      </c>
      <c r="AF614" s="549"/>
      <c r="AG614" s="550"/>
      <c r="AH614" s="551"/>
      <c r="AI614" s="536" t="str">
        <f t="shared" si="226"/>
        <v/>
      </c>
      <c r="AJ614" s="538"/>
      <c r="AK614" s="538"/>
      <c r="AL614" s="538"/>
      <c r="AM614" s="538"/>
      <c r="AO614" s="34" t="str">
        <f t="shared" si="224"/>
        <v/>
      </c>
      <c r="AP614" s="35" t="str">
        <f t="shared" si="209"/>
        <v/>
      </c>
      <c r="AQ614" s="36" t="str">
        <f t="shared" si="210"/>
        <v/>
      </c>
      <c r="AR614" s="37" t="str">
        <f t="shared" si="211"/>
        <v/>
      </c>
      <c r="AS614" s="38" t="str">
        <f t="shared" si="212"/>
        <v>000</v>
      </c>
      <c r="AT614" s="39" t="str">
        <f t="shared" si="213"/>
        <v>000</v>
      </c>
      <c r="AU614" s="169">
        <f t="shared" si="214"/>
        <v>0</v>
      </c>
      <c r="AV614" s="35" t="str">
        <f t="shared" si="215"/>
        <v>000</v>
      </c>
      <c r="AW614" s="39" t="str">
        <f t="shared" si="216"/>
        <v>000</v>
      </c>
      <c r="AX614" s="169">
        <f t="shared" si="217"/>
        <v>0</v>
      </c>
      <c r="AY614" s="43">
        <f t="shared" si="218"/>
        <v>0</v>
      </c>
      <c r="AZ614" s="32">
        <f t="shared" si="219"/>
        <v>0</v>
      </c>
    </row>
    <row r="615" spans="3:52" ht="22.5" customHeight="1">
      <c r="C615" s="512"/>
      <c r="D615" s="514"/>
      <c r="E615" s="516"/>
      <c r="F615" s="27" t="s">
        <v>305</v>
      </c>
      <c r="G615" s="25"/>
      <c r="H615" s="28" t="s">
        <v>309</v>
      </c>
      <c r="I615" s="521"/>
      <c r="J615" s="514"/>
      <c r="K615" s="541"/>
      <c r="L615" s="543"/>
      <c r="M615" s="545"/>
      <c r="N615" s="127" t="s">
        <v>305</v>
      </c>
      <c r="O615" s="25"/>
      <c r="P615" s="28" t="s">
        <v>309</v>
      </c>
      <c r="Q615" s="3"/>
      <c r="R615" s="4"/>
      <c r="S615" s="5"/>
      <c r="T615" s="6"/>
      <c r="U615" s="7"/>
      <c r="V615" s="55"/>
      <c r="W615" s="125"/>
      <c r="X615" s="8"/>
      <c r="Y615" s="4"/>
      <c r="Z615" s="5"/>
      <c r="AA615" s="6"/>
      <c r="AB615" s="7"/>
      <c r="AC615" s="55"/>
      <c r="AD615" s="170"/>
      <c r="AE615" s="27" t="s">
        <v>305</v>
      </c>
      <c r="AF615" s="25"/>
      <c r="AG615" s="28" t="s">
        <v>309</v>
      </c>
      <c r="AH615" s="552"/>
      <c r="AI615" s="537"/>
      <c r="AJ615" s="539"/>
      <c r="AK615" s="539"/>
      <c r="AL615" s="539"/>
      <c r="AM615" s="539"/>
      <c r="AO615" s="34" t="str">
        <f t="shared" si="224"/>
        <v/>
      </c>
      <c r="AP615" s="35" t="str">
        <f t="shared" si="209"/>
        <v/>
      </c>
      <c r="AQ615" s="36" t="str">
        <f t="shared" si="210"/>
        <v/>
      </c>
      <c r="AR615" s="37" t="str">
        <f t="shared" si="211"/>
        <v/>
      </c>
      <c r="AS615" s="38" t="str">
        <f t="shared" si="212"/>
        <v>000</v>
      </c>
      <c r="AT615" s="39" t="str">
        <f t="shared" si="213"/>
        <v>000</v>
      </c>
      <c r="AU615" s="169">
        <f t="shared" si="214"/>
        <v>0</v>
      </c>
      <c r="AV615" s="35" t="str">
        <f t="shared" si="215"/>
        <v>000</v>
      </c>
      <c r="AW615" s="39" t="str">
        <f t="shared" si="216"/>
        <v>000</v>
      </c>
      <c r="AX615" s="169">
        <f t="shared" si="217"/>
        <v>0</v>
      </c>
      <c r="AY615" s="43">
        <f t="shared" si="218"/>
        <v>0</v>
      </c>
      <c r="AZ615" s="32">
        <f t="shared" si="219"/>
        <v>0</v>
      </c>
    </row>
    <row r="616" spans="3:52" ht="22.5" customHeight="1" thickBot="1">
      <c r="C616" s="511"/>
      <c r="D616" s="513"/>
      <c r="E616" s="515"/>
      <c r="F616" s="517" t="str">
        <f>IF(G617="","",INT(YEARFRAC(G617,'[1]1'!$AJ$7,1)))</f>
        <v/>
      </c>
      <c r="G616" s="518"/>
      <c r="H616" s="519"/>
      <c r="I616" s="520"/>
      <c r="J616" s="513"/>
      <c r="K616" s="540" t="s">
        <v>308</v>
      </c>
      <c r="L616" s="542"/>
      <c r="M616" s="544" t="s">
        <v>307</v>
      </c>
      <c r="N616" s="546"/>
      <c r="O616" s="547"/>
      <c r="P616" s="548"/>
      <c r="Q616" s="3"/>
      <c r="R616" s="4"/>
      <c r="S616" s="5"/>
      <c r="T616" s="6"/>
      <c r="U616" s="7"/>
      <c r="V616" s="55"/>
      <c r="W616" s="125"/>
      <c r="X616" s="8"/>
      <c r="Y616" s="4"/>
      <c r="Z616" s="5"/>
      <c r="AA616" s="6"/>
      <c r="AB616" s="7"/>
      <c r="AC616" s="55"/>
      <c r="AD616" s="168"/>
      <c r="AE616" s="549" t="s">
        <v>66</v>
      </c>
      <c r="AF616" s="549"/>
      <c r="AG616" s="550"/>
      <c r="AH616" s="551"/>
      <c r="AI616" s="536" t="str">
        <f t="shared" si="227"/>
        <v/>
      </c>
      <c r="AJ616" s="538"/>
      <c r="AK616" s="538"/>
      <c r="AL616" s="538"/>
      <c r="AM616" s="538"/>
      <c r="AO616" s="34" t="str">
        <f t="shared" si="224"/>
        <v/>
      </c>
      <c r="AP616" s="35" t="str">
        <f t="shared" si="209"/>
        <v/>
      </c>
      <c r="AQ616" s="36" t="str">
        <f t="shared" si="210"/>
        <v/>
      </c>
      <c r="AR616" s="37" t="str">
        <f t="shared" si="211"/>
        <v/>
      </c>
      <c r="AS616" s="38" t="str">
        <f t="shared" si="212"/>
        <v>000</v>
      </c>
      <c r="AT616" s="39" t="str">
        <f t="shared" si="213"/>
        <v>000</v>
      </c>
      <c r="AU616" s="169">
        <f t="shared" si="214"/>
        <v>0</v>
      </c>
      <c r="AV616" s="35" t="str">
        <f t="shared" si="215"/>
        <v>000</v>
      </c>
      <c r="AW616" s="39" t="str">
        <f t="shared" si="216"/>
        <v>000</v>
      </c>
      <c r="AX616" s="169">
        <f t="shared" si="217"/>
        <v>0</v>
      </c>
      <c r="AY616" s="43">
        <f t="shared" si="218"/>
        <v>0</v>
      </c>
      <c r="AZ616" s="32">
        <f t="shared" si="219"/>
        <v>0</v>
      </c>
    </row>
    <row r="617" spans="3:52" ht="22.5" customHeight="1">
      <c r="C617" s="512"/>
      <c r="D617" s="514"/>
      <c r="E617" s="516"/>
      <c r="F617" s="27" t="s">
        <v>305</v>
      </c>
      <c r="G617" s="25"/>
      <c r="H617" s="28" t="s">
        <v>309</v>
      </c>
      <c r="I617" s="521"/>
      <c r="J617" s="514"/>
      <c r="K617" s="541"/>
      <c r="L617" s="543"/>
      <c r="M617" s="545"/>
      <c r="N617" s="127" t="s">
        <v>305</v>
      </c>
      <c r="O617" s="25"/>
      <c r="P617" s="28" t="s">
        <v>309</v>
      </c>
      <c r="Q617" s="3"/>
      <c r="R617" s="4"/>
      <c r="S617" s="5"/>
      <c r="T617" s="6"/>
      <c r="U617" s="7"/>
      <c r="V617" s="55"/>
      <c r="W617" s="125"/>
      <c r="X617" s="8"/>
      <c r="Y617" s="4"/>
      <c r="Z617" s="5"/>
      <c r="AA617" s="6"/>
      <c r="AB617" s="7"/>
      <c r="AC617" s="55"/>
      <c r="AD617" s="170"/>
      <c r="AE617" s="27" t="s">
        <v>305</v>
      </c>
      <c r="AF617" s="25"/>
      <c r="AG617" s="28" t="s">
        <v>309</v>
      </c>
      <c r="AH617" s="552"/>
      <c r="AI617" s="537"/>
      <c r="AJ617" s="539"/>
      <c r="AK617" s="539"/>
      <c r="AL617" s="539"/>
      <c r="AM617" s="539"/>
      <c r="AO617" s="34" t="str">
        <f t="shared" si="224"/>
        <v/>
      </c>
      <c r="AP617" s="35" t="str">
        <f t="shared" si="209"/>
        <v/>
      </c>
      <c r="AQ617" s="36" t="str">
        <f t="shared" si="210"/>
        <v/>
      </c>
      <c r="AR617" s="37" t="str">
        <f t="shared" si="211"/>
        <v/>
      </c>
      <c r="AS617" s="38" t="str">
        <f t="shared" si="212"/>
        <v>000</v>
      </c>
      <c r="AT617" s="39" t="str">
        <f t="shared" si="213"/>
        <v>000</v>
      </c>
      <c r="AU617" s="169">
        <f t="shared" si="214"/>
        <v>0</v>
      </c>
      <c r="AV617" s="35" t="str">
        <f t="shared" si="215"/>
        <v>000</v>
      </c>
      <c r="AW617" s="39" t="str">
        <f t="shared" si="216"/>
        <v>000</v>
      </c>
      <c r="AX617" s="169">
        <f t="shared" si="217"/>
        <v>0</v>
      </c>
      <c r="AY617" s="43">
        <f t="shared" si="218"/>
        <v>0</v>
      </c>
      <c r="AZ617" s="32">
        <f t="shared" si="219"/>
        <v>0</v>
      </c>
    </row>
    <row r="618" spans="3:52" ht="22.5" customHeight="1" thickBot="1">
      <c r="C618" s="511"/>
      <c r="D618" s="513"/>
      <c r="E618" s="515"/>
      <c r="F618" s="517" t="str">
        <f>IF(G619="","",INT(YEARFRAC(G619,'[1]1'!$AJ$7,1)))</f>
        <v/>
      </c>
      <c r="G618" s="518"/>
      <c r="H618" s="519"/>
      <c r="I618" s="520"/>
      <c r="J618" s="513"/>
      <c r="K618" s="540" t="s">
        <v>308</v>
      </c>
      <c r="L618" s="542"/>
      <c r="M618" s="544" t="s">
        <v>307</v>
      </c>
      <c r="N618" s="546"/>
      <c r="O618" s="547"/>
      <c r="P618" s="548"/>
      <c r="Q618" s="3"/>
      <c r="R618" s="4"/>
      <c r="S618" s="5"/>
      <c r="T618" s="6"/>
      <c r="U618" s="7"/>
      <c r="V618" s="55"/>
      <c r="W618" s="125"/>
      <c r="X618" s="8"/>
      <c r="Y618" s="4"/>
      <c r="Z618" s="5"/>
      <c r="AA618" s="6"/>
      <c r="AB618" s="7"/>
      <c r="AC618" s="55"/>
      <c r="AD618" s="168"/>
      <c r="AE618" s="549" t="s">
        <v>66</v>
      </c>
      <c r="AF618" s="549"/>
      <c r="AG618" s="550"/>
      <c r="AH618" s="551"/>
      <c r="AI618" s="536" t="str">
        <f t="shared" si="228"/>
        <v/>
      </c>
      <c r="AJ618" s="538"/>
      <c r="AK618" s="538"/>
      <c r="AL618" s="538"/>
      <c r="AM618" s="538"/>
      <c r="AO618" s="34" t="str">
        <f t="shared" si="224"/>
        <v/>
      </c>
      <c r="AP618" s="35" t="str">
        <f t="shared" si="209"/>
        <v/>
      </c>
      <c r="AQ618" s="36" t="str">
        <f t="shared" si="210"/>
        <v/>
      </c>
      <c r="AR618" s="37" t="str">
        <f t="shared" si="211"/>
        <v/>
      </c>
      <c r="AS618" s="38" t="str">
        <f t="shared" si="212"/>
        <v>000</v>
      </c>
      <c r="AT618" s="39" t="str">
        <f t="shared" si="213"/>
        <v>000</v>
      </c>
      <c r="AU618" s="169">
        <f t="shared" si="214"/>
        <v>0</v>
      </c>
      <c r="AV618" s="35" t="str">
        <f t="shared" si="215"/>
        <v>000</v>
      </c>
      <c r="AW618" s="39" t="str">
        <f t="shared" si="216"/>
        <v>000</v>
      </c>
      <c r="AX618" s="169">
        <f t="shared" si="217"/>
        <v>0</v>
      </c>
      <c r="AY618" s="43">
        <f t="shared" si="218"/>
        <v>0</v>
      </c>
      <c r="AZ618" s="32">
        <f t="shared" si="219"/>
        <v>0</v>
      </c>
    </row>
    <row r="619" spans="3:52" ht="22.5" customHeight="1">
      <c r="C619" s="512"/>
      <c r="D619" s="514"/>
      <c r="E619" s="516"/>
      <c r="F619" s="27" t="s">
        <v>305</v>
      </c>
      <c r="G619" s="25"/>
      <c r="H619" s="28" t="s">
        <v>309</v>
      </c>
      <c r="I619" s="521"/>
      <c r="J619" s="514"/>
      <c r="K619" s="541"/>
      <c r="L619" s="543"/>
      <c r="M619" s="545"/>
      <c r="N619" s="127" t="s">
        <v>305</v>
      </c>
      <c r="O619" s="25"/>
      <c r="P619" s="28" t="s">
        <v>309</v>
      </c>
      <c r="Q619" s="3"/>
      <c r="R619" s="4"/>
      <c r="S619" s="5"/>
      <c r="T619" s="6"/>
      <c r="U619" s="7"/>
      <c r="V619" s="55"/>
      <c r="W619" s="125"/>
      <c r="X619" s="8"/>
      <c r="Y619" s="4"/>
      <c r="Z619" s="5"/>
      <c r="AA619" s="6"/>
      <c r="AB619" s="7"/>
      <c r="AC619" s="55"/>
      <c r="AD619" s="170"/>
      <c r="AE619" s="27" t="s">
        <v>305</v>
      </c>
      <c r="AF619" s="25"/>
      <c r="AG619" s="28" t="s">
        <v>309</v>
      </c>
      <c r="AH619" s="552"/>
      <c r="AI619" s="537"/>
      <c r="AJ619" s="539"/>
      <c r="AK619" s="539"/>
      <c r="AL619" s="539"/>
      <c r="AM619" s="539"/>
      <c r="AO619" s="34" t="str">
        <f t="shared" si="224"/>
        <v/>
      </c>
      <c r="AP619" s="35" t="str">
        <f t="shared" si="209"/>
        <v/>
      </c>
      <c r="AQ619" s="36" t="str">
        <f t="shared" si="210"/>
        <v/>
      </c>
      <c r="AR619" s="37" t="str">
        <f t="shared" si="211"/>
        <v/>
      </c>
      <c r="AS619" s="38" t="str">
        <f t="shared" si="212"/>
        <v>000</v>
      </c>
      <c r="AT619" s="39" t="str">
        <f t="shared" si="213"/>
        <v>000</v>
      </c>
      <c r="AU619" s="169">
        <f t="shared" si="214"/>
        <v>0</v>
      </c>
      <c r="AV619" s="35" t="str">
        <f t="shared" si="215"/>
        <v>000</v>
      </c>
      <c r="AW619" s="39" t="str">
        <f t="shared" si="216"/>
        <v>000</v>
      </c>
      <c r="AX619" s="169">
        <f t="shared" si="217"/>
        <v>0</v>
      </c>
      <c r="AY619" s="43">
        <f t="shared" si="218"/>
        <v>0</v>
      </c>
      <c r="AZ619" s="32">
        <f t="shared" si="219"/>
        <v>0</v>
      </c>
    </row>
    <row r="620" spans="3:52" ht="22.5" customHeight="1" thickBot="1">
      <c r="C620" s="511"/>
      <c r="D620" s="513"/>
      <c r="E620" s="515"/>
      <c r="F620" s="517" t="str">
        <f>IF(G621="","",INT(YEARFRAC(G621,'[1]1'!$AJ$7,1)))</f>
        <v/>
      </c>
      <c r="G620" s="518"/>
      <c r="H620" s="519"/>
      <c r="I620" s="520"/>
      <c r="J620" s="513"/>
      <c r="K620" s="540" t="s">
        <v>308</v>
      </c>
      <c r="L620" s="542"/>
      <c r="M620" s="544" t="s">
        <v>307</v>
      </c>
      <c r="N620" s="546"/>
      <c r="O620" s="547"/>
      <c r="P620" s="548"/>
      <c r="Q620" s="3"/>
      <c r="R620" s="4"/>
      <c r="S620" s="5"/>
      <c r="T620" s="6"/>
      <c r="U620" s="7"/>
      <c r="V620" s="55"/>
      <c r="W620" s="125"/>
      <c r="X620" s="8"/>
      <c r="Y620" s="4"/>
      <c r="Z620" s="5"/>
      <c r="AA620" s="6"/>
      <c r="AB620" s="7"/>
      <c r="AC620" s="55"/>
      <c r="AD620" s="168"/>
      <c r="AE620" s="549" t="s">
        <v>66</v>
      </c>
      <c r="AF620" s="549"/>
      <c r="AG620" s="550"/>
      <c r="AH620" s="551"/>
      <c r="AI620" s="536" t="str">
        <f t="shared" si="229"/>
        <v/>
      </c>
      <c r="AJ620" s="538"/>
      <c r="AK620" s="538"/>
      <c r="AL620" s="538"/>
      <c r="AM620" s="538"/>
      <c r="AO620" s="34" t="str">
        <f t="shared" si="224"/>
        <v/>
      </c>
      <c r="AP620" s="35" t="str">
        <f t="shared" si="209"/>
        <v/>
      </c>
      <c r="AQ620" s="36" t="str">
        <f t="shared" si="210"/>
        <v/>
      </c>
      <c r="AR620" s="37" t="str">
        <f t="shared" si="211"/>
        <v/>
      </c>
      <c r="AS620" s="38" t="str">
        <f t="shared" si="212"/>
        <v>000</v>
      </c>
      <c r="AT620" s="39" t="str">
        <f t="shared" si="213"/>
        <v>000</v>
      </c>
      <c r="AU620" s="169">
        <f t="shared" si="214"/>
        <v>0</v>
      </c>
      <c r="AV620" s="35" t="str">
        <f t="shared" si="215"/>
        <v>000</v>
      </c>
      <c r="AW620" s="39" t="str">
        <f t="shared" si="216"/>
        <v>000</v>
      </c>
      <c r="AX620" s="169">
        <f t="shared" si="217"/>
        <v>0</v>
      </c>
      <c r="AY620" s="43">
        <f t="shared" si="218"/>
        <v>0</v>
      </c>
      <c r="AZ620" s="32">
        <f t="shared" si="219"/>
        <v>0</v>
      </c>
    </row>
    <row r="621" spans="3:52" ht="22.5" customHeight="1">
      <c r="C621" s="512"/>
      <c r="D621" s="514"/>
      <c r="E621" s="516"/>
      <c r="F621" s="27" t="s">
        <v>305</v>
      </c>
      <c r="G621" s="25"/>
      <c r="H621" s="28" t="s">
        <v>309</v>
      </c>
      <c r="I621" s="521"/>
      <c r="J621" s="514"/>
      <c r="K621" s="541"/>
      <c r="L621" s="543"/>
      <c r="M621" s="545"/>
      <c r="N621" s="127" t="s">
        <v>305</v>
      </c>
      <c r="O621" s="25"/>
      <c r="P621" s="28" t="s">
        <v>309</v>
      </c>
      <c r="Q621" s="3"/>
      <c r="R621" s="4"/>
      <c r="S621" s="5"/>
      <c r="T621" s="6"/>
      <c r="U621" s="7"/>
      <c r="V621" s="55"/>
      <c r="W621" s="125"/>
      <c r="X621" s="8"/>
      <c r="Y621" s="4"/>
      <c r="Z621" s="5"/>
      <c r="AA621" s="6"/>
      <c r="AB621" s="7"/>
      <c r="AC621" s="55"/>
      <c r="AD621" s="170"/>
      <c r="AE621" s="27" t="s">
        <v>305</v>
      </c>
      <c r="AF621" s="25"/>
      <c r="AG621" s="28" t="s">
        <v>309</v>
      </c>
      <c r="AH621" s="552"/>
      <c r="AI621" s="537"/>
      <c r="AJ621" s="539"/>
      <c r="AK621" s="539"/>
      <c r="AL621" s="539"/>
      <c r="AM621" s="539"/>
      <c r="AO621" s="34" t="str">
        <f t="shared" si="224"/>
        <v/>
      </c>
      <c r="AP621" s="35" t="str">
        <f t="shared" si="209"/>
        <v/>
      </c>
      <c r="AQ621" s="36" t="str">
        <f t="shared" si="210"/>
        <v/>
      </c>
      <c r="AR621" s="37" t="str">
        <f t="shared" si="211"/>
        <v/>
      </c>
      <c r="AS621" s="38" t="str">
        <f t="shared" si="212"/>
        <v>000</v>
      </c>
      <c r="AT621" s="39" t="str">
        <f t="shared" si="213"/>
        <v>000</v>
      </c>
      <c r="AU621" s="169">
        <f t="shared" si="214"/>
        <v>0</v>
      </c>
      <c r="AV621" s="35" t="str">
        <f t="shared" si="215"/>
        <v>000</v>
      </c>
      <c r="AW621" s="39" t="str">
        <f t="shared" si="216"/>
        <v>000</v>
      </c>
      <c r="AX621" s="169">
        <f t="shared" si="217"/>
        <v>0</v>
      </c>
      <c r="AY621" s="43">
        <f t="shared" si="218"/>
        <v>0</v>
      </c>
      <c r="AZ621" s="32">
        <f t="shared" si="219"/>
        <v>0</v>
      </c>
    </row>
    <row r="622" spans="3:52" ht="22.5" customHeight="1" thickBot="1">
      <c r="C622" s="511"/>
      <c r="D622" s="513"/>
      <c r="E622" s="515"/>
      <c r="F622" s="517" t="str">
        <f>IF(G623="","",INT(YEARFRAC(G623,'[1]1'!$AJ$7,1)))</f>
        <v/>
      </c>
      <c r="G622" s="518"/>
      <c r="H622" s="519"/>
      <c r="I622" s="520"/>
      <c r="J622" s="513"/>
      <c r="K622" s="540" t="s">
        <v>308</v>
      </c>
      <c r="L622" s="542"/>
      <c r="M622" s="544" t="s">
        <v>307</v>
      </c>
      <c r="N622" s="546"/>
      <c r="O622" s="547"/>
      <c r="P622" s="548"/>
      <c r="Q622" s="3"/>
      <c r="R622" s="4"/>
      <c r="S622" s="5"/>
      <c r="T622" s="6"/>
      <c r="U622" s="7"/>
      <c r="V622" s="55"/>
      <c r="W622" s="125"/>
      <c r="X622" s="8"/>
      <c r="Y622" s="4"/>
      <c r="Z622" s="5"/>
      <c r="AA622" s="6"/>
      <c r="AB622" s="7"/>
      <c r="AC622" s="55"/>
      <c r="AD622" s="168"/>
      <c r="AE622" s="549" t="s">
        <v>66</v>
      </c>
      <c r="AF622" s="549"/>
      <c r="AG622" s="550"/>
      <c r="AH622" s="551"/>
      <c r="AI622" s="536" t="str">
        <f t="shared" si="230"/>
        <v/>
      </c>
      <c r="AJ622" s="538"/>
      <c r="AK622" s="538"/>
      <c r="AL622" s="538"/>
      <c r="AM622" s="538"/>
      <c r="AO622" s="34" t="str">
        <f t="shared" si="224"/>
        <v/>
      </c>
      <c r="AP622" s="35" t="str">
        <f t="shared" si="209"/>
        <v/>
      </c>
      <c r="AQ622" s="36" t="str">
        <f t="shared" si="210"/>
        <v/>
      </c>
      <c r="AR622" s="37" t="str">
        <f t="shared" si="211"/>
        <v/>
      </c>
      <c r="AS622" s="38" t="str">
        <f t="shared" si="212"/>
        <v>000</v>
      </c>
      <c r="AT622" s="39" t="str">
        <f t="shared" si="213"/>
        <v>000</v>
      </c>
      <c r="AU622" s="169">
        <f t="shared" si="214"/>
        <v>0</v>
      </c>
      <c r="AV622" s="35" t="str">
        <f t="shared" si="215"/>
        <v>000</v>
      </c>
      <c r="AW622" s="39" t="str">
        <f t="shared" si="216"/>
        <v>000</v>
      </c>
      <c r="AX622" s="169">
        <f t="shared" si="217"/>
        <v>0</v>
      </c>
      <c r="AY622" s="43">
        <f t="shared" si="218"/>
        <v>0</v>
      </c>
      <c r="AZ622" s="32">
        <f t="shared" si="219"/>
        <v>0</v>
      </c>
    </row>
    <row r="623" spans="3:52" ht="22.5" customHeight="1">
      <c r="C623" s="512"/>
      <c r="D623" s="514"/>
      <c r="E623" s="516"/>
      <c r="F623" s="27" t="s">
        <v>305</v>
      </c>
      <c r="G623" s="25"/>
      <c r="H623" s="28" t="s">
        <v>309</v>
      </c>
      <c r="I623" s="521"/>
      <c r="J623" s="514"/>
      <c r="K623" s="541"/>
      <c r="L623" s="543"/>
      <c r="M623" s="545"/>
      <c r="N623" s="127" t="s">
        <v>305</v>
      </c>
      <c r="O623" s="25"/>
      <c r="P623" s="28" t="s">
        <v>309</v>
      </c>
      <c r="Q623" s="3"/>
      <c r="R623" s="4"/>
      <c r="S623" s="5"/>
      <c r="T623" s="6"/>
      <c r="U623" s="7"/>
      <c r="V623" s="55"/>
      <c r="W623" s="125"/>
      <c r="X623" s="8"/>
      <c r="Y623" s="4"/>
      <c r="Z623" s="5"/>
      <c r="AA623" s="6"/>
      <c r="AB623" s="7"/>
      <c r="AC623" s="55"/>
      <c r="AD623" s="170"/>
      <c r="AE623" s="27" t="s">
        <v>305</v>
      </c>
      <c r="AF623" s="25"/>
      <c r="AG623" s="28" t="s">
        <v>309</v>
      </c>
      <c r="AH623" s="552"/>
      <c r="AI623" s="537"/>
      <c r="AJ623" s="539"/>
      <c r="AK623" s="539"/>
      <c r="AL623" s="539"/>
      <c r="AM623" s="539"/>
      <c r="AO623" s="34" t="str">
        <f t="shared" si="224"/>
        <v/>
      </c>
      <c r="AP623" s="35" t="str">
        <f t="shared" si="209"/>
        <v/>
      </c>
      <c r="AQ623" s="36" t="str">
        <f t="shared" si="210"/>
        <v/>
      </c>
      <c r="AR623" s="37" t="str">
        <f t="shared" si="211"/>
        <v/>
      </c>
      <c r="AS623" s="38" t="str">
        <f t="shared" si="212"/>
        <v>000</v>
      </c>
      <c r="AT623" s="39" t="str">
        <f t="shared" si="213"/>
        <v>000</v>
      </c>
      <c r="AU623" s="169">
        <f t="shared" si="214"/>
        <v>0</v>
      </c>
      <c r="AV623" s="35" t="str">
        <f t="shared" si="215"/>
        <v>000</v>
      </c>
      <c r="AW623" s="39" t="str">
        <f t="shared" si="216"/>
        <v>000</v>
      </c>
      <c r="AX623" s="169">
        <f t="shared" si="217"/>
        <v>0</v>
      </c>
      <c r="AY623" s="43">
        <f t="shared" si="218"/>
        <v>0</v>
      </c>
      <c r="AZ623" s="32">
        <f t="shared" si="219"/>
        <v>0</v>
      </c>
    </row>
    <row r="624" spans="3:52" ht="22.5" customHeight="1" thickBot="1">
      <c r="C624" s="511"/>
      <c r="D624" s="513"/>
      <c r="E624" s="515"/>
      <c r="F624" s="517" t="str">
        <f>IF(G625="","",INT(YEARFRAC(G625,'[1]1'!$AJ$7,1)))</f>
        <v/>
      </c>
      <c r="G624" s="518"/>
      <c r="H624" s="519"/>
      <c r="I624" s="520"/>
      <c r="J624" s="513"/>
      <c r="K624" s="540" t="s">
        <v>308</v>
      </c>
      <c r="L624" s="542"/>
      <c r="M624" s="544" t="s">
        <v>307</v>
      </c>
      <c r="N624" s="546"/>
      <c r="O624" s="547"/>
      <c r="P624" s="548"/>
      <c r="Q624" s="3"/>
      <c r="R624" s="4"/>
      <c r="S624" s="5"/>
      <c r="T624" s="6"/>
      <c r="U624" s="7"/>
      <c r="V624" s="55"/>
      <c r="W624" s="125"/>
      <c r="X624" s="8"/>
      <c r="Y624" s="4"/>
      <c r="Z624" s="5"/>
      <c r="AA624" s="6"/>
      <c r="AB624" s="7"/>
      <c r="AC624" s="55"/>
      <c r="AD624" s="168"/>
      <c r="AE624" s="549" t="s">
        <v>66</v>
      </c>
      <c r="AF624" s="549"/>
      <c r="AG624" s="550"/>
      <c r="AH624" s="551"/>
      <c r="AI624" s="536" t="str">
        <f t="shared" ref="AI624" si="232">IF(F624&lt;35,"◯","")</f>
        <v/>
      </c>
      <c r="AJ624" s="538"/>
      <c r="AK624" s="538"/>
      <c r="AL624" s="538"/>
      <c r="AM624" s="538"/>
      <c r="AO624" s="34" t="str">
        <f t="shared" si="224"/>
        <v/>
      </c>
      <c r="AP624" s="35" t="str">
        <f t="shared" si="209"/>
        <v/>
      </c>
      <c r="AQ624" s="36" t="str">
        <f t="shared" si="210"/>
        <v/>
      </c>
      <c r="AR624" s="37" t="str">
        <f t="shared" si="211"/>
        <v/>
      </c>
      <c r="AS624" s="38" t="str">
        <f t="shared" si="212"/>
        <v>000</v>
      </c>
      <c r="AT624" s="39" t="str">
        <f t="shared" si="213"/>
        <v>000</v>
      </c>
      <c r="AU624" s="169">
        <f t="shared" si="214"/>
        <v>0</v>
      </c>
      <c r="AV624" s="35" t="str">
        <f t="shared" si="215"/>
        <v>000</v>
      </c>
      <c r="AW624" s="39" t="str">
        <f t="shared" si="216"/>
        <v>000</v>
      </c>
      <c r="AX624" s="169">
        <f t="shared" si="217"/>
        <v>0</v>
      </c>
      <c r="AY624" s="43">
        <f t="shared" si="218"/>
        <v>0</v>
      </c>
      <c r="AZ624" s="32">
        <f t="shared" si="219"/>
        <v>0</v>
      </c>
    </row>
    <row r="625" spans="3:52" ht="22.5" customHeight="1">
      <c r="C625" s="512"/>
      <c r="D625" s="514"/>
      <c r="E625" s="516"/>
      <c r="F625" s="27" t="s">
        <v>305</v>
      </c>
      <c r="G625" s="25"/>
      <c r="H625" s="28" t="s">
        <v>309</v>
      </c>
      <c r="I625" s="521"/>
      <c r="J625" s="514"/>
      <c r="K625" s="541"/>
      <c r="L625" s="543"/>
      <c r="M625" s="545"/>
      <c r="N625" s="127" t="s">
        <v>305</v>
      </c>
      <c r="O625" s="25"/>
      <c r="P625" s="28" t="s">
        <v>309</v>
      </c>
      <c r="Q625" s="3"/>
      <c r="R625" s="4"/>
      <c r="S625" s="5"/>
      <c r="T625" s="6"/>
      <c r="U625" s="7"/>
      <c r="V625" s="55"/>
      <c r="W625" s="125"/>
      <c r="X625" s="8"/>
      <c r="Y625" s="4"/>
      <c r="Z625" s="5"/>
      <c r="AA625" s="6"/>
      <c r="AB625" s="7"/>
      <c r="AC625" s="55"/>
      <c r="AD625" s="170"/>
      <c r="AE625" s="27" t="s">
        <v>305</v>
      </c>
      <c r="AF625" s="25"/>
      <c r="AG625" s="28" t="s">
        <v>309</v>
      </c>
      <c r="AH625" s="552"/>
      <c r="AI625" s="537"/>
      <c r="AJ625" s="539"/>
      <c r="AK625" s="539"/>
      <c r="AL625" s="539"/>
      <c r="AM625" s="539"/>
      <c r="AO625" s="34" t="str">
        <f t="shared" si="224"/>
        <v/>
      </c>
      <c r="AP625" s="35" t="str">
        <f t="shared" si="209"/>
        <v/>
      </c>
      <c r="AQ625" s="36" t="str">
        <f t="shared" si="210"/>
        <v/>
      </c>
      <c r="AR625" s="37" t="str">
        <f t="shared" si="211"/>
        <v/>
      </c>
      <c r="AS625" s="38" t="str">
        <f t="shared" si="212"/>
        <v>000</v>
      </c>
      <c r="AT625" s="39" t="str">
        <f t="shared" si="213"/>
        <v>000</v>
      </c>
      <c r="AU625" s="169">
        <f t="shared" si="214"/>
        <v>0</v>
      </c>
      <c r="AV625" s="35" t="str">
        <f t="shared" si="215"/>
        <v>000</v>
      </c>
      <c r="AW625" s="39" t="str">
        <f t="shared" si="216"/>
        <v>000</v>
      </c>
      <c r="AX625" s="169">
        <f t="shared" si="217"/>
        <v>0</v>
      </c>
      <c r="AY625" s="43">
        <f t="shared" si="218"/>
        <v>0</v>
      </c>
      <c r="AZ625" s="32">
        <f t="shared" si="219"/>
        <v>0</v>
      </c>
    </row>
    <row r="626" spans="3:52" ht="22.5" customHeight="1" thickBot="1">
      <c r="C626" s="511"/>
      <c r="D626" s="513"/>
      <c r="E626" s="515"/>
      <c r="F626" s="517" t="str">
        <f>IF(G627="","",INT(YEARFRAC(G627,'[1]1'!$AJ$7,1)))</f>
        <v/>
      </c>
      <c r="G626" s="518"/>
      <c r="H626" s="519"/>
      <c r="I626" s="520"/>
      <c r="J626" s="513"/>
      <c r="K626" s="540" t="s">
        <v>308</v>
      </c>
      <c r="L626" s="542"/>
      <c r="M626" s="544" t="s">
        <v>307</v>
      </c>
      <c r="N626" s="546"/>
      <c r="O626" s="547"/>
      <c r="P626" s="548"/>
      <c r="Q626" s="3"/>
      <c r="R626" s="4"/>
      <c r="S626" s="5"/>
      <c r="T626" s="6"/>
      <c r="U626" s="7"/>
      <c r="V626" s="55"/>
      <c r="W626" s="125"/>
      <c r="X626" s="8"/>
      <c r="Y626" s="4"/>
      <c r="Z626" s="5"/>
      <c r="AA626" s="6"/>
      <c r="AB626" s="7"/>
      <c r="AC626" s="55"/>
      <c r="AD626" s="168"/>
      <c r="AE626" s="549" t="s">
        <v>66</v>
      </c>
      <c r="AF626" s="549"/>
      <c r="AG626" s="550"/>
      <c r="AH626" s="551"/>
      <c r="AI626" s="536" t="str">
        <f t="shared" si="221"/>
        <v/>
      </c>
      <c r="AJ626" s="538"/>
      <c r="AK626" s="538"/>
      <c r="AL626" s="538"/>
      <c r="AM626" s="538"/>
      <c r="AO626" s="34" t="str">
        <f t="shared" si="224"/>
        <v/>
      </c>
      <c r="AP626" s="35" t="str">
        <f t="shared" si="209"/>
        <v/>
      </c>
      <c r="AQ626" s="36" t="str">
        <f t="shared" si="210"/>
        <v/>
      </c>
      <c r="AR626" s="37" t="str">
        <f t="shared" si="211"/>
        <v/>
      </c>
      <c r="AS626" s="38" t="str">
        <f t="shared" si="212"/>
        <v>000</v>
      </c>
      <c r="AT626" s="39" t="str">
        <f t="shared" si="213"/>
        <v>000</v>
      </c>
      <c r="AU626" s="169">
        <f t="shared" si="214"/>
        <v>0</v>
      </c>
      <c r="AV626" s="35" t="str">
        <f t="shared" si="215"/>
        <v>000</v>
      </c>
      <c r="AW626" s="39" t="str">
        <f t="shared" si="216"/>
        <v>000</v>
      </c>
      <c r="AX626" s="169">
        <f t="shared" si="217"/>
        <v>0</v>
      </c>
      <c r="AY626" s="43">
        <f t="shared" si="218"/>
        <v>0</v>
      </c>
      <c r="AZ626" s="32">
        <f t="shared" si="219"/>
        <v>0</v>
      </c>
    </row>
    <row r="627" spans="3:52" ht="22.5" customHeight="1">
      <c r="C627" s="512"/>
      <c r="D627" s="514"/>
      <c r="E627" s="516"/>
      <c r="F627" s="27" t="s">
        <v>305</v>
      </c>
      <c r="G627" s="25"/>
      <c r="H627" s="28" t="s">
        <v>309</v>
      </c>
      <c r="I627" s="521"/>
      <c r="J627" s="514"/>
      <c r="K627" s="541"/>
      <c r="L627" s="543"/>
      <c r="M627" s="545"/>
      <c r="N627" s="127" t="s">
        <v>305</v>
      </c>
      <c r="O627" s="25"/>
      <c r="P627" s="28" t="s">
        <v>309</v>
      </c>
      <c r="Q627" s="3"/>
      <c r="R627" s="4"/>
      <c r="S627" s="5"/>
      <c r="T627" s="6"/>
      <c r="U627" s="7"/>
      <c r="V627" s="55"/>
      <c r="W627" s="125"/>
      <c r="X627" s="8"/>
      <c r="Y627" s="4"/>
      <c r="Z627" s="5"/>
      <c r="AA627" s="6"/>
      <c r="AB627" s="7"/>
      <c r="AC627" s="55"/>
      <c r="AD627" s="170"/>
      <c r="AE627" s="27" t="s">
        <v>305</v>
      </c>
      <c r="AF627" s="25"/>
      <c r="AG627" s="28" t="s">
        <v>309</v>
      </c>
      <c r="AH627" s="552"/>
      <c r="AI627" s="537"/>
      <c r="AJ627" s="539"/>
      <c r="AK627" s="539"/>
      <c r="AL627" s="539"/>
      <c r="AM627" s="539"/>
      <c r="AO627" s="34" t="str">
        <f t="shared" si="224"/>
        <v/>
      </c>
      <c r="AP627" s="35" t="str">
        <f t="shared" si="209"/>
        <v/>
      </c>
      <c r="AQ627" s="36" t="str">
        <f t="shared" si="210"/>
        <v/>
      </c>
      <c r="AR627" s="37" t="str">
        <f t="shared" si="211"/>
        <v/>
      </c>
      <c r="AS627" s="38" t="str">
        <f t="shared" si="212"/>
        <v>000</v>
      </c>
      <c r="AT627" s="39" t="str">
        <f t="shared" si="213"/>
        <v>000</v>
      </c>
      <c r="AU627" s="169">
        <f t="shared" si="214"/>
        <v>0</v>
      </c>
      <c r="AV627" s="35" t="str">
        <f t="shared" si="215"/>
        <v>000</v>
      </c>
      <c r="AW627" s="39" t="str">
        <f t="shared" si="216"/>
        <v>000</v>
      </c>
      <c r="AX627" s="169">
        <f t="shared" si="217"/>
        <v>0</v>
      </c>
      <c r="AY627" s="43">
        <f t="shared" si="218"/>
        <v>0</v>
      </c>
      <c r="AZ627" s="32">
        <f t="shared" si="219"/>
        <v>0</v>
      </c>
    </row>
    <row r="628" spans="3:52" ht="22.5" customHeight="1" thickBot="1">
      <c r="C628" s="511"/>
      <c r="D628" s="513"/>
      <c r="E628" s="515"/>
      <c r="F628" s="517" t="str">
        <f>IF(G629="","",INT(YEARFRAC(G629,'[1]1'!$AJ$7,1)))</f>
        <v/>
      </c>
      <c r="G628" s="518"/>
      <c r="H628" s="519"/>
      <c r="I628" s="520"/>
      <c r="J628" s="513"/>
      <c r="K628" s="540" t="s">
        <v>308</v>
      </c>
      <c r="L628" s="542"/>
      <c r="M628" s="544" t="s">
        <v>307</v>
      </c>
      <c r="N628" s="546"/>
      <c r="O628" s="547"/>
      <c r="P628" s="548"/>
      <c r="Q628" s="3"/>
      <c r="R628" s="4"/>
      <c r="S628" s="5"/>
      <c r="T628" s="6"/>
      <c r="U628" s="7"/>
      <c r="V628" s="55"/>
      <c r="W628" s="125"/>
      <c r="X628" s="8"/>
      <c r="Y628" s="4"/>
      <c r="Z628" s="5"/>
      <c r="AA628" s="6"/>
      <c r="AB628" s="7"/>
      <c r="AC628" s="55"/>
      <c r="AD628" s="168"/>
      <c r="AE628" s="549" t="s">
        <v>66</v>
      </c>
      <c r="AF628" s="549"/>
      <c r="AG628" s="550"/>
      <c r="AH628" s="551"/>
      <c r="AI628" s="536" t="str">
        <f t="shared" si="222"/>
        <v/>
      </c>
      <c r="AJ628" s="538"/>
      <c r="AK628" s="538"/>
      <c r="AL628" s="538"/>
      <c r="AM628" s="538"/>
      <c r="AO628" s="34" t="str">
        <f t="shared" si="224"/>
        <v/>
      </c>
      <c r="AP628" s="35" t="str">
        <f t="shared" si="209"/>
        <v/>
      </c>
      <c r="AQ628" s="36" t="str">
        <f t="shared" si="210"/>
        <v/>
      </c>
      <c r="AR628" s="37" t="str">
        <f t="shared" si="211"/>
        <v/>
      </c>
      <c r="AS628" s="38" t="str">
        <f t="shared" si="212"/>
        <v>000</v>
      </c>
      <c r="AT628" s="39" t="str">
        <f t="shared" si="213"/>
        <v>000</v>
      </c>
      <c r="AU628" s="169">
        <f t="shared" si="214"/>
        <v>0</v>
      </c>
      <c r="AV628" s="35" t="str">
        <f t="shared" si="215"/>
        <v>000</v>
      </c>
      <c r="AW628" s="39" t="str">
        <f t="shared" si="216"/>
        <v>000</v>
      </c>
      <c r="AX628" s="169">
        <f t="shared" si="217"/>
        <v>0</v>
      </c>
      <c r="AY628" s="43">
        <f t="shared" si="218"/>
        <v>0</v>
      </c>
      <c r="AZ628" s="32">
        <f t="shared" si="219"/>
        <v>0</v>
      </c>
    </row>
    <row r="629" spans="3:52" ht="22.5" customHeight="1">
      <c r="C629" s="512"/>
      <c r="D629" s="514"/>
      <c r="E629" s="516"/>
      <c r="F629" s="27" t="s">
        <v>305</v>
      </c>
      <c r="G629" s="25"/>
      <c r="H629" s="28" t="s">
        <v>309</v>
      </c>
      <c r="I629" s="521"/>
      <c r="J629" s="514"/>
      <c r="K629" s="541"/>
      <c r="L629" s="543"/>
      <c r="M629" s="545"/>
      <c r="N629" s="127" t="s">
        <v>305</v>
      </c>
      <c r="O629" s="25"/>
      <c r="P629" s="28" t="s">
        <v>309</v>
      </c>
      <c r="Q629" s="3"/>
      <c r="R629" s="4"/>
      <c r="S629" s="5"/>
      <c r="T629" s="6"/>
      <c r="U629" s="7"/>
      <c r="V629" s="55"/>
      <c r="W629" s="125"/>
      <c r="X629" s="8"/>
      <c r="Y629" s="4"/>
      <c r="Z629" s="5"/>
      <c r="AA629" s="6"/>
      <c r="AB629" s="7"/>
      <c r="AC629" s="55"/>
      <c r="AD629" s="170"/>
      <c r="AE629" s="27" t="s">
        <v>305</v>
      </c>
      <c r="AF629" s="25"/>
      <c r="AG629" s="28" t="s">
        <v>309</v>
      </c>
      <c r="AH629" s="552"/>
      <c r="AI629" s="537"/>
      <c r="AJ629" s="539"/>
      <c r="AK629" s="539"/>
      <c r="AL629" s="539"/>
      <c r="AM629" s="539"/>
      <c r="AO629" s="34" t="str">
        <f t="shared" si="224"/>
        <v/>
      </c>
      <c r="AP629" s="35" t="str">
        <f t="shared" si="209"/>
        <v/>
      </c>
      <c r="AQ629" s="36" t="str">
        <f t="shared" si="210"/>
        <v/>
      </c>
      <c r="AR629" s="37" t="str">
        <f t="shared" si="211"/>
        <v/>
      </c>
      <c r="AS629" s="38" t="str">
        <f t="shared" si="212"/>
        <v>000</v>
      </c>
      <c r="AT629" s="39" t="str">
        <f t="shared" si="213"/>
        <v>000</v>
      </c>
      <c r="AU629" s="169">
        <f t="shared" si="214"/>
        <v>0</v>
      </c>
      <c r="AV629" s="35" t="str">
        <f t="shared" si="215"/>
        <v>000</v>
      </c>
      <c r="AW629" s="39" t="str">
        <f t="shared" si="216"/>
        <v>000</v>
      </c>
      <c r="AX629" s="169">
        <f t="shared" si="217"/>
        <v>0</v>
      </c>
      <c r="AY629" s="43">
        <f t="shared" si="218"/>
        <v>0</v>
      </c>
      <c r="AZ629" s="32">
        <f t="shared" si="219"/>
        <v>0</v>
      </c>
    </row>
    <row r="630" spans="3:52" ht="22.5" customHeight="1" thickBot="1">
      <c r="C630" s="511"/>
      <c r="D630" s="513"/>
      <c r="E630" s="515"/>
      <c r="F630" s="517" t="str">
        <f>IF(G631="","",INT(YEARFRAC(G631,'[1]1'!$AJ$7,1)))</f>
        <v/>
      </c>
      <c r="G630" s="518"/>
      <c r="H630" s="519"/>
      <c r="I630" s="520"/>
      <c r="J630" s="513"/>
      <c r="K630" s="540" t="s">
        <v>308</v>
      </c>
      <c r="L630" s="542"/>
      <c r="M630" s="544" t="s">
        <v>307</v>
      </c>
      <c r="N630" s="546"/>
      <c r="O630" s="547"/>
      <c r="P630" s="548"/>
      <c r="Q630" s="3"/>
      <c r="R630" s="4"/>
      <c r="S630" s="5"/>
      <c r="T630" s="6"/>
      <c r="U630" s="7"/>
      <c r="V630" s="55"/>
      <c r="W630" s="125"/>
      <c r="X630" s="8"/>
      <c r="Y630" s="4"/>
      <c r="Z630" s="5"/>
      <c r="AA630" s="6"/>
      <c r="AB630" s="7"/>
      <c r="AC630" s="55"/>
      <c r="AD630" s="168"/>
      <c r="AE630" s="549" t="s">
        <v>66</v>
      </c>
      <c r="AF630" s="549"/>
      <c r="AG630" s="550"/>
      <c r="AH630" s="551"/>
      <c r="AI630" s="536" t="str">
        <f t="shared" si="223"/>
        <v/>
      </c>
      <c r="AJ630" s="538"/>
      <c r="AK630" s="538"/>
      <c r="AL630" s="538"/>
      <c r="AM630" s="538"/>
      <c r="AO630" s="34" t="str">
        <f t="shared" si="224"/>
        <v/>
      </c>
      <c r="AP630" s="35" t="str">
        <f t="shared" si="209"/>
        <v/>
      </c>
      <c r="AQ630" s="36" t="str">
        <f t="shared" si="210"/>
        <v/>
      </c>
      <c r="AR630" s="37" t="str">
        <f t="shared" si="211"/>
        <v/>
      </c>
      <c r="AS630" s="38" t="str">
        <f t="shared" si="212"/>
        <v>000</v>
      </c>
      <c r="AT630" s="39" t="str">
        <f t="shared" si="213"/>
        <v>000</v>
      </c>
      <c r="AU630" s="169">
        <f t="shared" si="214"/>
        <v>0</v>
      </c>
      <c r="AV630" s="35" t="str">
        <f t="shared" si="215"/>
        <v>000</v>
      </c>
      <c r="AW630" s="39" t="str">
        <f t="shared" si="216"/>
        <v>000</v>
      </c>
      <c r="AX630" s="169">
        <f t="shared" si="217"/>
        <v>0</v>
      </c>
      <c r="AY630" s="43">
        <f t="shared" si="218"/>
        <v>0</v>
      </c>
      <c r="AZ630" s="32">
        <f t="shared" si="219"/>
        <v>0</v>
      </c>
    </row>
    <row r="631" spans="3:52" ht="22.5" customHeight="1">
      <c r="C631" s="512"/>
      <c r="D631" s="514"/>
      <c r="E631" s="516"/>
      <c r="F631" s="27" t="s">
        <v>305</v>
      </c>
      <c r="G631" s="25"/>
      <c r="H631" s="28" t="s">
        <v>309</v>
      </c>
      <c r="I631" s="521"/>
      <c r="J631" s="514"/>
      <c r="K631" s="541"/>
      <c r="L631" s="543"/>
      <c r="M631" s="545"/>
      <c r="N631" s="127" t="s">
        <v>305</v>
      </c>
      <c r="O631" s="25"/>
      <c r="P631" s="28" t="s">
        <v>309</v>
      </c>
      <c r="Q631" s="3"/>
      <c r="R631" s="4"/>
      <c r="S631" s="5"/>
      <c r="T631" s="6"/>
      <c r="U631" s="7"/>
      <c r="V631" s="55"/>
      <c r="W631" s="125"/>
      <c r="X631" s="8"/>
      <c r="Y631" s="4"/>
      <c r="Z631" s="5"/>
      <c r="AA631" s="6"/>
      <c r="AB631" s="7"/>
      <c r="AC631" s="55"/>
      <c r="AD631" s="170"/>
      <c r="AE631" s="27" t="s">
        <v>305</v>
      </c>
      <c r="AF631" s="25"/>
      <c r="AG631" s="28" t="s">
        <v>309</v>
      </c>
      <c r="AH631" s="552"/>
      <c r="AI631" s="537"/>
      <c r="AJ631" s="539"/>
      <c r="AK631" s="539"/>
      <c r="AL631" s="539"/>
      <c r="AM631" s="539"/>
      <c r="AO631" s="34" t="str">
        <f t="shared" si="224"/>
        <v/>
      </c>
      <c r="AP631" s="35" t="str">
        <f t="shared" si="209"/>
        <v/>
      </c>
      <c r="AQ631" s="36" t="str">
        <f t="shared" si="210"/>
        <v/>
      </c>
      <c r="AR631" s="37" t="str">
        <f t="shared" si="211"/>
        <v/>
      </c>
      <c r="AS631" s="38" t="str">
        <f t="shared" si="212"/>
        <v>000</v>
      </c>
      <c r="AT631" s="39" t="str">
        <f t="shared" si="213"/>
        <v>000</v>
      </c>
      <c r="AU631" s="169">
        <f t="shared" si="214"/>
        <v>0</v>
      </c>
      <c r="AV631" s="35" t="str">
        <f t="shared" si="215"/>
        <v>000</v>
      </c>
      <c r="AW631" s="39" t="str">
        <f t="shared" si="216"/>
        <v>000</v>
      </c>
      <c r="AX631" s="169">
        <f t="shared" si="217"/>
        <v>0</v>
      </c>
      <c r="AY631" s="43">
        <f t="shared" si="218"/>
        <v>0</v>
      </c>
      <c r="AZ631" s="32">
        <f t="shared" si="219"/>
        <v>0</v>
      </c>
    </row>
    <row r="632" spans="3:52" ht="22.5" customHeight="1" thickBot="1">
      <c r="C632" s="511"/>
      <c r="D632" s="513"/>
      <c r="E632" s="515"/>
      <c r="F632" s="517" t="str">
        <f>IF(G633="","",INT(YEARFRAC(G633,'[1]1'!$AJ$7,1)))</f>
        <v/>
      </c>
      <c r="G632" s="518"/>
      <c r="H632" s="519"/>
      <c r="I632" s="520"/>
      <c r="J632" s="513"/>
      <c r="K632" s="540" t="s">
        <v>308</v>
      </c>
      <c r="L632" s="542"/>
      <c r="M632" s="544" t="s">
        <v>307</v>
      </c>
      <c r="N632" s="546"/>
      <c r="O632" s="547"/>
      <c r="P632" s="548"/>
      <c r="Q632" s="3"/>
      <c r="R632" s="4"/>
      <c r="S632" s="5"/>
      <c r="T632" s="6"/>
      <c r="U632" s="7"/>
      <c r="V632" s="55"/>
      <c r="W632" s="125"/>
      <c r="X632" s="8"/>
      <c r="Y632" s="4"/>
      <c r="Z632" s="5"/>
      <c r="AA632" s="6"/>
      <c r="AB632" s="7"/>
      <c r="AC632" s="55"/>
      <c r="AD632" s="168"/>
      <c r="AE632" s="549" t="s">
        <v>66</v>
      </c>
      <c r="AF632" s="549"/>
      <c r="AG632" s="550"/>
      <c r="AH632" s="551"/>
      <c r="AI632" s="536" t="str">
        <f t="shared" si="225"/>
        <v/>
      </c>
      <c r="AJ632" s="538"/>
      <c r="AK632" s="538"/>
      <c r="AL632" s="538"/>
      <c r="AM632" s="538"/>
      <c r="AO632" s="34" t="str">
        <f t="shared" si="224"/>
        <v/>
      </c>
      <c r="AP632" s="35" t="str">
        <f t="shared" si="209"/>
        <v/>
      </c>
      <c r="AQ632" s="36" t="str">
        <f t="shared" si="210"/>
        <v/>
      </c>
      <c r="AR632" s="37" t="str">
        <f t="shared" si="211"/>
        <v/>
      </c>
      <c r="AS632" s="38" t="str">
        <f t="shared" si="212"/>
        <v>000</v>
      </c>
      <c r="AT632" s="39" t="str">
        <f t="shared" si="213"/>
        <v>000</v>
      </c>
      <c r="AU632" s="169">
        <f t="shared" si="214"/>
        <v>0</v>
      </c>
      <c r="AV632" s="35" t="str">
        <f t="shared" si="215"/>
        <v>000</v>
      </c>
      <c r="AW632" s="39" t="str">
        <f t="shared" si="216"/>
        <v>000</v>
      </c>
      <c r="AX632" s="169">
        <f t="shared" si="217"/>
        <v>0</v>
      </c>
      <c r="AY632" s="43">
        <f t="shared" si="218"/>
        <v>0</v>
      </c>
      <c r="AZ632" s="32">
        <f t="shared" si="219"/>
        <v>0</v>
      </c>
    </row>
    <row r="633" spans="3:52" ht="22.5" customHeight="1">
      <c r="C633" s="512"/>
      <c r="D633" s="514"/>
      <c r="E633" s="516"/>
      <c r="F633" s="27" t="s">
        <v>305</v>
      </c>
      <c r="G633" s="25"/>
      <c r="H633" s="28" t="s">
        <v>309</v>
      </c>
      <c r="I633" s="521"/>
      <c r="J633" s="514"/>
      <c r="K633" s="541"/>
      <c r="L633" s="543"/>
      <c r="M633" s="545"/>
      <c r="N633" s="127" t="s">
        <v>305</v>
      </c>
      <c r="O633" s="25"/>
      <c r="P633" s="28" t="s">
        <v>309</v>
      </c>
      <c r="Q633" s="3"/>
      <c r="R633" s="4"/>
      <c r="S633" s="5"/>
      <c r="T633" s="6"/>
      <c r="U633" s="7"/>
      <c r="V633" s="55"/>
      <c r="W633" s="125"/>
      <c r="X633" s="8"/>
      <c r="Y633" s="4"/>
      <c r="Z633" s="5"/>
      <c r="AA633" s="6"/>
      <c r="AB633" s="7"/>
      <c r="AC633" s="55"/>
      <c r="AD633" s="170"/>
      <c r="AE633" s="27" t="s">
        <v>305</v>
      </c>
      <c r="AF633" s="25"/>
      <c r="AG633" s="28" t="s">
        <v>309</v>
      </c>
      <c r="AH633" s="552"/>
      <c r="AI633" s="537"/>
      <c r="AJ633" s="539"/>
      <c r="AK633" s="539"/>
      <c r="AL633" s="539"/>
      <c r="AM633" s="539"/>
      <c r="AO633" s="34" t="str">
        <f t="shared" si="224"/>
        <v/>
      </c>
      <c r="AP633" s="35" t="str">
        <f t="shared" si="209"/>
        <v/>
      </c>
      <c r="AQ633" s="36" t="str">
        <f t="shared" si="210"/>
        <v/>
      </c>
      <c r="AR633" s="37" t="str">
        <f t="shared" si="211"/>
        <v/>
      </c>
      <c r="AS633" s="38" t="str">
        <f t="shared" si="212"/>
        <v>000</v>
      </c>
      <c r="AT633" s="39" t="str">
        <f t="shared" si="213"/>
        <v>000</v>
      </c>
      <c r="AU633" s="169">
        <f t="shared" si="214"/>
        <v>0</v>
      </c>
      <c r="AV633" s="35" t="str">
        <f t="shared" si="215"/>
        <v>000</v>
      </c>
      <c r="AW633" s="39" t="str">
        <f t="shared" si="216"/>
        <v>000</v>
      </c>
      <c r="AX633" s="169">
        <f t="shared" si="217"/>
        <v>0</v>
      </c>
      <c r="AY633" s="43">
        <f t="shared" si="218"/>
        <v>0</v>
      </c>
      <c r="AZ633" s="32">
        <f t="shared" si="219"/>
        <v>0</v>
      </c>
    </row>
    <row r="634" spans="3:52" ht="22.5" customHeight="1" thickBot="1">
      <c r="C634" s="511"/>
      <c r="D634" s="513"/>
      <c r="E634" s="515"/>
      <c r="F634" s="517" t="str">
        <f>IF(G635="","",INT(YEARFRAC(G635,'[1]1'!$AJ$7,1)))</f>
        <v/>
      </c>
      <c r="G634" s="518"/>
      <c r="H634" s="519"/>
      <c r="I634" s="520"/>
      <c r="J634" s="513"/>
      <c r="K634" s="540" t="s">
        <v>308</v>
      </c>
      <c r="L634" s="542"/>
      <c r="M634" s="544" t="s">
        <v>307</v>
      </c>
      <c r="N634" s="546"/>
      <c r="O634" s="547"/>
      <c r="P634" s="548"/>
      <c r="Q634" s="3"/>
      <c r="R634" s="4"/>
      <c r="S634" s="5"/>
      <c r="T634" s="6"/>
      <c r="U634" s="7"/>
      <c r="V634" s="55"/>
      <c r="W634" s="125"/>
      <c r="X634" s="8"/>
      <c r="Y634" s="4"/>
      <c r="Z634" s="5"/>
      <c r="AA634" s="6"/>
      <c r="AB634" s="7"/>
      <c r="AC634" s="55"/>
      <c r="AD634" s="168"/>
      <c r="AE634" s="549" t="s">
        <v>66</v>
      </c>
      <c r="AF634" s="549"/>
      <c r="AG634" s="550"/>
      <c r="AH634" s="551"/>
      <c r="AI634" s="536" t="str">
        <f t="shared" si="226"/>
        <v/>
      </c>
      <c r="AJ634" s="538"/>
      <c r="AK634" s="538"/>
      <c r="AL634" s="538"/>
      <c r="AM634" s="538"/>
      <c r="AO634" s="34" t="str">
        <f t="shared" si="224"/>
        <v/>
      </c>
      <c r="AP634" s="35" t="str">
        <f t="shared" si="209"/>
        <v/>
      </c>
      <c r="AQ634" s="36" t="str">
        <f t="shared" si="210"/>
        <v/>
      </c>
      <c r="AR634" s="37" t="str">
        <f t="shared" si="211"/>
        <v/>
      </c>
      <c r="AS634" s="38" t="str">
        <f t="shared" si="212"/>
        <v>000</v>
      </c>
      <c r="AT634" s="39" t="str">
        <f t="shared" si="213"/>
        <v>000</v>
      </c>
      <c r="AU634" s="169">
        <f t="shared" si="214"/>
        <v>0</v>
      </c>
      <c r="AV634" s="35" t="str">
        <f t="shared" si="215"/>
        <v>000</v>
      </c>
      <c r="AW634" s="39" t="str">
        <f t="shared" si="216"/>
        <v>000</v>
      </c>
      <c r="AX634" s="169">
        <f t="shared" si="217"/>
        <v>0</v>
      </c>
      <c r="AY634" s="43">
        <f t="shared" si="218"/>
        <v>0</v>
      </c>
      <c r="AZ634" s="32">
        <f t="shared" si="219"/>
        <v>0</v>
      </c>
    </row>
    <row r="635" spans="3:52" ht="22.5" customHeight="1">
      <c r="C635" s="512"/>
      <c r="D635" s="514"/>
      <c r="E635" s="516"/>
      <c r="F635" s="27" t="s">
        <v>305</v>
      </c>
      <c r="G635" s="25"/>
      <c r="H635" s="28" t="s">
        <v>309</v>
      </c>
      <c r="I635" s="521"/>
      <c r="J635" s="514"/>
      <c r="K635" s="541"/>
      <c r="L635" s="543"/>
      <c r="M635" s="545"/>
      <c r="N635" s="127" t="s">
        <v>305</v>
      </c>
      <c r="O635" s="25"/>
      <c r="P635" s="28" t="s">
        <v>309</v>
      </c>
      <c r="Q635" s="3"/>
      <c r="R635" s="4"/>
      <c r="S635" s="5"/>
      <c r="T635" s="6"/>
      <c r="U635" s="7"/>
      <c r="V635" s="55"/>
      <c r="W635" s="125"/>
      <c r="X635" s="8"/>
      <c r="Y635" s="4"/>
      <c r="Z635" s="5"/>
      <c r="AA635" s="6"/>
      <c r="AB635" s="7"/>
      <c r="AC635" s="55"/>
      <c r="AD635" s="170"/>
      <c r="AE635" s="27" t="s">
        <v>305</v>
      </c>
      <c r="AF635" s="25"/>
      <c r="AG635" s="28" t="s">
        <v>309</v>
      </c>
      <c r="AH635" s="552"/>
      <c r="AI635" s="537"/>
      <c r="AJ635" s="539"/>
      <c r="AK635" s="539"/>
      <c r="AL635" s="539"/>
      <c r="AM635" s="539"/>
      <c r="AO635" s="34" t="str">
        <f t="shared" si="224"/>
        <v/>
      </c>
      <c r="AP635" s="35" t="str">
        <f t="shared" si="209"/>
        <v/>
      </c>
      <c r="AQ635" s="36" t="str">
        <f t="shared" si="210"/>
        <v/>
      </c>
      <c r="AR635" s="37" t="str">
        <f t="shared" si="211"/>
        <v/>
      </c>
      <c r="AS635" s="38" t="str">
        <f t="shared" si="212"/>
        <v>000</v>
      </c>
      <c r="AT635" s="39" t="str">
        <f t="shared" si="213"/>
        <v>000</v>
      </c>
      <c r="AU635" s="169">
        <f t="shared" si="214"/>
        <v>0</v>
      </c>
      <c r="AV635" s="35" t="str">
        <f t="shared" si="215"/>
        <v>000</v>
      </c>
      <c r="AW635" s="39" t="str">
        <f t="shared" si="216"/>
        <v>000</v>
      </c>
      <c r="AX635" s="169">
        <f t="shared" si="217"/>
        <v>0</v>
      </c>
      <c r="AY635" s="43">
        <f t="shared" si="218"/>
        <v>0</v>
      </c>
      <c r="AZ635" s="32">
        <f t="shared" si="219"/>
        <v>0</v>
      </c>
    </row>
    <row r="636" spans="3:52" ht="22.5" customHeight="1" thickBot="1">
      <c r="C636" s="511"/>
      <c r="D636" s="513"/>
      <c r="E636" s="515"/>
      <c r="F636" s="517" t="str">
        <f>IF(G637="","",INT(YEARFRAC(G637,'[1]1'!$AJ$7,1)))</f>
        <v/>
      </c>
      <c r="G636" s="518"/>
      <c r="H636" s="519"/>
      <c r="I636" s="520"/>
      <c r="J636" s="513"/>
      <c r="K636" s="540" t="s">
        <v>308</v>
      </c>
      <c r="L636" s="542"/>
      <c r="M636" s="544" t="s">
        <v>307</v>
      </c>
      <c r="N636" s="546"/>
      <c r="O636" s="547"/>
      <c r="P636" s="548"/>
      <c r="Q636" s="3"/>
      <c r="R636" s="4"/>
      <c r="S636" s="5"/>
      <c r="T636" s="6"/>
      <c r="U636" s="7"/>
      <c r="V636" s="55"/>
      <c r="W636" s="125"/>
      <c r="X636" s="8"/>
      <c r="Y636" s="4"/>
      <c r="Z636" s="5"/>
      <c r="AA636" s="6"/>
      <c r="AB636" s="7"/>
      <c r="AC636" s="55"/>
      <c r="AD636" s="168"/>
      <c r="AE636" s="549" t="s">
        <v>66</v>
      </c>
      <c r="AF636" s="549"/>
      <c r="AG636" s="550"/>
      <c r="AH636" s="551"/>
      <c r="AI636" s="536" t="str">
        <f t="shared" si="227"/>
        <v/>
      </c>
      <c r="AJ636" s="538"/>
      <c r="AK636" s="538"/>
      <c r="AL636" s="538"/>
      <c r="AM636" s="538"/>
      <c r="AO636" s="34" t="str">
        <f t="shared" si="224"/>
        <v/>
      </c>
      <c r="AP636" s="35" t="str">
        <f t="shared" si="209"/>
        <v/>
      </c>
      <c r="AQ636" s="36" t="str">
        <f t="shared" si="210"/>
        <v/>
      </c>
      <c r="AR636" s="37" t="str">
        <f t="shared" si="211"/>
        <v/>
      </c>
      <c r="AS636" s="38" t="str">
        <f t="shared" si="212"/>
        <v>000</v>
      </c>
      <c r="AT636" s="39" t="str">
        <f t="shared" si="213"/>
        <v>000</v>
      </c>
      <c r="AU636" s="169">
        <f t="shared" si="214"/>
        <v>0</v>
      </c>
      <c r="AV636" s="35" t="str">
        <f t="shared" si="215"/>
        <v>000</v>
      </c>
      <c r="AW636" s="39" t="str">
        <f t="shared" si="216"/>
        <v>000</v>
      </c>
      <c r="AX636" s="169">
        <f t="shared" si="217"/>
        <v>0</v>
      </c>
      <c r="AY636" s="43">
        <f t="shared" si="218"/>
        <v>0</v>
      </c>
      <c r="AZ636" s="32">
        <f t="shared" si="219"/>
        <v>0</v>
      </c>
    </row>
    <row r="637" spans="3:52" ht="22.5" customHeight="1">
      <c r="C637" s="512"/>
      <c r="D637" s="514"/>
      <c r="E637" s="516"/>
      <c r="F637" s="27" t="s">
        <v>305</v>
      </c>
      <c r="G637" s="25"/>
      <c r="H637" s="28" t="s">
        <v>309</v>
      </c>
      <c r="I637" s="521"/>
      <c r="J637" s="514"/>
      <c r="K637" s="541"/>
      <c r="L637" s="543"/>
      <c r="M637" s="545"/>
      <c r="N637" s="127" t="s">
        <v>305</v>
      </c>
      <c r="O637" s="25"/>
      <c r="P637" s="28" t="s">
        <v>309</v>
      </c>
      <c r="Q637" s="3"/>
      <c r="R637" s="4"/>
      <c r="S637" s="5"/>
      <c r="T637" s="6"/>
      <c r="U637" s="7"/>
      <c r="V637" s="55"/>
      <c r="W637" s="125"/>
      <c r="X637" s="8"/>
      <c r="Y637" s="4"/>
      <c r="Z637" s="5"/>
      <c r="AA637" s="6"/>
      <c r="AB637" s="7"/>
      <c r="AC637" s="55"/>
      <c r="AD637" s="170"/>
      <c r="AE637" s="27" t="s">
        <v>305</v>
      </c>
      <c r="AF637" s="25"/>
      <c r="AG637" s="28" t="s">
        <v>309</v>
      </c>
      <c r="AH637" s="552"/>
      <c r="AI637" s="537"/>
      <c r="AJ637" s="539"/>
      <c r="AK637" s="539"/>
      <c r="AL637" s="539"/>
      <c r="AM637" s="539"/>
      <c r="AO637" s="34" t="str">
        <f t="shared" si="224"/>
        <v/>
      </c>
      <c r="AP637" s="35" t="str">
        <f t="shared" si="209"/>
        <v/>
      </c>
      <c r="AQ637" s="36" t="str">
        <f t="shared" si="210"/>
        <v/>
      </c>
      <c r="AR637" s="37" t="str">
        <f t="shared" si="211"/>
        <v/>
      </c>
      <c r="AS637" s="38" t="str">
        <f t="shared" si="212"/>
        <v>000</v>
      </c>
      <c r="AT637" s="39" t="str">
        <f t="shared" si="213"/>
        <v>000</v>
      </c>
      <c r="AU637" s="169">
        <f t="shared" si="214"/>
        <v>0</v>
      </c>
      <c r="AV637" s="35" t="str">
        <f t="shared" si="215"/>
        <v>000</v>
      </c>
      <c r="AW637" s="39" t="str">
        <f t="shared" si="216"/>
        <v>000</v>
      </c>
      <c r="AX637" s="169">
        <f t="shared" si="217"/>
        <v>0</v>
      </c>
      <c r="AY637" s="43">
        <f t="shared" si="218"/>
        <v>0</v>
      </c>
      <c r="AZ637" s="32">
        <f t="shared" si="219"/>
        <v>0</v>
      </c>
    </row>
    <row r="638" spans="3:52" ht="22.5" customHeight="1" thickBot="1">
      <c r="C638" s="511"/>
      <c r="D638" s="513"/>
      <c r="E638" s="515"/>
      <c r="F638" s="517" t="str">
        <f>IF(G639="","",INT(YEARFRAC(G639,'[1]1'!$AJ$7,1)))</f>
        <v/>
      </c>
      <c r="G638" s="518"/>
      <c r="H638" s="519"/>
      <c r="I638" s="520"/>
      <c r="J638" s="513"/>
      <c r="K638" s="540" t="s">
        <v>308</v>
      </c>
      <c r="L638" s="542"/>
      <c r="M638" s="544" t="s">
        <v>307</v>
      </c>
      <c r="N638" s="546"/>
      <c r="O638" s="547"/>
      <c r="P638" s="548"/>
      <c r="Q638" s="3"/>
      <c r="R638" s="4"/>
      <c r="S638" s="5"/>
      <c r="T638" s="6"/>
      <c r="U638" s="7"/>
      <c r="V638" s="55"/>
      <c r="W638" s="125"/>
      <c r="X638" s="8"/>
      <c r="Y638" s="4"/>
      <c r="Z638" s="5"/>
      <c r="AA638" s="6"/>
      <c r="AB638" s="7"/>
      <c r="AC638" s="55"/>
      <c r="AD638" s="168"/>
      <c r="AE638" s="549" t="s">
        <v>66</v>
      </c>
      <c r="AF638" s="549"/>
      <c r="AG638" s="550"/>
      <c r="AH638" s="551"/>
      <c r="AI638" s="536" t="str">
        <f t="shared" si="228"/>
        <v/>
      </c>
      <c r="AJ638" s="538"/>
      <c r="AK638" s="538"/>
      <c r="AL638" s="538"/>
      <c r="AM638" s="538"/>
      <c r="AO638" s="34" t="str">
        <f t="shared" si="224"/>
        <v/>
      </c>
      <c r="AP638" s="35" t="str">
        <f t="shared" si="209"/>
        <v/>
      </c>
      <c r="AQ638" s="36" t="str">
        <f t="shared" si="210"/>
        <v/>
      </c>
      <c r="AR638" s="37" t="str">
        <f t="shared" si="211"/>
        <v/>
      </c>
      <c r="AS638" s="38" t="str">
        <f t="shared" si="212"/>
        <v>000</v>
      </c>
      <c r="AT638" s="39" t="str">
        <f t="shared" si="213"/>
        <v>000</v>
      </c>
      <c r="AU638" s="169">
        <f t="shared" si="214"/>
        <v>0</v>
      </c>
      <c r="AV638" s="35" t="str">
        <f t="shared" si="215"/>
        <v>000</v>
      </c>
      <c r="AW638" s="39" t="str">
        <f t="shared" si="216"/>
        <v>000</v>
      </c>
      <c r="AX638" s="169">
        <f t="shared" si="217"/>
        <v>0</v>
      </c>
      <c r="AY638" s="43">
        <f t="shared" si="218"/>
        <v>0</v>
      </c>
      <c r="AZ638" s="32">
        <f t="shared" si="219"/>
        <v>0</v>
      </c>
    </row>
    <row r="639" spans="3:52" ht="22.5" customHeight="1">
      <c r="C639" s="512"/>
      <c r="D639" s="514"/>
      <c r="E639" s="516"/>
      <c r="F639" s="27" t="s">
        <v>305</v>
      </c>
      <c r="G639" s="25"/>
      <c r="H639" s="28" t="s">
        <v>309</v>
      </c>
      <c r="I639" s="521"/>
      <c r="J639" s="514"/>
      <c r="K639" s="541"/>
      <c r="L639" s="543"/>
      <c r="M639" s="545"/>
      <c r="N639" s="127" t="s">
        <v>305</v>
      </c>
      <c r="O639" s="25"/>
      <c r="P639" s="28" t="s">
        <v>309</v>
      </c>
      <c r="Q639" s="3"/>
      <c r="R639" s="4"/>
      <c r="S639" s="5"/>
      <c r="T639" s="6"/>
      <c r="U639" s="7"/>
      <c r="V639" s="55"/>
      <c r="W639" s="125"/>
      <c r="X639" s="8"/>
      <c r="Y639" s="4"/>
      <c r="Z639" s="5"/>
      <c r="AA639" s="6"/>
      <c r="AB639" s="7"/>
      <c r="AC639" s="55"/>
      <c r="AD639" s="170"/>
      <c r="AE639" s="27" t="s">
        <v>305</v>
      </c>
      <c r="AF639" s="25"/>
      <c r="AG639" s="28" t="s">
        <v>309</v>
      </c>
      <c r="AH639" s="552"/>
      <c r="AI639" s="537"/>
      <c r="AJ639" s="539"/>
      <c r="AK639" s="539"/>
      <c r="AL639" s="539"/>
      <c r="AM639" s="539"/>
      <c r="AO639" s="34" t="str">
        <f t="shared" si="224"/>
        <v/>
      </c>
      <c r="AP639" s="35" t="str">
        <f t="shared" si="209"/>
        <v/>
      </c>
      <c r="AQ639" s="36" t="str">
        <f t="shared" si="210"/>
        <v/>
      </c>
      <c r="AR639" s="37" t="str">
        <f t="shared" si="211"/>
        <v/>
      </c>
      <c r="AS639" s="38" t="str">
        <f t="shared" si="212"/>
        <v>000</v>
      </c>
      <c r="AT639" s="39" t="str">
        <f t="shared" si="213"/>
        <v>000</v>
      </c>
      <c r="AU639" s="169">
        <f t="shared" si="214"/>
        <v>0</v>
      </c>
      <c r="AV639" s="35" t="str">
        <f t="shared" si="215"/>
        <v>000</v>
      </c>
      <c r="AW639" s="39" t="str">
        <f t="shared" si="216"/>
        <v>000</v>
      </c>
      <c r="AX639" s="169">
        <f t="shared" si="217"/>
        <v>0</v>
      </c>
      <c r="AY639" s="43">
        <f t="shared" si="218"/>
        <v>0</v>
      </c>
      <c r="AZ639" s="32">
        <f t="shared" si="219"/>
        <v>0</v>
      </c>
    </row>
    <row r="640" spans="3:52" ht="22.5" customHeight="1" thickBot="1">
      <c r="C640" s="511"/>
      <c r="D640" s="513"/>
      <c r="E640" s="515"/>
      <c r="F640" s="517" t="str">
        <f>IF(G641="","",INT(YEARFRAC(G641,'[1]1'!$AJ$7,1)))</f>
        <v/>
      </c>
      <c r="G640" s="518"/>
      <c r="H640" s="519"/>
      <c r="I640" s="520"/>
      <c r="J640" s="513"/>
      <c r="K640" s="540" t="s">
        <v>308</v>
      </c>
      <c r="L640" s="542"/>
      <c r="M640" s="544" t="s">
        <v>307</v>
      </c>
      <c r="N640" s="546"/>
      <c r="O640" s="547"/>
      <c r="P640" s="548"/>
      <c r="Q640" s="3"/>
      <c r="R640" s="4"/>
      <c r="S640" s="5"/>
      <c r="T640" s="6"/>
      <c r="U640" s="7"/>
      <c r="V640" s="55"/>
      <c r="W640" s="125"/>
      <c r="X640" s="8"/>
      <c r="Y640" s="4"/>
      <c r="Z640" s="5"/>
      <c r="AA640" s="6"/>
      <c r="AB640" s="7"/>
      <c r="AC640" s="55"/>
      <c r="AD640" s="168"/>
      <c r="AE640" s="549" t="s">
        <v>66</v>
      </c>
      <c r="AF640" s="549"/>
      <c r="AG640" s="550"/>
      <c r="AH640" s="551"/>
      <c r="AI640" s="536" t="str">
        <f t="shared" si="229"/>
        <v/>
      </c>
      <c r="AJ640" s="538"/>
      <c r="AK640" s="538"/>
      <c r="AL640" s="538"/>
      <c r="AM640" s="538"/>
      <c r="AO640" s="34" t="str">
        <f t="shared" si="224"/>
        <v/>
      </c>
      <c r="AP640" s="35" t="str">
        <f t="shared" si="209"/>
        <v/>
      </c>
      <c r="AQ640" s="36" t="str">
        <f t="shared" si="210"/>
        <v/>
      </c>
      <c r="AR640" s="37" t="str">
        <f t="shared" si="211"/>
        <v/>
      </c>
      <c r="AS640" s="38" t="str">
        <f t="shared" si="212"/>
        <v>000</v>
      </c>
      <c r="AT640" s="39" t="str">
        <f t="shared" si="213"/>
        <v>000</v>
      </c>
      <c r="AU640" s="169">
        <f t="shared" si="214"/>
        <v>0</v>
      </c>
      <c r="AV640" s="35" t="str">
        <f t="shared" si="215"/>
        <v>000</v>
      </c>
      <c r="AW640" s="39" t="str">
        <f t="shared" si="216"/>
        <v>000</v>
      </c>
      <c r="AX640" s="169">
        <f t="shared" si="217"/>
        <v>0</v>
      </c>
      <c r="AY640" s="43">
        <f t="shared" si="218"/>
        <v>0</v>
      </c>
      <c r="AZ640" s="32">
        <f t="shared" si="219"/>
        <v>0</v>
      </c>
    </row>
    <row r="641" spans="3:52" ht="22.5" customHeight="1">
      <c r="C641" s="512"/>
      <c r="D641" s="514"/>
      <c r="E641" s="516"/>
      <c r="F641" s="27" t="s">
        <v>305</v>
      </c>
      <c r="G641" s="25"/>
      <c r="H641" s="28" t="s">
        <v>309</v>
      </c>
      <c r="I641" s="521"/>
      <c r="J641" s="514"/>
      <c r="K641" s="541"/>
      <c r="L641" s="543"/>
      <c r="M641" s="545"/>
      <c r="N641" s="127" t="s">
        <v>305</v>
      </c>
      <c r="O641" s="25"/>
      <c r="P641" s="28" t="s">
        <v>309</v>
      </c>
      <c r="Q641" s="3"/>
      <c r="R641" s="4"/>
      <c r="S641" s="5"/>
      <c r="T641" s="6"/>
      <c r="U641" s="7"/>
      <c r="V641" s="55"/>
      <c r="W641" s="125"/>
      <c r="X641" s="8"/>
      <c r="Y641" s="4"/>
      <c r="Z641" s="5"/>
      <c r="AA641" s="6"/>
      <c r="AB641" s="7"/>
      <c r="AC641" s="55"/>
      <c r="AD641" s="170"/>
      <c r="AE641" s="27" t="s">
        <v>305</v>
      </c>
      <c r="AF641" s="25"/>
      <c r="AG641" s="28" t="s">
        <v>309</v>
      </c>
      <c r="AH641" s="552"/>
      <c r="AI641" s="537"/>
      <c r="AJ641" s="539"/>
      <c r="AK641" s="539"/>
      <c r="AL641" s="539"/>
      <c r="AM641" s="539"/>
      <c r="AO641" s="34" t="str">
        <f t="shared" si="224"/>
        <v/>
      </c>
      <c r="AP641" s="35" t="str">
        <f t="shared" si="209"/>
        <v/>
      </c>
      <c r="AQ641" s="36" t="str">
        <f t="shared" si="210"/>
        <v/>
      </c>
      <c r="AR641" s="37" t="str">
        <f t="shared" si="211"/>
        <v/>
      </c>
      <c r="AS641" s="38" t="str">
        <f t="shared" si="212"/>
        <v>000</v>
      </c>
      <c r="AT641" s="39" t="str">
        <f t="shared" si="213"/>
        <v>000</v>
      </c>
      <c r="AU641" s="169">
        <f t="shared" si="214"/>
        <v>0</v>
      </c>
      <c r="AV641" s="35" t="str">
        <f t="shared" si="215"/>
        <v>000</v>
      </c>
      <c r="AW641" s="39" t="str">
        <f t="shared" si="216"/>
        <v>000</v>
      </c>
      <c r="AX641" s="169">
        <f t="shared" si="217"/>
        <v>0</v>
      </c>
      <c r="AY641" s="43">
        <f t="shared" si="218"/>
        <v>0</v>
      </c>
      <c r="AZ641" s="32">
        <f t="shared" si="219"/>
        <v>0</v>
      </c>
    </row>
    <row r="642" spans="3:52" ht="22.5" customHeight="1" thickBot="1">
      <c r="C642" s="511"/>
      <c r="D642" s="513"/>
      <c r="E642" s="515"/>
      <c r="F642" s="517" t="str">
        <f>IF(G643="","",INT(YEARFRAC(G643,'[1]1'!$AJ$7,1)))</f>
        <v/>
      </c>
      <c r="G642" s="518"/>
      <c r="H642" s="519"/>
      <c r="I642" s="520"/>
      <c r="J642" s="513"/>
      <c r="K642" s="540" t="s">
        <v>308</v>
      </c>
      <c r="L642" s="542"/>
      <c r="M642" s="544" t="s">
        <v>307</v>
      </c>
      <c r="N642" s="546"/>
      <c r="O642" s="547"/>
      <c r="P642" s="548"/>
      <c r="Q642" s="3"/>
      <c r="R642" s="4"/>
      <c r="S642" s="5"/>
      <c r="T642" s="6"/>
      <c r="U642" s="7"/>
      <c r="V642" s="55"/>
      <c r="W642" s="125"/>
      <c r="X642" s="8"/>
      <c r="Y642" s="4"/>
      <c r="Z642" s="5"/>
      <c r="AA642" s="6"/>
      <c r="AB642" s="7"/>
      <c r="AC642" s="55"/>
      <c r="AD642" s="168"/>
      <c r="AE642" s="549" t="s">
        <v>66</v>
      </c>
      <c r="AF642" s="549"/>
      <c r="AG642" s="550"/>
      <c r="AH642" s="551"/>
      <c r="AI642" s="536" t="str">
        <f t="shared" si="230"/>
        <v/>
      </c>
      <c r="AJ642" s="538"/>
      <c r="AK642" s="538"/>
      <c r="AL642" s="538"/>
      <c r="AM642" s="538"/>
      <c r="AO642" s="34" t="str">
        <f t="shared" si="224"/>
        <v/>
      </c>
      <c r="AP642" s="35" t="str">
        <f t="shared" si="209"/>
        <v/>
      </c>
      <c r="AQ642" s="36" t="str">
        <f t="shared" si="210"/>
        <v/>
      </c>
      <c r="AR642" s="37" t="str">
        <f t="shared" si="211"/>
        <v/>
      </c>
      <c r="AS642" s="38" t="str">
        <f t="shared" si="212"/>
        <v>000</v>
      </c>
      <c r="AT642" s="39" t="str">
        <f t="shared" si="213"/>
        <v>000</v>
      </c>
      <c r="AU642" s="169">
        <f t="shared" si="214"/>
        <v>0</v>
      </c>
      <c r="AV642" s="35" t="str">
        <f t="shared" si="215"/>
        <v>000</v>
      </c>
      <c r="AW642" s="39" t="str">
        <f t="shared" si="216"/>
        <v>000</v>
      </c>
      <c r="AX642" s="169">
        <f t="shared" si="217"/>
        <v>0</v>
      </c>
      <c r="AY642" s="43">
        <f t="shared" si="218"/>
        <v>0</v>
      </c>
      <c r="AZ642" s="32">
        <f t="shared" si="219"/>
        <v>0</v>
      </c>
    </row>
    <row r="643" spans="3:52" ht="22.5" customHeight="1">
      <c r="C643" s="512"/>
      <c r="D643" s="514"/>
      <c r="E643" s="516"/>
      <c r="F643" s="27" t="s">
        <v>305</v>
      </c>
      <c r="G643" s="25"/>
      <c r="H643" s="28" t="s">
        <v>309</v>
      </c>
      <c r="I643" s="521"/>
      <c r="J643" s="514"/>
      <c r="K643" s="541"/>
      <c r="L643" s="543"/>
      <c r="M643" s="545"/>
      <c r="N643" s="127" t="s">
        <v>305</v>
      </c>
      <c r="O643" s="25"/>
      <c r="P643" s="28" t="s">
        <v>309</v>
      </c>
      <c r="Q643" s="3"/>
      <c r="R643" s="4"/>
      <c r="S643" s="5"/>
      <c r="T643" s="6"/>
      <c r="U643" s="7"/>
      <c r="V643" s="55"/>
      <c r="W643" s="125"/>
      <c r="X643" s="8"/>
      <c r="Y643" s="4"/>
      <c r="Z643" s="5"/>
      <c r="AA643" s="6"/>
      <c r="AB643" s="7"/>
      <c r="AC643" s="55"/>
      <c r="AD643" s="170"/>
      <c r="AE643" s="27" t="s">
        <v>305</v>
      </c>
      <c r="AF643" s="25"/>
      <c r="AG643" s="28" t="s">
        <v>309</v>
      </c>
      <c r="AH643" s="552"/>
      <c r="AI643" s="537"/>
      <c r="AJ643" s="539"/>
      <c r="AK643" s="539"/>
      <c r="AL643" s="539"/>
      <c r="AM643" s="539"/>
      <c r="AO643" s="34" t="str">
        <f t="shared" si="224"/>
        <v/>
      </c>
      <c r="AP643" s="35" t="str">
        <f t="shared" si="209"/>
        <v/>
      </c>
      <c r="AQ643" s="36" t="str">
        <f t="shared" si="210"/>
        <v/>
      </c>
      <c r="AR643" s="37" t="str">
        <f t="shared" si="211"/>
        <v/>
      </c>
      <c r="AS643" s="38" t="str">
        <f t="shared" si="212"/>
        <v>000</v>
      </c>
      <c r="AT643" s="39" t="str">
        <f t="shared" si="213"/>
        <v>000</v>
      </c>
      <c r="AU643" s="169">
        <f t="shared" si="214"/>
        <v>0</v>
      </c>
      <c r="AV643" s="35" t="str">
        <f t="shared" si="215"/>
        <v>000</v>
      </c>
      <c r="AW643" s="39" t="str">
        <f t="shared" si="216"/>
        <v>000</v>
      </c>
      <c r="AX643" s="169">
        <f t="shared" si="217"/>
        <v>0</v>
      </c>
      <c r="AY643" s="43">
        <f t="shared" si="218"/>
        <v>0</v>
      </c>
      <c r="AZ643" s="32">
        <f t="shared" si="219"/>
        <v>0</v>
      </c>
    </row>
    <row r="644" spans="3:52" ht="22.5" customHeight="1" thickBot="1">
      <c r="C644" s="511"/>
      <c r="D644" s="513"/>
      <c r="E644" s="515"/>
      <c r="F644" s="517" t="str">
        <f>IF(G645="","",INT(YEARFRAC(G645,'[1]1'!$AJ$7,1)))</f>
        <v/>
      </c>
      <c r="G644" s="518"/>
      <c r="H644" s="519"/>
      <c r="I644" s="520"/>
      <c r="J644" s="513"/>
      <c r="K644" s="540" t="s">
        <v>308</v>
      </c>
      <c r="L644" s="542"/>
      <c r="M644" s="544" t="s">
        <v>307</v>
      </c>
      <c r="N644" s="546"/>
      <c r="O644" s="547"/>
      <c r="P644" s="548"/>
      <c r="Q644" s="3"/>
      <c r="R644" s="4"/>
      <c r="S644" s="5"/>
      <c r="T644" s="6"/>
      <c r="U644" s="7"/>
      <c r="V644" s="55"/>
      <c r="W644" s="125"/>
      <c r="X644" s="8"/>
      <c r="Y644" s="4"/>
      <c r="Z644" s="5"/>
      <c r="AA644" s="6"/>
      <c r="AB644" s="7"/>
      <c r="AC644" s="55"/>
      <c r="AD644" s="168"/>
      <c r="AE644" s="549" t="s">
        <v>66</v>
      </c>
      <c r="AF644" s="549"/>
      <c r="AG644" s="550"/>
      <c r="AH644" s="551"/>
      <c r="AI644" s="536" t="str">
        <f t="shared" ref="AI644" si="233">IF(F644&lt;35,"◯","")</f>
        <v/>
      </c>
      <c r="AJ644" s="538"/>
      <c r="AK644" s="538"/>
      <c r="AL644" s="538"/>
      <c r="AM644" s="538"/>
      <c r="AO644" s="34" t="str">
        <f t="shared" si="224"/>
        <v/>
      </c>
      <c r="AP644" s="35" t="str">
        <f t="shared" si="209"/>
        <v/>
      </c>
      <c r="AQ644" s="36" t="str">
        <f t="shared" si="210"/>
        <v/>
      </c>
      <c r="AR644" s="37" t="str">
        <f t="shared" si="211"/>
        <v/>
      </c>
      <c r="AS644" s="38" t="str">
        <f t="shared" si="212"/>
        <v>000</v>
      </c>
      <c r="AT644" s="39" t="str">
        <f t="shared" si="213"/>
        <v>000</v>
      </c>
      <c r="AU644" s="169">
        <f t="shared" si="214"/>
        <v>0</v>
      </c>
      <c r="AV644" s="35" t="str">
        <f t="shared" si="215"/>
        <v>000</v>
      </c>
      <c r="AW644" s="39" t="str">
        <f t="shared" si="216"/>
        <v>000</v>
      </c>
      <c r="AX644" s="169">
        <f t="shared" si="217"/>
        <v>0</v>
      </c>
      <c r="AY644" s="43">
        <f t="shared" si="218"/>
        <v>0</v>
      </c>
      <c r="AZ644" s="32">
        <f t="shared" si="219"/>
        <v>0</v>
      </c>
    </row>
    <row r="645" spans="3:52" ht="22.5" customHeight="1">
      <c r="C645" s="512"/>
      <c r="D645" s="514"/>
      <c r="E645" s="516"/>
      <c r="F645" s="27" t="s">
        <v>305</v>
      </c>
      <c r="G645" s="25"/>
      <c r="H645" s="28" t="s">
        <v>309</v>
      </c>
      <c r="I645" s="521"/>
      <c r="J645" s="514"/>
      <c r="K645" s="541"/>
      <c r="L645" s="543"/>
      <c r="M645" s="545"/>
      <c r="N645" s="127" t="s">
        <v>305</v>
      </c>
      <c r="O645" s="25"/>
      <c r="P645" s="28" t="s">
        <v>309</v>
      </c>
      <c r="Q645" s="3"/>
      <c r="R645" s="4"/>
      <c r="S645" s="5"/>
      <c r="T645" s="6"/>
      <c r="U645" s="7"/>
      <c r="V645" s="55"/>
      <c r="W645" s="125"/>
      <c r="X645" s="8"/>
      <c r="Y645" s="4"/>
      <c r="Z645" s="5"/>
      <c r="AA645" s="6"/>
      <c r="AB645" s="7"/>
      <c r="AC645" s="55"/>
      <c r="AD645" s="170"/>
      <c r="AE645" s="27" t="s">
        <v>305</v>
      </c>
      <c r="AF645" s="25"/>
      <c r="AG645" s="28" t="s">
        <v>309</v>
      </c>
      <c r="AH645" s="552"/>
      <c r="AI645" s="537"/>
      <c r="AJ645" s="539"/>
      <c r="AK645" s="539"/>
      <c r="AL645" s="539"/>
      <c r="AM645" s="539"/>
      <c r="AO645" s="34" t="str">
        <f t="shared" si="224"/>
        <v/>
      </c>
      <c r="AP645" s="35" t="str">
        <f t="shared" si="209"/>
        <v/>
      </c>
      <c r="AQ645" s="36" t="str">
        <f t="shared" si="210"/>
        <v/>
      </c>
      <c r="AR645" s="37" t="str">
        <f t="shared" si="211"/>
        <v/>
      </c>
      <c r="AS645" s="38" t="str">
        <f t="shared" si="212"/>
        <v>000</v>
      </c>
      <c r="AT645" s="39" t="str">
        <f t="shared" si="213"/>
        <v>000</v>
      </c>
      <c r="AU645" s="169">
        <f t="shared" si="214"/>
        <v>0</v>
      </c>
      <c r="AV645" s="35" t="str">
        <f t="shared" si="215"/>
        <v>000</v>
      </c>
      <c r="AW645" s="39" t="str">
        <f t="shared" si="216"/>
        <v>000</v>
      </c>
      <c r="AX645" s="169">
        <f t="shared" si="217"/>
        <v>0</v>
      </c>
      <c r="AY645" s="43">
        <f t="shared" si="218"/>
        <v>0</v>
      </c>
      <c r="AZ645" s="32">
        <f t="shared" si="219"/>
        <v>0</v>
      </c>
    </row>
    <row r="646" spans="3:52" ht="22.5" customHeight="1" thickBot="1">
      <c r="C646" s="511"/>
      <c r="D646" s="513"/>
      <c r="E646" s="515"/>
      <c r="F646" s="517" t="str">
        <f>IF(G647="","",INT(YEARFRAC(G647,'[1]1'!$AJ$7,1)))</f>
        <v/>
      </c>
      <c r="G646" s="518"/>
      <c r="H646" s="519"/>
      <c r="I646" s="520"/>
      <c r="J646" s="513"/>
      <c r="K646" s="540" t="s">
        <v>308</v>
      </c>
      <c r="L646" s="542"/>
      <c r="M646" s="544" t="s">
        <v>307</v>
      </c>
      <c r="N646" s="546"/>
      <c r="O646" s="547"/>
      <c r="P646" s="548"/>
      <c r="Q646" s="3"/>
      <c r="R646" s="4"/>
      <c r="S646" s="5"/>
      <c r="T646" s="6"/>
      <c r="U646" s="7"/>
      <c r="V646" s="55"/>
      <c r="W646" s="125"/>
      <c r="X646" s="8"/>
      <c r="Y646" s="4"/>
      <c r="Z646" s="5"/>
      <c r="AA646" s="6"/>
      <c r="AB646" s="7"/>
      <c r="AC646" s="55"/>
      <c r="AD646" s="168"/>
      <c r="AE646" s="549" t="s">
        <v>66</v>
      </c>
      <c r="AF646" s="549"/>
      <c r="AG646" s="550"/>
      <c r="AH646" s="551"/>
      <c r="AI646" s="536" t="str">
        <f t="shared" si="221"/>
        <v/>
      </c>
      <c r="AJ646" s="538"/>
      <c r="AK646" s="538"/>
      <c r="AL646" s="538"/>
      <c r="AM646" s="538"/>
      <c r="AO646" s="34" t="str">
        <f t="shared" si="224"/>
        <v/>
      </c>
      <c r="AP646" s="35" t="str">
        <f t="shared" ref="AP646:AP709" si="234">IF(E646&lt;&gt;"",E646,IF(SUM(Q646:AC647)&lt;&gt;0,AP645,""))</f>
        <v/>
      </c>
      <c r="AQ646" s="36" t="str">
        <f t="shared" ref="AQ646:AQ709" si="235">IF(G647="","",G647)</f>
        <v/>
      </c>
      <c r="AR646" s="37" t="str">
        <f t="shared" ref="AR646:AR709" si="236">IF(AH646="","",AH646)</f>
        <v/>
      </c>
      <c r="AS646" s="38" t="str">
        <f t="shared" ref="AS646:AS709" si="237">TEXT(Q646*10 + R646&amp;"0","000")</f>
        <v>000</v>
      </c>
      <c r="AT646" s="39" t="str">
        <f t="shared" ref="AT646:AT709" si="238">TEXT(S646*100+T646*10+U646,"000")</f>
        <v>000</v>
      </c>
      <c r="AU646" s="169">
        <f t="shared" ref="AU646:AU709" si="239">V646</f>
        <v>0</v>
      </c>
      <c r="AV646" s="35" t="str">
        <f t="shared" ref="AV646:AV709" si="240">TEXT(X646*10 + Y646&amp;"0","000")</f>
        <v>000</v>
      </c>
      <c r="AW646" s="39" t="str">
        <f t="shared" ref="AW646:AW709" si="241">TEXT(Z646*100+AA646*10+AB646,"000")</f>
        <v>000</v>
      </c>
      <c r="AX646" s="169">
        <f t="shared" ref="AX646:AX709" si="242">AC646</f>
        <v>0</v>
      </c>
      <c r="AY646" s="43">
        <f t="shared" ref="AY646:AY709" si="243">IF(OR(AO646&amp;AP646="",AO646&amp;AP646=AO645&amp;AP645),0,1)</f>
        <v>0</v>
      </c>
      <c r="AZ646" s="32">
        <f t="shared" ref="AZ646:AZ709" si="244">IF(AO646&amp;AP646=AO647&amp;AP647,0,1)</f>
        <v>0</v>
      </c>
    </row>
    <row r="647" spans="3:52" ht="22.5" customHeight="1">
      <c r="C647" s="512"/>
      <c r="D647" s="514"/>
      <c r="E647" s="516"/>
      <c r="F647" s="27" t="s">
        <v>305</v>
      </c>
      <c r="G647" s="25"/>
      <c r="H647" s="28" t="s">
        <v>309</v>
      </c>
      <c r="I647" s="521"/>
      <c r="J647" s="514"/>
      <c r="K647" s="541"/>
      <c r="L647" s="543"/>
      <c r="M647" s="545"/>
      <c r="N647" s="127" t="s">
        <v>305</v>
      </c>
      <c r="O647" s="25"/>
      <c r="P647" s="28" t="s">
        <v>309</v>
      </c>
      <c r="Q647" s="3"/>
      <c r="R647" s="4"/>
      <c r="S647" s="5"/>
      <c r="T647" s="6"/>
      <c r="U647" s="7"/>
      <c r="V647" s="55"/>
      <c r="W647" s="125"/>
      <c r="X647" s="8"/>
      <c r="Y647" s="4"/>
      <c r="Z647" s="5"/>
      <c r="AA647" s="6"/>
      <c r="AB647" s="7"/>
      <c r="AC647" s="55"/>
      <c r="AD647" s="170"/>
      <c r="AE647" s="27" t="s">
        <v>305</v>
      </c>
      <c r="AF647" s="25"/>
      <c r="AG647" s="28" t="s">
        <v>309</v>
      </c>
      <c r="AH647" s="552"/>
      <c r="AI647" s="537"/>
      <c r="AJ647" s="539"/>
      <c r="AK647" s="539"/>
      <c r="AL647" s="539"/>
      <c r="AM647" s="539"/>
      <c r="AO647" s="34" t="str">
        <f t="shared" si="224"/>
        <v/>
      </c>
      <c r="AP647" s="35" t="str">
        <f t="shared" si="234"/>
        <v/>
      </c>
      <c r="AQ647" s="36" t="str">
        <f t="shared" si="235"/>
        <v/>
      </c>
      <c r="AR647" s="37" t="str">
        <f t="shared" si="236"/>
        <v/>
      </c>
      <c r="AS647" s="38" t="str">
        <f t="shared" si="237"/>
        <v>000</v>
      </c>
      <c r="AT647" s="39" t="str">
        <f t="shared" si="238"/>
        <v>000</v>
      </c>
      <c r="AU647" s="169">
        <f t="shared" si="239"/>
        <v>0</v>
      </c>
      <c r="AV647" s="35" t="str">
        <f t="shared" si="240"/>
        <v>000</v>
      </c>
      <c r="AW647" s="39" t="str">
        <f t="shared" si="241"/>
        <v>000</v>
      </c>
      <c r="AX647" s="169">
        <f t="shared" si="242"/>
        <v>0</v>
      </c>
      <c r="AY647" s="43">
        <f t="shared" si="243"/>
        <v>0</v>
      </c>
      <c r="AZ647" s="32">
        <f t="shared" si="244"/>
        <v>0</v>
      </c>
    </row>
    <row r="648" spans="3:52" ht="22.5" customHeight="1" thickBot="1">
      <c r="C648" s="511"/>
      <c r="D648" s="513"/>
      <c r="E648" s="515"/>
      <c r="F648" s="517" t="str">
        <f>IF(G649="","",INT(YEARFRAC(G649,'[1]1'!$AJ$7,1)))</f>
        <v/>
      </c>
      <c r="G648" s="518"/>
      <c r="H648" s="519"/>
      <c r="I648" s="520"/>
      <c r="J648" s="513"/>
      <c r="K648" s="540" t="s">
        <v>308</v>
      </c>
      <c r="L648" s="542"/>
      <c r="M648" s="544" t="s">
        <v>307</v>
      </c>
      <c r="N648" s="546"/>
      <c r="O648" s="547"/>
      <c r="P648" s="548"/>
      <c r="Q648" s="3"/>
      <c r="R648" s="4"/>
      <c r="S648" s="5"/>
      <c r="T648" s="6"/>
      <c r="U648" s="7"/>
      <c r="V648" s="55"/>
      <c r="W648" s="125"/>
      <c r="X648" s="8"/>
      <c r="Y648" s="4"/>
      <c r="Z648" s="5"/>
      <c r="AA648" s="6"/>
      <c r="AB648" s="7"/>
      <c r="AC648" s="55"/>
      <c r="AD648" s="168"/>
      <c r="AE648" s="549" t="s">
        <v>66</v>
      </c>
      <c r="AF648" s="549"/>
      <c r="AG648" s="550"/>
      <c r="AH648" s="551"/>
      <c r="AI648" s="536" t="str">
        <f t="shared" si="222"/>
        <v/>
      </c>
      <c r="AJ648" s="538"/>
      <c r="AK648" s="538"/>
      <c r="AL648" s="538"/>
      <c r="AM648" s="538"/>
      <c r="AO648" s="34" t="str">
        <f t="shared" si="224"/>
        <v/>
      </c>
      <c r="AP648" s="35" t="str">
        <f t="shared" si="234"/>
        <v/>
      </c>
      <c r="AQ648" s="36" t="str">
        <f t="shared" si="235"/>
        <v/>
      </c>
      <c r="AR648" s="37" t="str">
        <f t="shared" si="236"/>
        <v/>
      </c>
      <c r="AS648" s="38" t="str">
        <f t="shared" si="237"/>
        <v>000</v>
      </c>
      <c r="AT648" s="39" t="str">
        <f t="shared" si="238"/>
        <v>000</v>
      </c>
      <c r="AU648" s="169">
        <f t="shared" si="239"/>
        <v>0</v>
      </c>
      <c r="AV648" s="35" t="str">
        <f t="shared" si="240"/>
        <v>000</v>
      </c>
      <c r="AW648" s="39" t="str">
        <f t="shared" si="241"/>
        <v>000</v>
      </c>
      <c r="AX648" s="169">
        <f t="shared" si="242"/>
        <v>0</v>
      </c>
      <c r="AY648" s="43">
        <f t="shared" si="243"/>
        <v>0</v>
      </c>
      <c r="AZ648" s="32">
        <f t="shared" si="244"/>
        <v>0</v>
      </c>
    </row>
    <row r="649" spans="3:52" ht="22.5" customHeight="1">
      <c r="C649" s="512"/>
      <c r="D649" s="514"/>
      <c r="E649" s="516"/>
      <c r="F649" s="27" t="s">
        <v>305</v>
      </c>
      <c r="G649" s="25"/>
      <c r="H649" s="28" t="s">
        <v>309</v>
      </c>
      <c r="I649" s="521"/>
      <c r="J649" s="514"/>
      <c r="K649" s="541"/>
      <c r="L649" s="543"/>
      <c r="M649" s="545"/>
      <c r="N649" s="127" t="s">
        <v>305</v>
      </c>
      <c r="O649" s="25"/>
      <c r="P649" s="28" t="s">
        <v>309</v>
      </c>
      <c r="Q649" s="3"/>
      <c r="R649" s="4"/>
      <c r="S649" s="5"/>
      <c r="T649" s="6"/>
      <c r="U649" s="7"/>
      <c r="V649" s="55"/>
      <c r="W649" s="125"/>
      <c r="X649" s="8"/>
      <c r="Y649" s="4"/>
      <c r="Z649" s="5"/>
      <c r="AA649" s="6"/>
      <c r="AB649" s="7"/>
      <c r="AC649" s="55"/>
      <c r="AD649" s="170"/>
      <c r="AE649" s="27" t="s">
        <v>305</v>
      </c>
      <c r="AF649" s="25"/>
      <c r="AG649" s="28" t="s">
        <v>309</v>
      </c>
      <c r="AH649" s="552"/>
      <c r="AI649" s="537"/>
      <c r="AJ649" s="539"/>
      <c r="AK649" s="539"/>
      <c r="AL649" s="539"/>
      <c r="AM649" s="539"/>
      <c r="AO649" s="34" t="str">
        <f t="shared" si="224"/>
        <v/>
      </c>
      <c r="AP649" s="35" t="str">
        <f t="shared" si="234"/>
        <v/>
      </c>
      <c r="AQ649" s="36" t="str">
        <f t="shared" si="235"/>
        <v/>
      </c>
      <c r="AR649" s="37" t="str">
        <f t="shared" si="236"/>
        <v/>
      </c>
      <c r="AS649" s="38" t="str">
        <f t="shared" si="237"/>
        <v>000</v>
      </c>
      <c r="AT649" s="39" t="str">
        <f t="shared" si="238"/>
        <v>000</v>
      </c>
      <c r="AU649" s="169">
        <f t="shared" si="239"/>
        <v>0</v>
      </c>
      <c r="AV649" s="35" t="str">
        <f t="shared" si="240"/>
        <v>000</v>
      </c>
      <c r="AW649" s="39" t="str">
        <f t="shared" si="241"/>
        <v>000</v>
      </c>
      <c r="AX649" s="169">
        <f t="shared" si="242"/>
        <v>0</v>
      </c>
      <c r="AY649" s="43">
        <f t="shared" si="243"/>
        <v>0</v>
      </c>
      <c r="AZ649" s="32">
        <f t="shared" si="244"/>
        <v>0</v>
      </c>
    </row>
    <row r="650" spans="3:52" ht="22.5" customHeight="1" thickBot="1">
      <c r="C650" s="511"/>
      <c r="D650" s="513"/>
      <c r="E650" s="515"/>
      <c r="F650" s="517" t="str">
        <f>IF(G651="","",INT(YEARFRAC(G651,'[1]1'!$AJ$7,1)))</f>
        <v/>
      </c>
      <c r="G650" s="518"/>
      <c r="H650" s="519"/>
      <c r="I650" s="520"/>
      <c r="J650" s="513"/>
      <c r="K650" s="540" t="s">
        <v>308</v>
      </c>
      <c r="L650" s="542"/>
      <c r="M650" s="544" t="s">
        <v>307</v>
      </c>
      <c r="N650" s="546"/>
      <c r="O650" s="547"/>
      <c r="P650" s="548"/>
      <c r="Q650" s="3"/>
      <c r="R650" s="4"/>
      <c r="S650" s="5"/>
      <c r="T650" s="6"/>
      <c r="U650" s="7"/>
      <c r="V650" s="55"/>
      <c r="W650" s="125"/>
      <c r="X650" s="8"/>
      <c r="Y650" s="4"/>
      <c r="Z650" s="5"/>
      <c r="AA650" s="6"/>
      <c r="AB650" s="7"/>
      <c r="AC650" s="55"/>
      <c r="AD650" s="168"/>
      <c r="AE650" s="549" t="s">
        <v>66</v>
      </c>
      <c r="AF650" s="549"/>
      <c r="AG650" s="550"/>
      <c r="AH650" s="551"/>
      <c r="AI650" s="536" t="str">
        <f t="shared" si="223"/>
        <v/>
      </c>
      <c r="AJ650" s="538"/>
      <c r="AK650" s="538"/>
      <c r="AL650" s="538"/>
      <c r="AM650" s="538"/>
      <c r="AO650" s="34" t="str">
        <f t="shared" si="224"/>
        <v/>
      </c>
      <c r="AP650" s="35" t="str">
        <f t="shared" si="234"/>
        <v/>
      </c>
      <c r="AQ650" s="36" t="str">
        <f t="shared" si="235"/>
        <v/>
      </c>
      <c r="AR650" s="37" t="str">
        <f t="shared" si="236"/>
        <v/>
      </c>
      <c r="AS650" s="38" t="str">
        <f t="shared" si="237"/>
        <v>000</v>
      </c>
      <c r="AT650" s="39" t="str">
        <f t="shared" si="238"/>
        <v>000</v>
      </c>
      <c r="AU650" s="169">
        <f t="shared" si="239"/>
        <v>0</v>
      </c>
      <c r="AV650" s="35" t="str">
        <f t="shared" si="240"/>
        <v>000</v>
      </c>
      <c r="AW650" s="39" t="str">
        <f t="shared" si="241"/>
        <v>000</v>
      </c>
      <c r="AX650" s="169">
        <f t="shared" si="242"/>
        <v>0</v>
      </c>
      <c r="AY650" s="43">
        <f t="shared" si="243"/>
        <v>0</v>
      </c>
      <c r="AZ650" s="32">
        <f t="shared" si="244"/>
        <v>0</v>
      </c>
    </row>
    <row r="651" spans="3:52" ht="22.5" customHeight="1">
      <c r="C651" s="512"/>
      <c r="D651" s="514"/>
      <c r="E651" s="516"/>
      <c r="F651" s="27" t="s">
        <v>305</v>
      </c>
      <c r="G651" s="25"/>
      <c r="H651" s="28" t="s">
        <v>309</v>
      </c>
      <c r="I651" s="521"/>
      <c r="J651" s="514"/>
      <c r="K651" s="541"/>
      <c r="L651" s="543"/>
      <c r="M651" s="545"/>
      <c r="N651" s="127" t="s">
        <v>305</v>
      </c>
      <c r="O651" s="25"/>
      <c r="P651" s="28" t="s">
        <v>309</v>
      </c>
      <c r="Q651" s="3"/>
      <c r="R651" s="4"/>
      <c r="S651" s="5"/>
      <c r="T651" s="6"/>
      <c r="U651" s="7"/>
      <c r="V651" s="55"/>
      <c r="W651" s="125"/>
      <c r="X651" s="8"/>
      <c r="Y651" s="4"/>
      <c r="Z651" s="5"/>
      <c r="AA651" s="6"/>
      <c r="AB651" s="7"/>
      <c r="AC651" s="55"/>
      <c r="AD651" s="170"/>
      <c r="AE651" s="27" t="s">
        <v>305</v>
      </c>
      <c r="AF651" s="25"/>
      <c r="AG651" s="28" t="s">
        <v>309</v>
      </c>
      <c r="AH651" s="552"/>
      <c r="AI651" s="537"/>
      <c r="AJ651" s="539"/>
      <c r="AK651" s="539"/>
      <c r="AL651" s="539"/>
      <c r="AM651" s="539"/>
      <c r="AO651" s="34" t="str">
        <f t="shared" si="224"/>
        <v/>
      </c>
      <c r="AP651" s="35" t="str">
        <f t="shared" si="234"/>
        <v/>
      </c>
      <c r="AQ651" s="36" t="str">
        <f t="shared" si="235"/>
        <v/>
      </c>
      <c r="AR651" s="37" t="str">
        <f t="shared" si="236"/>
        <v/>
      </c>
      <c r="AS651" s="38" t="str">
        <f t="shared" si="237"/>
        <v>000</v>
      </c>
      <c r="AT651" s="39" t="str">
        <f t="shared" si="238"/>
        <v>000</v>
      </c>
      <c r="AU651" s="169">
        <f t="shared" si="239"/>
        <v>0</v>
      </c>
      <c r="AV651" s="35" t="str">
        <f t="shared" si="240"/>
        <v>000</v>
      </c>
      <c r="AW651" s="39" t="str">
        <f t="shared" si="241"/>
        <v>000</v>
      </c>
      <c r="AX651" s="169">
        <f t="shared" si="242"/>
        <v>0</v>
      </c>
      <c r="AY651" s="43">
        <f t="shared" si="243"/>
        <v>0</v>
      </c>
      <c r="AZ651" s="32">
        <f t="shared" si="244"/>
        <v>0</v>
      </c>
    </row>
    <row r="652" spans="3:52" ht="22.5" customHeight="1" thickBot="1">
      <c r="C652" s="511"/>
      <c r="D652" s="513"/>
      <c r="E652" s="515"/>
      <c r="F652" s="517" t="str">
        <f>IF(G653="","",INT(YEARFRAC(G653,'[1]1'!$AJ$7,1)))</f>
        <v/>
      </c>
      <c r="G652" s="518"/>
      <c r="H652" s="519"/>
      <c r="I652" s="520"/>
      <c r="J652" s="513"/>
      <c r="K652" s="540" t="s">
        <v>308</v>
      </c>
      <c r="L652" s="542"/>
      <c r="M652" s="544" t="s">
        <v>307</v>
      </c>
      <c r="N652" s="546"/>
      <c r="O652" s="547"/>
      <c r="P652" s="548"/>
      <c r="Q652" s="3"/>
      <c r="R652" s="4"/>
      <c r="S652" s="5"/>
      <c r="T652" s="6"/>
      <c r="U652" s="7"/>
      <c r="V652" s="55"/>
      <c r="W652" s="125"/>
      <c r="X652" s="8"/>
      <c r="Y652" s="4"/>
      <c r="Z652" s="5"/>
      <c r="AA652" s="6"/>
      <c r="AB652" s="7"/>
      <c r="AC652" s="55"/>
      <c r="AD652" s="168"/>
      <c r="AE652" s="549" t="s">
        <v>66</v>
      </c>
      <c r="AF652" s="549"/>
      <c r="AG652" s="550"/>
      <c r="AH652" s="551"/>
      <c r="AI652" s="536" t="str">
        <f t="shared" si="225"/>
        <v/>
      </c>
      <c r="AJ652" s="538"/>
      <c r="AK652" s="538"/>
      <c r="AL652" s="538"/>
      <c r="AM652" s="538"/>
      <c r="AO652" s="34" t="str">
        <f t="shared" si="224"/>
        <v/>
      </c>
      <c r="AP652" s="35" t="str">
        <f t="shared" si="234"/>
        <v/>
      </c>
      <c r="AQ652" s="36" t="str">
        <f t="shared" si="235"/>
        <v/>
      </c>
      <c r="AR652" s="37" t="str">
        <f t="shared" si="236"/>
        <v/>
      </c>
      <c r="AS652" s="38" t="str">
        <f t="shared" si="237"/>
        <v>000</v>
      </c>
      <c r="AT652" s="39" t="str">
        <f t="shared" si="238"/>
        <v>000</v>
      </c>
      <c r="AU652" s="169">
        <f t="shared" si="239"/>
        <v>0</v>
      </c>
      <c r="AV652" s="35" t="str">
        <f t="shared" si="240"/>
        <v>000</v>
      </c>
      <c r="AW652" s="39" t="str">
        <f t="shared" si="241"/>
        <v>000</v>
      </c>
      <c r="AX652" s="169">
        <f t="shared" si="242"/>
        <v>0</v>
      </c>
      <c r="AY652" s="43">
        <f t="shared" si="243"/>
        <v>0</v>
      </c>
      <c r="AZ652" s="32">
        <f t="shared" si="244"/>
        <v>0</v>
      </c>
    </row>
    <row r="653" spans="3:52" ht="22.5" customHeight="1">
      <c r="C653" s="512"/>
      <c r="D653" s="514"/>
      <c r="E653" s="516"/>
      <c r="F653" s="27" t="s">
        <v>305</v>
      </c>
      <c r="G653" s="25"/>
      <c r="H653" s="28" t="s">
        <v>309</v>
      </c>
      <c r="I653" s="521"/>
      <c r="J653" s="514"/>
      <c r="K653" s="541"/>
      <c r="L653" s="543"/>
      <c r="M653" s="545"/>
      <c r="N653" s="127" t="s">
        <v>305</v>
      </c>
      <c r="O653" s="25"/>
      <c r="P653" s="28" t="s">
        <v>309</v>
      </c>
      <c r="Q653" s="3"/>
      <c r="R653" s="4"/>
      <c r="S653" s="5"/>
      <c r="T653" s="6"/>
      <c r="U653" s="7"/>
      <c r="V653" s="55"/>
      <c r="W653" s="125"/>
      <c r="X653" s="8"/>
      <c r="Y653" s="4"/>
      <c r="Z653" s="5"/>
      <c r="AA653" s="6"/>
      <c r="AB653" s="7"/>
      <c r="AC653" s="55"/>
      <c r="AD653" s="170"/>
      <c r="AE653" s="27" t="s">
        <v>305</v>
      </c>
      <c r="AF653" s="25"/>
      <c r="AG653" s="28" t="s">
        <v>309</v>
      </c>
      <c r="AH653" s="552"/>
      <c r="AI653" s="537"/>
      <c r="AJ653" s="539"/>
      <c r="AK653" s="539"/>
      <c r="AL653" s="539"/>
      <c r="AM653" s="539"/>
      <c r="AO653" s="34" t="str">
        <f t="shared" si="224"/>
        <v/>
      </c>
      <c r="AP653" s="35" t="str">
        <f t="shared" si="234"/>
        <v/>
      </c>
      <c r="AQ653" s="36" t="str">
        <f t="shared" si="235"/>
        <v/>
      </c>
      <c r="AR653" s="37" t="str">
        <f t="shared" si="236"/>
        <v/>
      </c>
      <c r="AS653" s="38" t="str">
        <f t="shared" si="237"/>
        <v>000</v>
      </c>
      <c r="AT653" s="39" t="str">
        <f t="shared" si="238"/>
        <v>000</v>
      </c>
      <c r="AU653" s="169">
        <f t="shared" si="239"/>
        <v>0</v>
      </c>
      <c r="AV653" s="35" t="str">
        <f t="shared" si="240"/>
        <v>000</v>
      </c>
      <c r="AW653" s="39" t="str">
        <f t="shared" si="241"/>
        <v>000</v>
      </c>
      <c r="AX653" s="169">
        <f t="shared" si="242"/>
        <v>0</v>
      </c>
      <c r="AY653" s="43">
        <f t="shared" si="243"/>
        <v>0</v>
      </c>
      <c r="AZ653" s="32">
        <f t="shared" si="244"/>
        <v>0</v>
      </c>
    </row>
    <row r="654" spans="3:52" ht="22.5" customHeight="1" thickBot="1">
      <c r="C654" s="511"/>
      <c r="D654" s="513"/>
      <c r="E654" s="515"/>
      <c r="F654" s="517" t="str">
        <f>IF(G655="","",INT(YEARFRAC(G655,'[1]1'!$AJ$7,1)))</f>
        <v/>
      </c>
      <c r="G654" s="518"/>
      <c r="H654" s="519"/>
      <c r="I654" s="520"/>
      <c r="J654" s="513"/>
      <c r="K654" s="540" t="s">
        <v>308</v>
      </c>
      <c r="L654" s="542"/>
      <c r="M654" s="544" t="s">
        <v>307</v>
      </c>
      <c r="N654" s="546"/>
      <c r="O654" s="547"/>
      <c r="P654" s="548"/>
      <c r="Q654" s="3"/>
      <c r="R654" s="4"/>
      <c r="S654" s="5"/>
      <c r="T654" s="6"/>
      <c r="U654" s="7"/>
      <c r="V654" s="55"/>
      <c r="W654" s="125"/>
      <c r="X654" s="8"/>
      <c r="Y654" s="4"/>
      <c r="Z654" s="5"/>
      <c r="AA654" s="6"/>
      <c r="AB654" s="7"/>
      <c r="AC654" s="55"/>
      <c r="AD654" s="168"/>
      <c r="AE654" s="549" t="s">
        <v>66</v>
      </c>
      <c r="AF654" s="549"/>
      <c r="AG654" s="550"/>
      <c r="AH654" s="551"/>
      <c r="AI654" s="536" t="str">
        <f t="shared" si="226"/>
        <v/>
      </c>
      <c r="AJ654" s="538"/>
      <c r="AK654" s="538"/>
      <c r="AL654" s="538"/>
      <c r="AM654" s="538"/>
      <c r="AO654" s="34" t="str">
        <f t="shared" si="224"/>
        <v/>
      </c>
      <c r="AP654" s="35" t="str">
        <f t="shared" si="234"/>
        <v/>
      </c>
      <c r="AQ654" s="36" t="str">
        <f t="shared" si="235"/>
        <v/>
      </c>
      <c r="AR654" s="37" t="str">
        <f t="shared" si="236"/>
        <v/>
      </c>
      <c r="AS654" s="38" t="str">
        <f t="shared" si="237"/>
        <v>000</v>
      </c>
      <c r="AT654" s="39" t="str">
        <f t="shared" si="238"/>
        <v>000</v>
      </c>
      <c r="AU654" s="169">
        <f t="shared" si="239"/>
        <v>0</v>
      </c>
      <c r="AV654" s="35" t="str">
        <f t="shared" si="240"/>
        <v>000</v>
      </c>
      <c r="AW654" s="39" t="str">
        <f t="shared" si="241"/>
        <v>000</v>
      </c>
      <c r="AX654" s="169">
        <f t="shared" si="242"/>
        <v>0</v>
      </c>
      <c r="AY654" s="43">
        <f t="shared" si="243"/>
        <v>0</v>
      </c>
      <c r="AZ654" s="32">
        <f t="shared" si="244"/>
        <v>0</v>
      </c>
    </row>
    <row r="655" spans="3:52" ht="22.5" customHeight="1">
      <c r="C655" s="512"/>
      <c r="D655" s="514"/>
      <c r="E655" s="516"/>
      <c r="F655" s="27" t="s">
        <v>305</v>
      </c>
      <c r="G655" s="25"/>
      <c r="H655" s="28" t="s">
        <v>309</v>
      </c>
      <c r="I655" s="521"/>
      <c r="J655" s="514"/>
      <c r="K655" s="541"/>
      <c r="L655" s="543"/>
      <c r="M655" s="545"/>
      <c r="N655" s="127" t="s">
        <v>305</v>
      </c>
      <c r="O655" s="25"/>
      <c r="P655" s="28" t="s">
        <v>309</v>
      </c>
      <c r="Q655" s="3"/>
      <c r="R655" s="4"/>
      <c r="S655" s="5"/>
      <c r="T655" s="6"/>
      <c r="U655" s="7"/>
      <c r="V655" s="55"/>
      <c r="W655" s="125"/>
      <c r="X655" s="8"/>
      <c r="Y655" s="4"/>
      <c r="Z655" s="5"/>
      <c r="AA655" s="6"/>
      <c r="AB655" s="7"/>
      <c r="AC655" s="55"/>
      <c r="AD655" s="170"/>
      <c r="AE655" s="27" t="s">
        <v>305</v>
      </c>
      <c r="AF655" s="25"/>
      <c r="AG655" s="28" t="s">
        <v>309</v>
      </c>
      <c r="AH655" s="552"/>
      <c r="AI655" s="537"/>
      <c r="AJ655" s="539"/>
      <c r="AK655" s="539"/>
      <c r="AL655" s="539"/>
      <c r="AM655" s="539"/>
      <c r="AO655" s="34" t="str">
        <f t="shared" ref="AO655:AO718" si="245">IF(D655&lt;&gt;"",D655,IF(SUM(Q655:AC656)&lt;&gt;0,AO654,""))</f>
        <v/>
      </c>
      <c r="AP655" s="35" t="str">
        <f t="shared" si="234"/>
        <v/>
      </c>
      <c r="AQ655" s="36" t="str">
        <f t="shared" si="235"/>
        <v/>
      </c>
      <c r="AR655" s="37" t="str">
        <f t="shared" si="236"/>
        <v/>
      </c>
      <c r="AS655" s="38" t="str">
        <f t="shared" si="237"/>
        <v>000</v>
      </c>
      <c r="AT655" s="39" t="str">
        <f t="shared" si="238"/>
        <v>000</v>
      </c>
      <c r="AU655" s="169">
        <f t="shared" si="239"/>
        <v>0</v>
      </c>
      <c r="AV655" s="35" t="str">
        <f t="shared" si="240"/>
        <v>000</v>
      </c>
      <c r="AW655" s="39" t="str">
        <f t="shared" si="241"/>
        <v>000</v>
      </c>
      <c r="AX655" s="169">
        <f t="shared" si="242"/>
        <v>0</v>
      </c>
      <c r="AY655" s="43">
        <f t="shared" si="243"/>
        <v>0</v>
      </c>
      <c r="AZ655" s="32">
        <f t="shared" si="244"/>
        <v>0</v>
      </c>
    </row>
    <row r="656" spans="3:52" ht="22.5" customHeight="1" thickBot="1">
      <c r="C656" s="511"/>
      <c r="D656" s="513"/>
      <c r="E656" s="515"/>
      <c r="F656" s="517" t="str">
        <f>IF(G657="","",INT(YEARFRAC(G657,'[1]1'!$AJ$7,1)))</f>
        <v/>
      </c>
      <c r="G656" s="518"/>
      <c r="H656" s="519"/>
      <c r="I656" s="520"/>
      <c r="J656" s="513"/>
      <c r="K656" s="540" t="s">
        <v>308</v>
      </c>
      <c r="L656" s="542"/>
      <c r="M656" s="544" t="s">
        <v>307</v>
      </c>
      <c r="N656" s="546"/>
      <c r="O656" s="547"/>
      <c r="P656" s="548"/>
      <c r="Q656" s="3"/>
      <c r="R656" s="4"/>
      <c r="S656" s="5"/>
      <c r="T656" s="6"/>
      <c r="U656" s="7"/>
      <c r="V656" s="55"/>
      <c r="W656" s="125"/>
      <c r="X656" s="8"/>
      <c r="Y656" s="4"/>
      <c r="Z656" s="5"/>
      <c r="AA656" s="6"/>
      <c r="AB656" s="7"/>
      <c r="AC656" s="55"/>
      <c r="AD656" s="168"/>
      <c r="AE656" s="549" t="s">
        <v>66</v>
      </c>
      <c r="AF656" s="549"/>
      <c r="AG656" s="550"/>
      <c r="AH656" s="551"/>
      <c r="AI656" s="536" t="str">
        <f t="shared" si="227"/>
        <v/>
      </c>
      <c r="AJ656" s="538"/>
      <c r="AK656" s="538"/>
      <c r="AL656" s="538"/>
      <c r="AM656" s="538"/>
      <c r="AO656" s="34" t="str">
        <f t="shared" si="245"/>
        <v/>
      </c>
      <c r="AP656" s="35" t="str">
        <f t="shared" si="234"/>
        <v/>
      </c>
      <c r="AQ656" s="36" t="str">
        <f t="shared" si="235"/>
        <v/>
      </c>
      <c r="AR656" s="37" t="str">
        <f t="shared" si="236"/>
        <v/>
      </c>
      <c r="AS656" s="38" t="str">
        <f t="shared" si="237"/>
        <v>000</v>
      </c>
      <c r="AT656" s="39" t="str">
        <f t="shared" si="238"/>
        <v>000</v>
      </c>
      <c r="AU656" s="169">
        <f t="shared" si="239"/>
        <v>0</v>
      </c>
      <c r="AV656" s="35" t="str">
        <f t="shared" si="240"/>
        <v>000</v>
      </c>
      <c r="AW656" s="39" t="str">
        <f t="shared" si="241"/>
        <v>000</v>
      </c>
      <c r="AX656" s="169">
        <f t="shared" si="242"/>
        <v>0</v>
      </c>
      <c r="AY656" s="43">
        <f t="shared" si="243"/>
        <v>0</v>
      </c>
      <c r="AZ656" s="32">
        <f t="shared" si="244"/>
        <v>0</v>
      </c>
    </row>
    <row r="657" spans="3:52" ht="22.5" customHeight="1">
      <c r="C657" s="512"/>
      <c r="D657" s="514"/>
      <c r="E657" s="516"/>
      <c r="F657" s="27" t="s">
        <v>305</v>
      </c>
      <c r="G657" s="25"/>
      <c r="H657" s="28" t="s">
        <v>309</v>
      </c>
      <c r="I657" s="521"/>
      <c r="J657" s="514"/>
      <c r="K657" s="541"/>
      <c r="L657" s="543"/>
      <c r="M657" s="545"/>
      <c r="N657" s="127" t="s">
        <v>305</v>
      </c>
      <c r="O657" s="25"/>
      <c r="P657" s="28" t="s">
        <v>309</v>
      </c>
      <c r="Q657" s="3"/>
      <c r="R657" s="4"/>
      <c r="S657" s="5"/>
      <c r="T657" s="6"/>
      <c r="U657" s="7"/>
      <c r="V657" s="55"/>
      <c r="W657" s="125"/>
      <c r="X657" s="8"/>
      <c r="Y657" s="4"/>
      <c r="Z657" s="5"/>
      <c r="AA657" s="6"/>
      <c r="AB657" s="7"/>
      <c r="AC657" s="55"/>
      <c r="AD657" s="170"/>
      <c r="AE657" s="27" t="s">
        <v>305</v>
      </c>
      <c r="AF657" s="25"/>
      <c r="AG657" s="28" t="s">
        <v>309</v>
      </c>
      <c r="AH657" s="552"/>
      <c r="AI657" s="537"/>
      <c r="AJ657" s="539"/>
      <c r="AK657" s="539"/>
      <c r="AL657" s="539"/>
      <c r="AM657" s="539"/>
      <c r="AO657" s="34" t="str">
        <f t="shared" si="245"/>
        <v/>
      </c>
      <c r="AP657" s="35" t="str">
        <f t="shared" si="234"/>
        <v/>
      </c>
      <c r="AQ657" s="36" t="str">
        <f t="shared" si="235"/>
        <v/>
      </c>
      <c r="AR657" s="37" t="str">
        <f t="shared" si="236"/>
        <v/>
      </c>
      <c r="AS657" s="38" t="str">
        <f t="shared" si="237"/>
        <v>000</v>
      </c>
      <c r="AT657" s="39" t="str">
        <f t="shared" si="238"/>
        <v>000</v>
      </c>
      <c r="AU657" s="169">
        <f t="shared" si="239"/>
        <v>0</v>
      </c>
      <c r="AV657" s="35" t="str">
        <f t="shared" si="240"/>
        <v>000</v>
      </c>
      <c r="AW657" s="39" t="str">
        <f t="shared" si="241"/>
        <v>000</v>
      </c>
      <c r="AX657" s="169">
        <f t="shared" si="242"/>
        <v>0</v>
      </c>
      <c r="AY657" s="43">
        <f t="shared" si="243"/>
        <v>0</v>
      </c>
      <c r="AZ657" s="32">
        <f t="shared" si="244"/>
        <v>0</v>
      </c>
    </row>
    <row r="658" spans="3:52" ht="22.5" customHeight="1" thickBot="1">
      <c r="C658" s="511"/>
      <c r="D658" s="513"/>
      <c r="E658" s="515"/>
      <c r="F658" s="517" t="str">
        <f>IF(G659="","",INT(YEARFRAC(G659,'[1]1'!$AJ$7,1)))</f>
        <v/>
      </c>
      <c r="G658" s="518"/>
      <c r="H658" s="519"/>
      <c r="I658" s="520"/>
      <c r="J658" s="513"/>
      <c r="K658" s="540" t="s">
        <v>308</v>
      </c>
      <c r="L658" s="542"/>
      <c r="M658" s="544" t="s">
        <v>307</v>
      </c>
      <c r="N658" s="546"/>
      <c r="O658" s="547"/>
      <c r="P658" s="548"/>
      <c r="Q658" s="3"/>
      <c r="R658" s="4"/>
      <c r="S658" s="5"/>
      <c r="T658" s="6"/>
      <c r="U658" s="7"/>
      <c r="V658" s="55"/>
      <c r="W658" s="125"/>
      <c r="X658" s="8"/>
      <c r="Y658" s="4"/>
      <c r="Z658" s="5"/>
      <c r="AA658" s="6"/>
      <c r="AB658" s="7"/>
      <c r="AC658" s="55"/>
      <c r="AD658" s="168"/>
      <c r="AE658" s="549" t="s">
        <v>66</v>
      </c>
      <c r="AF658" s="549"/>
      <c r="AG658" s="550"/>
      <c r="AH658" s="551"/>
      <c r="AI658" s="536" t="str">
        <f t="shared" si="228"/>
        <v/>
      </c>
      <c r="AJ658" s="538"/>
      <c r="AK658" s="538"/>
      <c r="AL658" s="538"/>
      <c r="AM658" s="538"/>
      <c r="AO658" s="34" t="str">
        <f t="shared" si="245"/>
        <v/>
      </c>
      <c r="AP658" s="35" t="str">
        <f t="shared" si="234"/>
        <v/>
      </c>
      <c r="AQ658" s="36" t="str">
        <f t="shared" si="235"/>
        <v/>
      </c>
      <c r="AR658" s="37" t="str">
        <f t="shared" si="236"/>
        <v/>
      </c>
      <c r="AS658" s="38" t="str">
        <f t="shared" si="237"/>
        <v>000</v>
      </c>
      <c r="AT658" s="39" t="str">
        <f t="shared" si="238"/>
        <v>000</v>
      </c>
      <c r="AU658" s="169">
        <f t="shared" si="239"/>
        <v>0</v>
      </c>
      <c r="AV658" s="35" t="str">
        <f t="shared" si="240"/>
        <v>000</v>
      </c>
      <c r="AW658" s="39" t="str">
        <f t="shared" si="241"/>
        <v>000</v>
      </c>
      <c r="AX658" s="169">
        <f t="shared" si="242"/>
        <v>0</v>
      </c>
      <c r="AY658" s="43">
        <f t="shared" si="243"/>
        <v>0</v>
      </c>
      <c r="AZ658" s="32">
        <f t="shared" si="244"/>
        <v>0</v>
      </c>
    </row>
    <row r="659" spans="3:52" ht="22.5" customHeight="1">
      <c r="C659" s="512"/>
      <c r="D659" s="514"/>
      <c r="E659" s="516"/>
      <c r="F659" s="27" t="s">
        <v>305</v>
      </c>
      <c r="G659" s="25"/>
      <c r="H659" s="28" t="s">
        <v>309</v>
      </c>
      <c r="I659" s="521"/>
      <c r="J659" s="514"/>
      <c r="K659" s="541"/>
      <c r="L659" s="543"/>
      <c r="M659" s="545"/>
      <c r="N659" s="127" t="s">
        <v>305</v>
      </c>
      <c r="O659" s="25"/>
      <c r="P659" s="28" t="s">
        <v>309</v>
      </c>
      <c r="Q659" s="3"/>
      <c r="R659" s="4"/>
      <c r="S659" s="5"/>
      <c r="T659" s="6"/>
      <c r="U659" s="7"/>
      <c r="V659" s="55"/>
      <c r="W659" s="125"/>
      <c r="X659" s="8"/>
      <c r="Y659" s="4"/>
      <c r="Z659" s="5"/>
      <c r="AA659" s="6"/>
      <c r="AB659" s="7"/>
      <c r="AC659" s="55"/>
      <c r="AD659" s="170"/>
      <c r="AE659" s="27" t="s">
        <v>305</v>
      </c>
      <c r="AF659" s="25"/>
      <c r="AG659" s="28" t="s">
        <v>309</v>
      </c>
      <c r="AH659" s="552"/>
      <c r="AI659" s="537"/>
      <c r="AJ659" s="539"/>
      <c r="AK659" s="539"/>
      <c r="AL659" s="539"/>
      <c r="AM659" s="539"/>
      <c r="AO659" s="34" t="str">
        <f t="shared" si="245"/>
        <v/>
      </c>
      <c r="AP659" s="35" t="str">
        <f t="shared" si="234"/>
        <v/>
      </c>
      <c r="AQ659" s="36" t="str">
        <f t="shared" si="235"/>
        <v/>
      </c>
      <c r="AR659" s="37" t="str">
        <f t="shared" si="236"/>
        <v/>
      </c>
      <c r="AS659" s="38" t="str">
        <f t="shared" si="237"/>
        <v>000</v>
      </c>
      <c r="AT659" s="39" t="str">
        <f t="shared" si="238"/>
        <v>000</v>
      </c>
      <c r="AU659" s="169">
        <f t="shared" si="239"/>
        <v>0</v>
      </c>
      <c r="AV659" s="35" t="str">
        <f t="shared" si="240"/>
        <v>000</v>
      </c>
      <c r="AW659" s="39" t="str">
        <f t="shared" si="241"/>
        <v>000</v>
      </c>
      <c r="AX659" s="169">
        <f t="shared" si="242"/>
        <v>0</v>
      </c>
      <c r="AY659" s="43">
        <f t="shared" si="243"/>
        <v>0</v>
      </c>
      <c r="AZ659" s="32">
        <f t="shared" si="244"/>
        <v>0</v>
      </c>
    </row>
    <row r="660" spans="3:52" ht="22.5" customHeight="1" thickBot="1">
      <c r="C660" s="511"/>
      <c r="D660" s="513"/>
      <c r="E660" s="515"/>
      <c r="F660" s="517" t="str">
        <f>IF(G661="","",INT(YEARFRAC(G661,'[1]1'!$AJ$7,1)))</f>
        <v/>
      </c>
      <c r="G660" s="518"/>
      <c r="H660" s="519"/>
      <c r="I660" s="520"/>
      <c r="J660" s="513"/>
      <c r="K660" s="540" t="s">
        <v>308</v>
      </c>
      <c r="L660" s="542"/>
      <c r="M660" s="544" t="s">
        <v>307</v>
      </c>
      <c r="N660" s="546"/>
      <c r="O660" s="547"/>
      <c r="P660" s="548"/>
      <c r="Q660" s="3"/>
      <c r="R660" s="4"/>
      <c r="S660" s="5"/>
      <c r="T660" s="6"/>
      <c r="U660" s="7"/>
      <c r="V660" s="55"/>
      <c r="W660" s="125"/>
      <c r="X660" s="8"/>
      <c r="Y660" s="4"/>
      <c r="Z660" s="5"/>
      <c r="AA660" s="6"/>
      <c r="AB660" s="7"/>
      <c r="AC660" s="55"/>
      <c r="AD660" s="168"/>
      <c r="AE660" s="549" t="s">
        <v>66</v>
      </c>
      <c r="AF660" s="549"/>
      <c r="AG660" s="550"/>
      <c r="AH660" s="551"/>
      <c r="AI660" s="536" t="str">
        <f t="shared" si="229"/>
        <v/>
      </c>
      <c r="AJ660" s="538"/>
      <c r="AK660" s="538"/>
      <c r="AL660" s="538"/>
      <c r="AM660" s="538"/>
      <c r="AO660" s="34" t="str">
        <f t="shared" si="245"/>
        <v/>
      </c>
      <c r="AP660" s="35" t="str">
        <f t="shared" si="234"/>
        <v/>
      </c>
      <c r="AQ660" s="36" t="str">
        <f t="shared" si="235"/>
        <v/>
      </c>
      <c r="AR660" s="37" t="str">
        <f t="shared" si="236"/>
        <v/>
      </c>
      <c r="AS660" s="38" t="str">
        <f t="shared" si="237"/>
        <v>000</v>
      </c>
      <c r="AT660" s="39" t="str">
        <f t="shared" si="238"/>
        <v>000</v>
      </c>
      <c r="AU660" s="169">
        <f t="shared" si="239"/>
        <v>0</v>
      </c>
      <c r="AV660" s="35" t="str">
        <f t="shared" si="240"/>
        <v>000</v>
      </c>
      <c r="AW660" s="39" t="str">
        <f t="shared" si="241"/>
        <v>000</v>
      </c>
      <c r="AX660" s="169">
        <f t="shared" si="242"/>
        <v>0</v>
      </c>
      <c r="AY660" s="43">
        <f t="shared" si="243"/>
        <v>0</v>
      </c>
      <c r="AZ660" s="32">
        <f t="shared" si="244"/>
        <v>0</v>
      </c>
    </row>
    <row r="661" spans="3:52" ht="22.5" customHeight="1">
      <c r="C661" s="512"/>
      <c r="D661" s="514"/>
      <c r="E661" s="516"/>
      <c r="F661" s="27" t="s">
        <v>305</v>
      </c>
      <c r="G661" s="25"/>
      <c r="H661" s="28" t="s">
        <v>309</v>
      </c>
      <c r="I661" s="521"/>
      <c r="J661" s="514"/>
      <c r="K661" s="541"/>
      <c r="L661" s="543"/>
      <c r="M661" s="545"/>
      <c r="N661" s="127" t="s">
        <v>305</v>
      </c>
      <c r="O661" s="25"/>
      <c r="P661" s="28" t="s">
        <v>309</v>
      </c>
      <c r="Q661" s="3"/>
      <c r="R661" s="4"/>
      <c r="S661" s="5"/>
      <c r="T661" s="6"/>
      <c r="U661" s="7"/>
      <c r="V661" s="55"/>
      <c r="W661" s="125"/>
      <c r="X661" s="8"/>
      <c r="Y661" s="4"/>
      <c r="Z661" s="5"/>
      <c r="AA661" s="6"/>
      <c r="AB661" s="7"/>
      <c r="AC661" s="55"/>
      <c r="AD661" s="170"/>
      <c r="AE661" s="27" t="s">
        <v>305</v>
      </c>
      <c r="AF661" s="25"/>
      <c r="AG661" s="28" t="s">
        <v>309</v>
      </c>
      <c r="AH661" s="552"/>
      <c r="AI661" s="537"/>
      <c r="AJ661" s="539"/>
      <c r="AK661" s="539"/>
      <c r="AL661" s="539"/>
      <c r="AM661" s="539"/>
      <c r="AO661" s="34" t="str">
        <f t="shared" si="245"/>
        <v/>
      </c>
      <c r="AP661" s="35" t="str">
        <f t="shared" si="234"/>
        <v/>
      </c>
      <c r="AQ661" s="36" t="str">
        <f t="shared" si="235"/>
        <v/>
      </c>
      <c r="AR661" s="37" t="str">
        <f t="shared" si="236"/>
        <v/>
      </c>
      <c r="AS661" s="38" t="str">
        <f t="shared" si="237"/>
        <v>000</v>
      </c>
      <c r="AT661" s="39" t="str">
        <f t="shared" si="238"/>
        <v>000</v>
      </c>
      <c r="AU661" s="169">
        <f t="shared" si="239"/>
        <v>0</v>
      </c>
      <c r="AV661" s="35" t="str">
        <f t="shared" si="240"/>
        <v>000</v>
      </c>
      <c r="AW661" s="39" t="str">
        <f t="shared" si="241"/>
        <v>000</v>
      </c>
      <c r="AX661" s="169">
        <f t="shared" si="242"/>
        <v>0</v>
      </c>
      <c r="AY661" s="43">
        <f t="shared" si="243"/>
        <v>0</v>
      </c>
      <c r="AZ661" s="32">
        <f t="shared" si="244"/>
        <v>0</v>
      </c>
    </row>
    <row r="662" spans="3:52" ht="22.5" customHeight="1" thickBot="1">
      <c r="C662" s="511"/>
      <c r="D662" s="513"/>
      <c r="E662" s="515"/>
      <c r="F662" s="517" t="str">
        <f>IF(G663="","",INT(YEARFRAC(G663,'[1]1'!$AJ$7,1)))</f>
        <v/>
      </c>
      <c r="G662" s="518"/>
      <c r="H662" s="519"/>
      <c r="I662" s="520"/>
      <c r="J662" s="513"/>
      <c r="K662" s="540" t="s">
        <v>308</v>
      </c>
      <c r="L662" s="542"/>
      <c r="M662" s="544" t="s">
        <v>307</v>
      </c>
      <c r="N662" s="546"/>
      <c r="O662" s="547"/>
      <c r="P662" s="548"/>
      <c r="Q662" s="3"/>
      <c r="R662" s="4"/>
      <c r="S662" s="5"/>
      <c r="T662" s="6"/>
      <c r="U662" s="7"/>
      <c r="V662" s="55"/>
      <c r="W662" s="125"/>
      <c r="X662" s="8"/>
      <c r="Y662" s="4"/>
      <c r="Z662" s="5"/>
      <c r="AA662" s="6"/>
      <c r="AB662" s="7"/>
      <c r="AC662" s="55"/>
      <c r="AD662" s="168"/>
      <c r="AE662" s="549" t="s">
        <v>66</v>
      </c>
      <c r="AF662" s="549"/>
      <c r="AG662" s="550"/>
      <c r="AH662" s="551"/>
      <c r="AI662" s="536" t="str">
        <f t="shared" si="230"/>
        <v/>
      </c>
      <c r="AJ662" s="538"/>
      <c r="AK662" s="538"/>
      <c r="AL662" s="538"/>
      <c r="AM662" s="538"/>
      <c r="AO662" s="34" t="str">
        <f t="shared" si="245"/>
        <v/>
      </c>
      <c r="AP662" s="35" t="str">
        <f t="shared" si="234"/>
        <v/>
      </c>
      <c r="AQ662" s="36" t="str">
        <f t="shared" si="235"/>
        <v/>
      </c>
      <c r="AR662" s="37" t="str">
        <f t="shared" si="236"/>
        <v/>
      </c>
      <c r="AS662" s="38" t="str">
        <f t="shared" si="237"/>
        <v>000</v>
      </c>
      <c r="AT662" s="39" t="str">
        <f t="shared" si="238"/>
        <v>000</v>
      </c>
      <c r="AU662" s="169">
        <f t="shared" si="239"/>
        <v>0</v>
      </c>
      <c r="AV662" s="35" t="str">
        <f t="shared" si="240"/>
        <v>000</v>
      </c>
      <c r="AW662" s="39" t="str">
        <f t="shared" si="241"/>
        <v>000</v>
      </c>
      <c r="AX662" s="169">
        <f t="shared" si="242"/>
        <v>0</v>
      </c>
      <c r="AY662" s="43">
        <f t="shared" si="243"/>
        <v>0</v>
      </c>
      <c r="AZ662" s="32">
        <f t="shared" si="244"/>
        <v>0</v>
      </c>
    </row>
    <row r="663" spans="3:52" ht="22.5" customHeight="1">
      <c r="C663" s="512"/>
      <c r="D663" s="514"/>
      <c r="E663" s="516"/>
      <c r="F663" s="27" t="s">
        <v>305</v>
      </c>
      <c r="G663" s="25"/>
      <c r="H663" s="28" t="s">
        <v>309</v>
      </c>
      <c r="I663" s="521"/>
      <c r="J663" s="514"/>
      <c r="K663" s="541"/>
      <c r="L663" s="543"/>
      <c r="M663" s="545"/>
      <c r="N663" s="127" t="s">
        <v>305</v>
      </c>
      <c r="O663" s="25"/>
      <c r="P663" s="28" t="s">
        <v>309</v>
      </c>
      <c r="Q663" s="3"/>
      <c r="R663" s="4"/>
      <c r="S663" s="5"/>
      <c r="T663" s="6"/>
      <c r="U663" s="7"/>
      <c r="V663" s="55"/>
      <c r="W663" s="125"/>
      <c r="X663" s="8"/>
      <c r="Y663" s="4"/>
      <c r="Z663" s="5"/>
      <c r="AA663" s="6"/>
      <c r="AB663" s="7"/>
      <c r="AC663" s="55"/>
      <c r="AD663" s="170"/>
      <c r="AE663" s="27" t="s">
        <v>305</v>
      </c>
      <c r="AF663" s="25"/>
      <c r="AG663" s="28" t="s">
        <v>309</v>
      </c>
      <c r="AH663" s="552"/>
      <c r="AI663" s="537"/>
      <c r="AJ663" s="539"/>
      <c r="AK663" s="539"/>
      <c r="AL663" s="539"/>
      <c r="AM663" s="539"/>
      <c r="AO663" s="34" t="str">
        <f t="shared" si="245"/>
        <v/>
      </c>
      <c r="AP663" s="35" t="str">
        <f t="shared" si="234"/>
        <v/>
      </c>
      <c r="AQ663" s="36" t="str">
        <f t="shared" si="235"/>
        <v/>
      </c>
      <c r="AR663" s="37" t="str">
        <f t="shared" si="236"/>
        <v/>
      </c>
      <c r="AS663" s="38" t="str">
        <f t="shared" si="237"/>
        <v>000</v>
      </c>
      <c r="AT663" s="39" t="str">
        <f t="shared" si="238"/>
        <v>000</v>
      </c>
      <c r="AU663" s="169">
        <f t="shared" si="239"/>
        <v>0</v>
      </c>
      <c r="AV663" s="35" t="str">
        <f t="shared" si="240"/>
        <v>000</v>
      </c>
      <c r="AW663" s="39" t="str">
        <f t="shared" si="241"/>
        <v>000</v>
      </c>
      <c r="AX663" s="169">
        <f t="shared" si="242"/>
        <v>0</v>
      </c>
      <c r="AY663" s="43">
        <f t="shared" si="243"/>
        <v>0</v>
      </c>
      <c r="AZ663" s="32">
        <f t="shared" si="244"/>
        <v>0</v>
      </c>
    </row>
    <row r="664" spans="3:52" ht="22.5" customHeight="1" thickBot="1">
      <c r="C664" s="511"/>
      <c r="D664" s="513"/>
      <c r="E664" s="515"/>
      <c r="F664" s="517" t="str">
        <f>IF(G665="","",INT(YEARFRAC(G665,'[1]1'!$AJ$7,1)))</f>
        <v/>
      </c>
      <c r="G664" s="518"/>
      <c r="H664" s="519"/>
      <c r="I664" s="520"/>
      <c r="J664" s="513"/>
      <c r="K664" s="540" t="s">
        <v>308</v>
      </c>
      <c r="L664" s="542"/>
      <c r="M664" s="544" t="s">
        <v>307</v>
      </c>
      <c r="N664" s="546"/>
      <c r="O664" s="547"/>
      <c r="P664" s="548"/>
      <c r="Q664" s="3"/>
      <c r="R664" s="4"/>
      <c r="S664" s="5"/>
      <c r="T664" s="6"/>
      <c r="U664" s="7"/>
      <c r="V664" s="55"/>
      <c r="W664" s="125"/>
      <c r="X664" s="8"/>
      <c r="Y664" s="4"/>
      <c r="Z664" s="5"/>
      <c r="AA664" s="6"/>
      <c r="AB664" s="7"/>
      <c r="AC664" s="55"/>
      <c r="AD664" s="168"/>
      <c r="AE664" s="549" t="s">
        <v>66</v>
      </c>
      <c r="AF664" s="549"/>
      <c r="AG664" s="550"/>
      <c r="AH664" s="551"/>
      <c r="AI664" s="536" t="str">
        <f t="shared" ref="AI664" si="246">IF(F664&lt;35,"◯","")</f>
        <v/>
      </c>
      <c r="AJ664" s="538"/>
      <c r="AK664" s="538"/>
      <c r="AL664" s="538"/>
      <c r="AM664" s="538"/>
      <c r="AO664" s="34" t="str">
        <f t="shared" si="245"/>
        <v/>
      </c>
      <c r="AP664" s="35" t="str">
        <f t="shared" si="234"/>
        <v/>
      </c>
      <c r="AQ664" s="36" t="str">
        <f t="shared" si="235"/>
        <v/>
      </c>
      <c r="AR664" s="37" t="str">
        <f t="shared" si="236"/>
        <v/>
      </c>
      <c r="AS664" s="38" t="str">
        <f t="shared" si="237"/>
        <v>000</v>
      </c>
      <c r="AT664" s="39" t="str">
        <f t="shared" si="238"/>
        <v>000</v>
      </c>
      <c r="AU664" s="169">
        <f t="shared" si="239"/>
        <v>0</v>
      </c>
      <c r="AV664" s="35" t="str">
        <f t="shared" si="240"/>
        <v>000</v>
      </c>
      <c r="AW664" s="39" t="str">
        <f t="shared" si="241"/>
        <v>000</v>
      </c>
      <c r="AX664" s="169">
        <f t="shared" si="242"/>
        <v>0</v>
      </c>
      <c r="AY664" s="43">
        <f t="shared" si="243"/>
        <v>0</v>
      </c>
      <c r="AZ664" s="32">
        <f t="shared" si="244"/>
        <v>0</v>
      </c>
    </row>
    <row r="665" spans="3:52" ht="22.5" customHeight="1">
      <c r="C665" s="512"/>
      <c r="D665" s="514"/>
      <c r="E665" s="516"/>
      <c r="F665" s="27" t="s">
        <v>305</v>
      </c>
      <c r="G665" s="25"/>
      <c r="H665" s="28" t="s">
        <v>309</v>
      </c>
      <c r="I665" s="521"/>
      <c r="J665" s="514"/>
      <c r="K665" s="541"/>
      <c r="L665" s="543"/>
      <c r="M665" s="545"/>
      <c r="N665" s="127" t="s">
        <v>305</v>
      </c>
      <c r="O665" s="25"/>
      <c r="P665" s="28" t="s">
        <v>309</v>
      </c>
      <c r="Q665" s="3"/>
      <c r="R665" s="4"/>
      <c r="S665" s="5"/>
      <c r="T665" s="6"/>
      <c r="U665" s="7"/>
      <c r="V665" s="55"/>
      <c r="W665" s="125"/>
      <c r="X665" s="8"/>
      <c r="Y665" s="4"/>
      <c r="Z665" s="5"/>
      <c r="AA665" s="6"/>
      <c r="AB665" s="7"/>
      <c r="AC665" s="55"/>
      <c r="AD665" s="170"/>
      <c r="AE665" s="27" t="s">
        <v>305</v>
      </c>
      <c r="AF665" s="25"/>
      <c r="AG665" s="28" t="s">
        <v>309</v>
      </c>
      <c r="AH665" s="552"/>
      <c r="AI665" s="537"/>
      <c r="AJ665" s="539"/>
      <c r="AK665" s="539"/>
      <c r="AL665" s="539"/>
      <c r="AM665" s="539"/>
      <c r="AO665" s="34" t="str">
        <f t="shared" si="245"/>
        <v/>
      </c>
      <c r="AP665" s="35" t="str">
        <f t="shared" si="234"/>
        <v/>
      </c>
      <c r="AQ665" s="36" t="str">
        <f t="shared" si="235"/>
        <v/>
      </c>
      <c r="AR665" s="37" t="str">
        <f t="shared" si="236"/>
        <v/>
      </c>
      <c r="AS665" s="38" t="str">
        <f t="shared" si="237"/>
        <v>000</v>
      </c>
      <c r="AT665" s="39" t="str">
        <f t="shared" si="238"/>
        <v>000</v>
      </c>
      <c r="AU665" s="169">
        <f t="shared" si="239"/>
        <v>0</v>
      </c>
      <c r="AV665" s="35" t="str">
        <f t="shared" si="240"/>
        <v>000</v>
      </c>
      <c r="AW665" s="39" t="str">
        <f t="shared" si="241"/>
        <v>000</v>
      </c>
      <c r="AX665" s="169">
        <f t="shared" si="242"/>
        <v>0</v>
      </c>
      <c r="AY665" s="43">
        <f t="shared" si="243"/>
        <v>0</v>
      </c>
      <c r="AZ665" s="32">
        <f t="shared" si="244"/>
        <v>0</v>
      </c>
    </row>
    <row r="666" spans="3:52" ht="22.5" customHeight="1" thickBot="1">
      <c r="C666" s="511"/>
      <c r="D666" s="513"/>
      <c r="E666" s="515"/>
      <c r="F666" s="517" t="str">
        <f>IF(G667="","",INT(YEARFRAC(G667,'[1]1'!$AJ$7,1)))</f>
        <v/>
      </c>
      <c r="G666" s="518"/>
      <c r="H666" s="519"/>
      <c r="I666" s="520"/>
      <c r="J666" s="513"/>
      <c r="K666" s="540" t="s">
        <v>308</v>
      </c>
      <c r="L666" s="542"/>
      <c r="M666" s="544" t="s">
        <v>307</v>
      </c>
      <c r="N666" s="546"/>
      <c r="O666" s="547"/>
      <c r="P666" s="548"/>
      <c r="Q666" s="3"/>
      <c r="R666" s="4"/>
      <c r="S666" s="5"/>
      <c r="T666" s="6"/>
      <c r="U666" s="7"/>
      <c r="V666" s="55"/>
      <c r="W666" s="125"/>
      <c r="X666" s="8"/>
      <c r="Y666" s="4"/>
      <c r="Z666" s="5"/>
      <c r="AA666" s="6"/>
      <c r="AB666" s="7"/>
      <c r="AC666" s="55"/>
      <c r="AD666" s="168"/>
      <c r="AE666" s="549" t="s">
        <v>66</v>
      </c>
      <c r="AF666" s="549"/>
      <c r="AG666" s="550"/>
      <c r="AH666" s="551"/>
      <c r="AI666" s="536" t="str">
        <f t="shared" ref="AI666:AI726" si="247">IF(F666&lt;35,"◯","")</f>
        <v/>
      </c>
      <c r="AJ666" s="538"/>
      <c r="AK666" s="538"/>
      <c r="AL666" s="538"/>
      <c r="AM666" s="538"/>
      <c r="AO666" s="34" t="str">
        <f t="shared" si="245"/>
        <v/>
      </c>
      <c r="AP666" s="35" t="str">
        <f t="shared" si="234"/>
        <v/>
      </c>
      <c r="AQ666" s="36" t="str">
        <f t="shared" si="235"/>
        <v/>
      </c>
      <c r="AR666" s="37" t="str">
        <f t="shared" si="236"/>
        <v/>
      </c>
      <c r="AS666" s="38" t="str">
        <f t="shared" si="237"/>
        <v>000</v>
      </c>
      <c r="AT666" s="39" t="str">
        <f t="shared" si="238"/>
        <v>000</v>
      </c>
      <c r="AU666" s="169">
        <f t="shared" si="239"/>
        <v>0</v>
      </c>
      <c r="AV666" s="35" t="str">
        <f t="shared" si="240"/>
        <v>000</v>
      </c>
      <c r="AW666" s="39" t="str">
        <f t="shared" si="241"/>
        <v>000</v>
      </c>
      <c r="AX666" s="169">
        <f t="shared" si="242"/>
        <v>0</v>
      </c>
      <c r="AY666" s="43">
        <f t="shared" si="243"/>
        <v>0</v>
      </c>
      <c r="AZ666" s="32">
        <f t="shared" si="244"/>
        <v>0</v>
      </c>
    </row>
    <row r="667" spans="3:52" ht="22.5" customHeight="1">
      <c r="C667" s="512"/>
      <c r="D667" s="514"/>
      <c r="E667" s="516"/>
      <c r="F667" s="27" t="s">
        <v>305</v>
      </c>
      <c r="G667" s="25"/>
      <c r="H667" s="28" t="s">
        <v>309</v>
      </c>
      <c r="I667" s="521"/>
      <c r="J667" s="514"/>
      <c r="K667" s="541"/>
      <c r="L667" s="543"/>
      <c r="M667" s="545"/>
      <c r="N667" s="127" t="s">
        <v>305</v>
      </c>
      <c r="O667" s="25"/>
      <c r="P667" s="28" t="s">
        <v>309</v>
      </c>
      <c r="Q667" s="3"/>
      <c r="R667" s="4"/>
      <c r="S667" s="5"/>
      <c r="T667" s="6"/>
      <c r="U667" s="7"/>
      <c r="V667" s="55"/>
      <c r="W667" s="125"/>
      <c r="X667" s="8"/>
      <c r="Y667" s="4"/>
      <c r="Z667" s="5"/>
      <c r="AA667" s="6"/>
      <c r="AB667" s="7"/>
      <c r="AC667" s="55"/>
      <c r="AD667" s="170"/>
      <c r="AE667" s="27" t="s">
        <v>305</v>
      </c>
      <c r="AF667" s="25"/>
      <c r="AG667" s="28" t="s">
        <v>309</v>
      </c>
      <c r="AH667" s="552"/>
      <c r="AI667" s="537"/>
      <c r="AJ667" s="539"/>
      <c r="AK667" s="539"/>
      <c r="AL667" s="539"/>
      <c r="AM667" s="539"/>
      <c r="AO667" s="34" t="str">
        <f t="shared" si="245"/>
        <v/>
      </c>
      <c r="AP667" s="35" t="str">
        <f t="shared" si="234"/>
        <v/>
      </c>
      <c r="AQ667" s="36" t="str">
        <f t="shared" si="235"/>
        <v/>
      </c>
      <c r="AR667" s="37" t="str">
        <f t="shared" si="236"/>
        <v/>
      </c>
      <c r="AS667" s="38" t="str">
        <f t="shared" si="237"/>
        <v>000</v>
      </c>
      <c r="AT667" s="39" t="str">
        <f t="shared" si="238"/>
        <v>000</v>
      </c>
      <c r="AU667" s="169">
        <f t="shared" si="239"/>
        <v>0</v>
      </c>
      <c r="AV667" s="35" t="str">
        <f t="shared" si="240"/>
        <v>000</v>
      </c>
      <c r="AW667" s="39" t="str">
        <f t="shared" si="241"/>
        <v>000</v>
      </c>
      <c r="AX667" s="169">
        <f t="shared" si="242"/>
        <v>0</v>
      </c>
      <c r="AY667" s="43">
        <f t="shared" si="243"/>
        <v>0</v>
      </c>
      <c r="AZ667" s="32">
        <f t="shared" si="244"/>
        <v>0</v>
      </c>
    </row>
    <row r="668" spans="3:52" ht="22.5" customHeight="1" thickBot="1">
      <c r="C668" s="511"/>
      <c r="D668" s="513"/>
      <c r="E668" s="515"/>
      <c r="F668" s="517" t="str">
        <f>IF(G669="","",INT(YEARFRAC(G669,'[1]1'!$AJ$7,1)))</f>
        <v/>
      </c>
      <c r="G668" s="518"/>
      <c r="H668" s="519"/>
      <c r="I668" s="520"/>
      <c r="J668" s="513"/>
      <c r="K668" s="540" t="s">
        <v>308</v>
      </c>
      <c r="L668" s="542"/>
      <c r="M668" s="544" t="s">
        <v>307</v>
      </c>
      <c r="N668" s="546"/>
      <c r="O668" s="547"/>
      <c r="P668" s="548"/>
      <c r="Q668" s="3"/>
      <c r="R668" s="4"/>
      <c r="S668" s="5"/>
      <c r="T668" s="6"/>
      <c r="U668" s="7"/>
      <c r="V668" s="55"/>
      <c r="W668" s="125"/>
      <c r="X668" s="8"/>
      <c r="Y668" s="4"/>
      <c r="Z668" s="5"/>
      <c r="AA668" s="6"/>
      <c r="AB668" s="7"/>
      <c r="AC668" s="55"/>
      <c r="AD668" s="168"/>
      <c r="AE668" s="549" t="s">
        <v>66</v>
      </c>
      <c r="AF668" s="549"/>
      <c r="AG668" s="550"/>
      <c r="AH668" s="551"/>
      <c r="AI668" s="536" t="str">
        <f t="shared" ref="AI668:AI728" si="248">IF(F668&lt;35,"◯","")</f>
        <v/>
      </c>
      <c r="AJ668" s="538"/>
      <c r="AK668" s="538"/>
      <c r="AL668" s="538"/>
      <c r="AM668" s="538"/>
      <c r="AO668" s="34" t="str">
        <f t="shared" si="245"/>
        <v/>
      </c>
      <c r="AP668" s="35" t="str">
        <f t="shared" si="234"/>
        <v/>
      </c>
      <c r="AQ668" s="36" t="str">
        <f t="shared" si="235"/>
        <v/>
      </c>
      <c r="AR668" s="37" t="str">
        <f t="shared" si="236"/>
        <v/>
      </c>
      <c r="AS668" s="38" t="str">
        <f t="shared" si="237"/>
        <v>000</v>
      </c>
      <c r="AT668" s="39" t="str">
        <f t="shared" si="238"/>
        <v>000</v>
      </c>
      <c r="AU668" s="169">
        <f t="shared" si="239"/>
        <v>0</v>
      </c>
      <c r="AV668" s="35" t="str">
        <f t="shared" si="240"/>
        <v>000</v>
      </c>
      <c r="AW668" s="39" t="str">
        <f t="shared" si="241"/>
        <v>000</v>
      </c>
      <c r="AX668" s="169">
        <f t="shared" si="242"/>
        <v>0</v>
      </c>
      <c r="AY668" s="43">
        <f t="shared" si="243"/>
        <v>0</v>
      </c>
      <c r="AZ668" s="32">
        <f t="shared" si="244"/>
        <v>0</v>
      </c>
    </row>
    <row r="669" spans="3:52" ht="22.5" customHeight="1">
      <c r="C669" s="512"/>
      <c r="D669" s="514"/>
      <c r="E669" s="516"/>
      <c r="F669" s="27" t="s">
        <v>305</v>
      </c>
      <c r="G669" s="25"/>
      <c r="H669" s="28" t="s">
        <v>309</v>
      </c>
      <c r="I669" s="521"/>
      <c r="J669" s="514"/>
      <c r="K669" s="541"/>
      <c r="L669" s="543"/>
      <c r="M669" s="545"/>
      <c r="N669" s="127" t="s">
        <v>305</v>
      </c>
      <c r="O669" s="25"/>
      <c r="P669" s="28" t="s">
        <v>309</v>
      </c>
      <c r="Q669" s="3"/>
      <c r="R669" s="4"/>
      <c r="S669" s="5"/>
      <c r="T669" s="6"/>
      <c r="U669" s="7"/>
      <c r="V669" s="55"/>
      <c r="W669" s="125"/>
      <c r="X669" s="8"/>
      <c r="Y669" s="4"/>
      <c r="Z669" s="5"/>
      <c r="AA669" s="6"/>
      <c r="AB669" s="7"/>
      <c r="AC669" s="55"/>
      <c r="AD669" s="170"/>
      <c r="AE669" s="27" t="s">
        <v>305</v>
      </c>
      <c r="AF669" s="25"/>
      <c r="AG669" s="28" t="s">
        <v>309</v>
      </c>
      <c r="AH669" s="552"/>
      <c r="AI669" s="537"/>
      <c r="AJ669" s="539"/>
      <c r="AK669" s="539"/>
      <c r="AL669" s="539"/>
      <c r="AM669" s="539"/>
      <c r="AO669" s="34" t="str">
        <f t="shared" si="245"/>
        <v/>
      </c>
      <c r="AP669" s="35" t="str">
        <f t="shared" si="234"/>
        <v/>
      </c>
      <c r="AQ669" s="36" t="str">
        <f t="shared" si="235"/>
        <v/>
      </c>
      <c r="AR669" s="37" t="str">
        <f t="shared" si="236"/>
        <v/>
      </c>
      <c r="AS669" s="38" t="str">
        <f t="shared" si="237"/>
        <v>000</v>
      </c>
      <c r="AT669" s="39" t="str">
        <f t="shared" si="238"/>
        <v>000</v>
      </c>
      <c r="AU669" s="169">
        <f t="shared" si="239"/>
        <v>0</v>
      </c>
      <c r="AV669" s="35" t="str">
        <f t="shared" si="240"/>
        <v>000</v>
      </c>
      <c r="AW669" s="39" t="str">
        <f t="shared" si="241"/>
        <v>000</v>
      </c>
      <c r="AX669" s="169">
        <f t="shared" si="242"/>
        <v>0</v>
      </c>
      <c r="AY669" s="43">
        <f t="shared" si="243"/>
        <v>0</v>
      </c>
      <c r="AZ669" s="32">
        <f t="shared" si="244"/>
        <v>0</v>
      </c>
    </row>
    <row r="670" spans="3:52" ht="22.5" customHeight="1" thickBot="1">
      <c r="C670" s="511"/>
      <c r="D670" s="513"/>
      <c r="E670" s="515"/>
      <c r="F670" s="517" t="str">
        <f>IF(G671="","",INT(YEARFRAC(G671,'[1]1'!$AJ$7,1)))</f>
        <v/>
      </c>
      <c r="G670" s="518"/>
      <c r="H670" s="519"/>
      <c r="I670" s="520"/>
      <c r="J670" s="513"/>
      <c r="K670" s="540" t="s">
        <v>308</v>
      </c>
      <c r="L670" s="542"/>
      <c r="M670" s="544" t="s">
        <v>307</v>
      </c>
      <c r="N670" s="546"/>
      <c r="O670" s="547"/>
      <c r="P670" s="548"/>
      <c r="Q670" s="3"/>
      <c r="R670" s="4"/>
      <c r="S670" s="5"/>
      <c r="T670" s="6"/>
      <c r="U670" s="7"/>
      <c r="V670" s="55"/>
      <c r="W670" s="125"/>
      <c r="X670" s="8"/>
      <c r="Y670" s="4"/>
      <c r="Z670" s="5"/>
      <c r="AA670" s="6"/>
      <c r="AB670" s="7"/>
      <c r="AC670" s="55"/>
      <c r="AD670" s="168"/>
      <c r="AE670" s="549" t="s">
        <v>66</v>
      </c>
      <c r="AF670" s="549"/>
      <c r="AG670" s="550"/>
      <c r="AH670" s="551"/>
      <c r="AI670" s="536" t="str">
        <f t="shared" ref="AI670:AI730" si="249">IF(F670&lt;35,"◯","")</f>
        <v/>
      </c>
      <c r="AJ670" s="538"/>
      <c r="AK670" s="538"/>
      <c r="AL670" s="538"/>
      <c r="AM670" s="538"/>
      <c r="AO670" s="34" t="str">
        <f t="shared" si="245"/>
        <v/>
      </c>
      <c r="AP670" s="35" t="str">
        <f t="shared" si="234"/>
        <v/>
      </c>
      <c r="AQ670" s="36" t="str">
        <f t="shared" si="235"/>
        <v/>
      </c>
      <c r="AR670" s="37" t="str">
        <f t="shared" si="236"/>
        <v/>
      </c>
      <c r="AS670" s="38" t="str">
        <f t="shared" si="237"/>
        <v>000</v>
      </c>
      <c r="AT670" s="39" t="str">
        <f t="shared" si="238"/>
        <v>000</v>
      </c>
      <c r="AU670" s="169">
        <f t="shared" si="239"/>
        <v>0</v>
      </c>
      <c r="AV670" s="35" t="str">
        <f t="shared" si="240"/>
        <v>000</v>
      </c>
      <c r="AW670" s="39" t="str">
        <f t="shared" si="241"/>
        <v>000</v>
      </c>
      <c r="AX670" s="169">
        <f t="shared" si="242"/>
        <v>0</v>
      </c>
      <c r="AY670" s="43">
        <f t="shared" si="243"/>
        <v>0</v>
      </c>
      <c r="AZ670" s="32">
        <f t="shared" si="244"/>
        <v>0</v>
      </c>
    </row>
    <row r="671" spans="3:52" ht="22.5" customHeight="1">
      <c r="C671" s="512"/>
      <c r="D671" s="514"/>
      <c r="E671" s="516"/>
      <c r="F671" s="27" t="s">
        <v>305</v>
      </c>
      <c r="G671" s="25"/>
      <c r="H671" s="28" t="s">
        <v>309</v>
      </c>
      <c r="I671" s="521"/>
      <c r="J671" s="514"/>
      <c r="K671" s="541"/>
      <c r="L671" s="543"/>
      <c r="M671" s="545"/>
      <c r="N671" s="127" t="s">
        <v>305</v>
      </c>
      <c r="O671" s="25"/>
      <c r="P671" s="28" t="s">
        <v>309</v>
      </c>
      <c r="Q671" s="3"/>
      <c r="R671" s="4"/>
      <c r="S671" s="5"/>
      <c r="T671" s="6"/>
      <c r="U671" s="7"/>
      <c r="V671" s="55"/>
      <c r="W671" s="125"/>
      <c r="X671" s="8"/>
      <c r="Y671" s="4"/>
      <c r="Z671" s="5"/>
      <c r="AA671" s="6"/>
      <c r="AB671" s="7"/>
      <c r="AC671" s="55"/>
      <c r="AD671" s="170"/>
      <c r="AE671" s="27" t="s">
        <v>305</v>
      </c>
      <c r="AF671" s="25"/>
      <c r="AG671" s="28" t="s">
        <v>309</v>
      </c>
      <c r="AH671" s="552"/>
      <c r="AI671" s="537"/>
      <c r="AJ671" s="539"/>
      <c r="AK671" s="539"/>
      <c r="AL671" s="539"/>
      <c r="AM671" s="539"/>
      <c r="AO671" s="34" t="str">
        <f t="shared" si="245"/>
        <v/>
      </c>
      <c r="AP671" s="35" t="str">
        <f t="shared" si="234"/>
        <v/>
      </c>
      <c r="AQ671" s="36" t="str">
        <f t="shared" si="235"/>
        <v/>
      </c>
      <c r="AR671" s="37" t="str">
        <f t="shared" si="236"/>
        <v/>
      </c>
      <c r="AS671" s="38" t="str">
        <f t="shared" si="237"/>
        <v>000</v>
      </c>
      <c r="AT671" s="39" t="str">
        <f t="shared" si="238"/>
        <v>000</v>
      </c>
      <c r="AU671" s="169">
        <f t="shared" si="239"/>
        <v>0</v>
      </c>
      <c r="AV671" s="35" t="str">
        <f t="shared" si="240"/>
        <v>000</v>
      </c>
      <c r="AW671" s="39" t="str">
        <f t="shared" si="241"/>
        <v>000</v>
      </c>
      <c r="AX671" s="169">
        <f t="shared" si="242"/>
        <v>0</v>
      </c>
      <c r="AY671" s="43">
        <f t="shared" si="243"/>
        <v>0</v>
      </c>
      <c r="AZ671" s="32">
        <f t="shared" si="244"/>
        <v>0</v>
      </c>
    </row>
    <row r="672" spans="3:52" ht="22.5" customHeight="1" thickBot="1">
      <c r="C672" s="511"/>
      <c r="D672" s="513"/>
      <c r="E672" s="515"/>
      <c r="F672" s="517" t="str">
        <f>IF(G673="","",INT(YEARFRAC(G673,'[1]1'!$AJ$7,1)))</f>
        <v/>
      </c>
      <c r="G672" s="518"/>
      <c r="H672" s="519"/>
      <c r="I672" s="520"/>
      <c r="J672" s="513"/>
      <c r="K672" s="540" t="s">
        <v>308</v>
      </c>
      <c r="L672" s="542"/>
      <c r="M672" s="544" t="s">
        <v>307</v>
      </c>
      <c r="N672" s="546"/>
      <c r="O672" s="547"/>
      <c r="P672" s="548"/>
      <c r="Q672" s="3"/>
      <c r="R672" s="4"/>
      <c r="S672" s="5"/>
      <c r="T672" s="6"/>
      <c r="U672" s="7"/>
      <c r="V672" s="55"/>
      <c r="W672" s="125"/>
      <c r="X672" s="8"/>
      <c r="Y672" s="4"/>
      <c r="Z672" s="5"/>
      <c r="AA672" s="6"/>
      <c r="AB672" s="7"/>
      <c r="AC672" s="55"/>
      <c r="AD672" s="168"/>
      <c r="AE672" s="549" t="s">
        <v>66</v>
      </c>
      <c r="AF672" s="549"/>
      <c r="AG672" s="550"/>
      <c r="AH672" s="551"/>
      <c r="AI672" s="536" t="str">
        <f t="shared" ref="AI672:AI732" si="250">IF(F672&lt;35,"◯","")</f>
        <v/>
      </c>
      <c r="AJ672" s="538"/>
      <c r="AK672" s="538"/>
      <c r="AL672" s="538"/>
      <c r="AM672" s="538"/>
      <c r="AO672" s="34" t="str">
        <f t="shared" si="245"/>
        <v/>
      </c>
      <c r="AP672" s="35" t="str">
        <f t="shared" si="234"/>
        <v/>
      </c>
      <c r="AQ672" s="36" t="str">
        <f t="shared" si="235"/>
        <v/>
      </c>
      <c r="AR672" s="37" t="str">
        <f t="shared" si="236"/>
        <v/>
      </c>
      <c r="AS672" s="38" t="str">
        <f t="shared" si="237"/>
        <v>000</v>
      </c>
      <c r="AT672" s="39" t="str">
        <f t="shared" si="238"/>
        <v>000</v>
      </c>
      <c r="AU672" s="169">
        <f t="shared" si="239"/>
        <v>0</v>
      </c>
      <c r="AV672" s="35" t="str">
        <f t="shared" si="240"/>
        <v>000</v>
      </c>
      <c r="AW672" s="39" t="str">
        <f t="shared" si="241"/>
        <v>000</v>
      </c>
      <c r="AX672" s="169">
        <f t="shared" si="242"/>
        <v>0</v>
      </c>
      <c r="AY672" s="43">
        <f t="shared" si="243"/>
        <v>0</v>
      </c>
      <c r="AZ672" s="32">
        <f t="shared" si="244"/>
        <v>0</v>
      </c>
    </row>
    <row r="673" spans="3:52" ht="22.5" customHeight="1">
      <c r="C673" s="512"/>
      <c r="D673" s="514"/>
      <c r="E673" s="516"/>
      <c r="F673" s="27" t="s">
        <v>305</v>
      </c>
      <c r="G673" s="25"/>
      <c r="H673" s="28" t="s">
        <v>309</v>
      </c>
      <c r="I673" s="521"/>
      <c r="J673" s="514"/>
      <c r="K673" s="541"/>
      <c r="L673" s="543"/>
      <c r="M673" s="545"/>
      <c r="N673" s="127" t="s">
        <v>305</v>
      </c>
      <c r="O673" s="25"/>
      <c r="P673" s="28" t="s">
        <v>309</v>
      </c>
      <c r="Q673" s="3"/>
      <c r="R673" s="4"/>
      <c r="S673" s="5"/>
      <c r="T673" s="6"/>
      <c r="U673" s="7"/>
      <c r="V673" s="55"/>
      <c r="W673" s="125"/>
      <c r="X673" s="8"/>
      <c r="Y673" s="4"/>
      <c r="Z673" s="5"/>
      <c r="AA673" s="6"/>
      <c r="AB673" s="7"/>
      <c r="AC673" s="55"/>
      <c r="AD673" s="170"/>
      <c r="AE673" s="27" t="s">
        <v>305</v>
      </c>
      <c r="AF673" s="25"/>
      <c r="AG673" s="28" t="s">
        <v>309</v>
      </c>
      <c r="AH673" s="552"/>
      <c r="AI673" s="537"/>
      <c r="AJ673" s="539"/>
      <c r="AK673" s="539"/>
      <c r="AL673" s="539"/>
      <c r="AM673" s="539"/>
      <c r="AO673" s="34" t="str">
        <f t="shared" si="245"/>
        <v/>
      </c>
      <c r="AP673" s="35" t="str">
        <f t="shared" si="234"/>
        <v/>
      </c>
      <c r="AQ673" s="36" t="str">
        <f t="shared" si="235"/>
        <v/>
      </c>
      <c r="AR673" s="37" t="str">
        <f t="shared" si="236"/>
        <v/>
      </c>
      <c r="AS673" s="38" t="str">
        <f t="shared" si="237"/>
        <v>000</v>
      </c>
      <c r="AT673" s="39" t="str">
        <f t="shared" si="238"/>
        <v>000</v>
      </c>
      <c r="AU673" s="169">
        <f t="shared" si="239"/>
        <v>0</v>
      </c>
      <c r="AV673" s="35" t="str">
        <f t="shared" si="240"/>
        <v>000</v>
      </c>
      <c r="AW673" s="39" t="str">
        <f t="shared" si="241"/>
        <v>000</v>
      </c>
      <c r="AX673" s="169">
        <f t="shared" si="242"/>
        <v>0</v>
      </c>
      <c r="AY673" s="43">
        <f t="shared" si="243"/>
        <v>0</v>
      </c>
      <c r="AZ673" s="32">
        <f t="shared" si="244"/>
        <v>0</v>
      </c>
    </row>
    <row r="674" spans="3:52" ht="22.5" customHeight="1" thickBot="1">
      <c r="C674" s="511"/>
      <c r="D674" s="513"/>
      <c r="E674" s="515"/>
      <c r="F674" s="517" t="str">
        <f>IF(G675="","",INT(YEARFRAC(G675,'[1]1'!$AJ$7,1)))</f>
        <v/>
      </c>
      <c r="G674" s="518"/>
      <c r="H674" s="519"/>
      <c r="I674" s="520"/>
      <c r="J674" s="513"/>
      <c r="K674" s="540" t="s">
        <v>308</v>
      </c>
      <c r="L674" s="542"/>
      <c r="M674" s="544" t="s">
        <v>307</v>
      </c>
      <c r="N674" s="546"/>
      <c r="O674" s="547"/>
      <c r="P674" s="548"/>
      <c r="Q674" s="3"/>
      <c r="R674" s="4"/>
      <c r="S674" s="5"/>
      <c r="T674" s="6"/>
      <c r="U674" s="7"/>
      <c r="V674" s="55"/>
      <c r="W674" s="125"/>
      <c r="X674" s="8"/>
      <c r="Y674" s="4"/>
      <c r="Z674" s="5"/>
      <c r="AA674" s="6"/>
      <c r="AB674" s="7"/>
      <c r="AC674" s="55"/>
      <c r="AD674" s="168"/>
      <c r="AE674" s="549" t="s">
        <v>66</v>
      </c>
      <c r="AF674" s="549"/>
      <c r="AG674" s="550"/>
      <c r="AH674" s="551"/>
      <c r="AI674" s="536" t="str">
        <f t="shared" ref="AI674:AI734" si="251">IF(F674&lt;35,"◯","")</f>
        <v/>
      </c>
      <c r="AJ674" s="538"/>
      <c r="AK674" s="538"/>
      <c r="AL674" s="538"/>
      <c r="AM674" s="538"/>
      <c r="AO674" s="34" t="str">
        <f t="shared" si="245"/>
        <v/>
      </c>
      <c r="AP674" s="35" t="str">
        <f t="shared" si="234"/>
        <v/>
      </c>
      <c r="AQ674" s="36" t="str">
        <f t="shared" si="235"/>
        <v/>
      </c>
      <c r="AR674" s="37" t="str">
        <f t="shared" si="236"/>
        <v/>
      </c>
      <c r="AS674" s="38" t="str">
        <f t="shared" si="237"/>
        <v>000</v>
      </c>
      <c r="AT674" s="39" t="str">
        <f t="shared" si="238"/>
        <v>000</v>
      </c>
      <c r="AU674" s="169">
        <f t="shared" si="239"/>
        <v>0</v>
      </c>
      <c r="AV674" s="35" t="str">
        <f t="shared" si="240"/>
        <v>000</v>
      </c>
      <c r="AW674" s="39" t="str">
        <f t="shared" si="241"/>
        <v>000</v>
      </c>
      <c r="AX674" s="169">
        <f t="shared" si="242"/>
        <v>0</v>
      </c>
      <c r="AY674" s="43">
        <f t="shared" si="243"/>
        <v>0</v>
      </c>
      <c r="AZ674" s="32">
        <f t="shared" si="244"/>
        <v>0</v>
      </c>
    </row>
    <row r="675" spans="3:52" ht="22.5" customHeight="1">
      <c r="C675" s="512"/>
      <c r="D675" s="514"/>
      <c r="E675" s="516"/>
      <c r="F675" s="27" t="s">
        <v>305</v>
      </c>
      <c r="G675" s="25"/>
      <c r="H675" s="28" t="s">
        <v>309</v>
      </c>
      <c r="I675" s="521"/>
      <c r="J675" s="514"/>
      <c r="K675" s="541"/>
      <c r="L675" s="543"/>
      <c r="M675" s="545"/>
      <c r="N675" s="127" t="s">
        <v>305</v>
      </c>
      <c r="O675" s="25"/>
      <c r="P675" s="28" t="s">
        <v>309</v>
      </c>
      <c r="Q675" s="3"/>
      <c r="R675" s="4"/>
      <c r="S675" s="5"/>
      <c r="T675" s="6"/>
      <c r="U675" s="7"/>
      <c r="V675" s="55"/>
      <c r="W675" s="125"/>
      <c r="X675" s="8"/>
      <c r="Y675" s="4"/>
      <c r="Z675" s="5"/>
      <c r="AA675" s="6"/>
      <c r="AB675" s="7"/>
      <c r="AC675" s="55"/>
      <c r="AD675" s="170"/>
      <c r="AE675" s="27" t="s">
        <v>305</v>
      </c>
      <c r="AF675" s="25"/>
      <c r="AG675" s="28" t="s">
        <v>309</v>
      </c>
      <c r="AH675" s="552"/>
      <c r="AI675" s="537"/>
      <c r="AJ675" s="539"/>
      <c r="AK675" s="539"/>
      <c r="AL675" s="539"/>
      <c r="AM675" s="539"/>
      <c r="AO675" s="34" t="str">
        <f t="shared" si="245"/>
        <v/>
      </c>
      <c r="AP675" s="35" t="str">
        <f t="shared" si="234"/>
        <v/>
      </c>
      <c r="AQ675" s="36" t="str">
        <f t="shared" si="235"/>
        <v/>
      </c>
      <c r="AR675" s="37" t="str">
        <f t="shared" si="236"/>
        <v/>
      </c>
      <c r="AS675" s="38" t="str">
        <f t="shared" si="237"/>
        <v>000</v>
      </c>
      <c r="AT675" s="39" t="str">
        <f t="shared" si="238"/>
        <v>000</v>
      </c>
      <c r="AU675" s="169">
        <f t="shared" si="239"/>
        <v>0</v>
      </c>
      <c r="AV675" s="35" t="str">
        <f t="shared" si="240"/>
        <v>000</v>
      </c>
      <c r="AW675" s="39" t="str">
        <f t="shared" si="241"/>
        <v>000</v>
      </c>
      <c r="AX675" s="169">
        <f t="shared" si="242"/>
        <v>0</v>
      </c>
      <c r="AY675" s="43">
        <f t="shared" si="243"/>
        <v>0</v>
      </c>
      <c r="AZ675" s="32">
        <f t="shared" si="244"/>
        <v>0</v>
      </c>
    </row>
    <row r="676" spans="3:52" ht="22.5" customHeight="1" thickBot="1">
      <c r="C676" s="511"/>
      <c r="D676" s="513"/>
      <c r="E676" s="515"/>
      <c r="F676" s="517" t="str">
        <f>IF(G677="","",INT(YEARFRAC(G677,'[1]1'!$AJ$7,1)))</f>
        <v/>
      </c>
      <c r="G676" s="518"/>
      <c r="H676" s="519"/>
      <c r="I676" s="520"/>
      <c r="J676" s="513"/>
      <c r="K676" s="540" t="s">
        <v>308</v>
      </c>
      <c r="L676" s="542"/>
      <c r="M676" s="544" t="s">
        <v>307</v>
      </c>
      <c r="N676" s="546"/>
      <c r="O676" s="547"/>
      <c r="P676" s="548"/>
      <c r="Q676" s="3"/>
      <c r="R676" s="4"/>
      <c r="S676" s="5"/>
      <c r="T676" s="6"/>
      <c r="U676" s="7"/>
      <c r="V676" s="55"/>
      <c r="W676" s="125"/>
      <c r="X676" s="8"/>
      <c r="Y676" s="4"/>
      <c r="Z676" s="5"/>
      <c r="AA676" s="6"/>
      <c r="AB676" s="7"/>
      <c r="AC676" s="55"/>
      <c r="AD676" s="168"/>
      <c r="AE676" s="549" t="s">
        <v>66</v>
      </c>
      <c r="AF676" s="549"/>
      <c r="AG676" s="550"/>
      <c r="AH676" s="551"/>
      <c r="AI676" s="536" t="str">
        <f t="shared" ref="AI676:AI736" si="252">IF(F676&lt;35,"◯","")</f>
        <v/>
      </c>
      <c r="AJ676" s="538"/>
      <c r="AK676" s="538"/>
      <c r="AL676" s="538"/>
      <c r="AM676" s="538"/>
      <c r="AO676" s="34" t="str">
        <f t="shared" si="245"/>
        <v/>
      </c>
      <c r="AP676" s="35" t="str">
        <f t="shared" si="234"/>
        <v/>
      </c>
      <c r="AQ676" s="36" t="str">
        <f t="shared" si="235"/>
        <v/>
      </c>
      <c r="AR676" s="37" t="str">
        <f t="shared" si="236"/>
        <v/>
      </c>
      <c r="AS676" s="38" t="str">
        <f t="shared" si="237"/>
        <v>000</v>
      </c>
      <c r="AT676" s="39" t="str">
        <f t="shared" si="238"/>
        <v>000</v>
      </c>
      <c r="AU676" s="169">
        <f t="shared" si="239"/>
        <v>0</v>
      </c>
      <c r="AV676" s="35" t="str">
        <f t="shared" si="240"/>
        <v>000</v>
      </c>
      <c r="AW676" s="39" t="str">
        <f t="shared" si="241"/>
        <v>000</v>
      </c>
      <c r="AX676" s="169">
        <f t="shared" si="242"/>
        <v>0</v>
      </c>
      <c r="AY676" s="43">
        <f t="shared" si="243"/>
        <v>0</v>
      </c>
      <c r="AZ676" s="32">
        <f t="shared" si="244"/>
        <v>0</v>
      </c>
    </row>
    <row r="677" spans="3:52" ht="22.5" customHeight="1">
      <c r="C677" s="512"/>
      <c r="D677" s="514"/>
      <c r="E677" s="516"/>
      <c r="F677" s="27" t="s">
        <v>305</v>
      </c>
      <c r="G677" s="25"/>
      <c r="H677" s="28" t="s">
        <v>309</v>
      </c>
      <c r="I677" s="521"/>
      <c r="J677" s="514"/>
      <c r="K677" s="541"/>
      <c r="L677" s="543"/>
      <c r="M677" s="545"/>
      <c r="N677" s="127" t="s">
        <v>305</v>
      </c>
      <c r="O677" s="25"/>
      <c r="P677" s="28" t="s">
        <v>309</v>
      </c>
      <c r="Q677" s="3"/>
      <c r="R677" s="4"/>
      <c r="S677" s="5"/>
      <c r="T677" s="6"/>
      <c r="U677" s="7"/>
      <c r="V677" s="55"/>
      <c r="W677" s="125"/>
      <c r="X677" s="8"/>
      <c r="Y677" s="4"/>
      <c r="Z677" s="5"/>
      <c r="AA677" s="6"/>
      <c r="AB677" s="7"/>
      <c r="AC677" s="55"/>
      <c r="AD677" s="170"/>
      <c r="AE677" s="27" t="s">
        <v>305</v>
      </c>
      <c r="AF677" s="25"/>
      <c r="AG677" s="28" t="s">
        <v>309</v>
      </c>
      <c r="AH677" s="552"/>
      <c r="AI677" s="537"/>
      <c r="AJ677" s="539"/>
      <c r="AK677" s="539"/>
      <c r="AL677" s="539"/>
      <c r="AM677" s="539"/>
      <c r="AO677" s="34" t="str">
        <f t="shared" si="245"/>
        <v/>
      </c>
      <c r="AP677" s="35" t="str">
        <f t="shared" si="234"/>
        <v/>
      </c>
      <c r="AQ677" s="36" t="str">
        <f t="shared" si="235"/>
        <v/>
      </c>
      <c r="AR677" s="37" t="str">
        <f t="shared" si="236"/>
        <v/>
      </c>
      <c r="AS677" s="38" t="str">
        <f t="shared" si="237"/>
        <v>000</v>
      </c>
      <c r="AT677" s="39" t="str">
        <f t="shared" si="238"/>
        <v>000</v>
      </c>
      <c r="AU677" s="169">
        <f t="shared" si="239"/>
        <v>0</v>
      </c>
      <c r="AV677" s="35" t="str">
        <f t="shared" si="240"/>
        <v>000</v>
      </c>
      <c r="AW677" s="39" t="str">
        <f t="shared" si="241"/>
        <v>000</v>
      </c>
      <c r="AX677" s="169">
        <f t="shared" si="242"/>
        <v>0</v>
      </c>
      <c r="AY677" s="43">
        <f t="shared" si="243"/>
        <v>0</v>
      </c>
      <c r="AZ677" s="32">
        <f t="shared" si="244"/>
        <v>0</v>
      </c>
    </row>
    <row r="678" spans="3:52" ht="22.5" customHeight="1" thickBot="1">
      <c r="C678" s="511"/>
      <c r="D678" s="513"/>
      <c r="E678" s="515"/>
      <c r="F678" s="517" t="str">
        <f>IF(G679="","",INT(YEARFRAC(G679,'[1]1'!$AJ$7,1)))</f>
        <v/>
      </c>
      <c r="G678" s="518"/>
      <c r="H678" s="519"/>
      <c r="I678" s="520"/>
      <c r="J678" s="513"/>
      <c r="K678" s="540" t="s">
        <v>308</v>
      </c>
      <c r="L678" s="542"/>
      <c r="M678" s="544" t="s">
        <v>307</v>
      </c>
      <c r="N678" s="546"/>
      <c r="O678" s="547"/>
      <c r="P678" s="548"/>
      <c r="Q678" s="3"/>
      <c r="R678" s="4"/>
      <c r="S678" s="5"/>
      <c r="T678" s="6"/>
      <c r="U678" s="7"/>
      <c r="V678" s="55"/>
      <c r="W678" s="125"/>
      <c r="X678" s="8"/>
      <c r="Y678" s="4"/>
      <c r="Z678" s="5"/>
      <c r="AA678" s="6"/>
      <c r="AB678" s="7"/>
      <c r="AC678" s="55"/>
      <c r="AD678" s="168"/>
      <c r="AE678" s="549" t="s">
        <v>66</v>
      </c>
      <c r="AF678" s="549"/>
      <c r="AG678" s="550"/>
      <c r="AH678" s="551"/>
      <c r="AI678" s="536" t="str">
        <f t="shared" ref="AI678:AI738" si="253">IF(F678&lt;35,"◯","")</f>
        <v/>
      </c>
      <c r="AJ678" s="538"/>
      <c r="AK678" s="538"/>
      <c r="AL678" s="538"/>
      <c r="AM678" s="538"/>
      <c r="AO678" s="34" t="str">
        <f t="shared" si="245"/>
        <v/>
      </c>
      <c r="AP678" s="35" t="str">
        <f t="shared" si="234"/>
        <v/>
      </c>
      <c r="AQ678" s="36" t="str">
        <f t="shared" si="235"/>
        <v/>
      </c>
      <c r="AR678" s="37" t="str">
        <f t="shared" si="236"/>
        <v/>
      </c>
      <c r="AS678" s="38" t="str">
        <f t="shared" si="237"/>
        <v>000</v>
      </c>
      <c r="AT678" s="39" t="str">
        <f t="shared" si="238"/>
        <v>000</v>
      </c>
      <c r="AU678" s="169">
        <f t="shared" si="239"/>
        <v>0</v>
      </c>
      <c r="AV678" s="35" t="str">
        <f t="shared" si="240"/>
        <v>000</v>
      </c>
      <c r="AW678" s="39" t="str">
        <f t="shared" si="241"/>
        <v>000</v>
      </c>
      <c r="AX678" s="169">
        <f t="shared" si="242"/>
        <v>0</v>
      </c>
      <c r="AY678" s="43">
        <f t="shared" si="243"/>
        <v>0</v>
      </c>
      <c r="AZ678" s="32">
        <f t="shared" si="244"/>
        <v>0</v>
      </c>
    </row>
    <row r="679" spans="3:52" ht="22.5" customHeight="1">
      <c r="C679" s="512"/>
      <c r="D679" s="514"/>
      <c r="E679" s="516"/>
      <c r="F679" s="27" t="s">
        <v>305</v>
      </c>
      <c r="G679" s="25"/>
      <c r="H679" s="28" t="s">
        <v>309</v>
      </c>
      <c r="I679" s="521"/>
      <c r="J679" s="514"/>
      <c r="K679" s="541"/>
      <c r="L679" s="543"/>
      <c r="M679" s="545"/>
      <c r="N679" s="127" t="s">
        <v>305</v>
      </c>
      <c r="O679" s="25"/>
      <c r="P679" s="28" t="s">
        <v>309</v>
      </c>
      <c r="Q679" s="3"/>
      <c r="R679" s="4"/>
      <c r="S679" s="5"/>
      <c r="T679" s="6"/>
      <c r="U679" s="7"/>
      <c r="V679" s="55"/>
      <c r="W679" s="125"/>
      <c r="X679" s="8"/>
      <c r="Y679" s="4"/>
      <c r="Z679" s="5"/>
      <c r="AA679" s="6"/>
      <c r="AB679" s="7"/>
      <c r="AC679" s="55"/>
      <c r="AD679" s="170"/>
      <c r="AE679" s="27" t="s">
        <v>305</v>
      </c>
      <c r="AF679" s="25"/>
      <c r="AG679" s="28" t="s">
        <v>309</v>
      </c>
      <c r="AH679" s="552"/>
      <c r="AI679" s="537"/>
      <c r="AJ679" s="539"/>
      <c r="AK679" s="539"/>
      <c r="AL679" s="539"/>
      <c r="AM679" s="539"/>
      <c r="AO679" s="34" t="str">
        <f t="shared" si="245"/>
        <v/>
      </c>
      <c r="AP679" s="35" t="str">
        <f t="shared" si="234"/>
        <v/>
      </c>
      <c r="AQ679" s="36" t="str">
        <f t="shared" si="235"/>
        <v/>
      </c>
      <c r="AR679" s="37" t="str">
        <f t="shared" si="236"/>
        <v/>
      </c>
      <c r="AS679" s="38" t="str">
        <f t="shared" si="237"/>
        <v>000</v>
      </c>
      <c r="AT679" s="39" t="str">
        <f t="shared" si="238"/>
        <v>000</v>
      </c>
      <c r="AU679" s="169">
        <f t="shared" si="239"/>
        <v>0</v>
      </c>
      <c r="AV679" s="35" t="str">
        <f t="shared" si="240"/>
        <v>000</v>
      </c>
      <c r="AW679" s="39" t="str">
        <f t="shared" si="241"/>
        <v>000</v>
      </c>
      <c r="AX679" s="169">
        <f t="shared" si="242"/>
        <v>0</v>
      </c>
      <c r="AY679" s="43">
        <f t="shared" si="243"/>
        <v>0</v>
      </c>
      <c r="AZ679" s="32">
        <f t="shared" si="244"/>
        <v>0</v>
      </c>
    </row>
    <row r="680" spans="3:52" ht="22.5" customHeight="1" thickBot="1">
      <c r="C680" s="511"/>
      <c r="D680" s="513"/>
      <c r="E680" s="515"/>
      <c r="F680" s="517" t="str">
        <f>IF(G681="","",INT(YEARFRAC(G681,'[1]1'!$AJ$7,1)))</f>
        <v/>
      </c>
      <c r="G680" s="518"/>
      <c r="H680" s="519"/>
      <c r="I680" s="520"/>
      <c r="J680" s="513"/>
      <c r="K680" s="540" t="s">
        <v>308</v>
      </c>
      <c r="L680" s="542"/>
      <c r="M680" s="544" t="s">
        <v>307</v>
      </c>
      <c r="N680" s="546"/>
      <c r="O680" s="547"/>
      <c r="P680" s="548"/>
      <c r="Q680" s="3"/>
      <c r="R680" s="4"/>
      <c r="S680" s="5"/>
      <c r="T680" s="6"/>
      <c r="U680" s="7"/>
      <c r="V680" s="55"/>
      <c r="W680" s="125"/>
      <c r="X680" s="8"/>
      <c r="Y680" s="4"/>
      <c r="Z680" s="5"/>
      <c r="AA680" s="6"/>
      <c r="AB680" s="7"/>
      <c r="AC680" s="55"/>
      <c r="AD680" s="168"/>
      <c r="AE680" s="549" t="s">
        <v>66</v>
      </c>
      <c r="AF680" s="549"/>
      <c r="AG680" s="550"/>
      <c r="AH680" s="551"/>
      <c r="AI680" s="536" t="str">
        <f t="shared" ref="AI680:AI740" si="254">IF(F680&lt;35,"◯","")</f>
        <v/>
      </c>
      <c r="AJ680" s="538"/>
      <c r="AK680" s="538"/>
      <c r="AL680" s="538"/>
      <c r="AM680" s="538"/>
      <c r="AO680" s="34" t="str">
        <f t="shared" si="245"/>
        <v/>
      </c>
      <c r="AP680" s="35" t="str">
        <f t="shared" si="234"/>
        <v/>
      </c>
      <c r="AQ680" s="36" t="str">
        <f t="shared" si="235"/>
        <v/>
      </c>
      <c r="AR680" s="37" t="str">
        <f t="shared" si="236"/>
        <v/>
      </c>
      <c r="AS680" s="38" t="str">
        <f t="shared" si="237"/>
        <v>000</v>
      </c>
      <c r="AT680" s="39" t="str">
        <f t="shared" si="238"/>
        <v>000</v>
      </c>
      <c r="AU680" s="169">
        <f t="shared" si="239"/>
        <v>0</v>
      </c>
      <c r="AV680" s="35" t="str">
        <f t="shared" si="240"/>
        <v>000</v>
      </c>
      <c r="AW680" s="39" t="str">
        <f t="shared" si="241"/>
        <v>000</v>
      </c>
      <c r="AX680" s="169">
        <f t="shared" si="242"/>
        <v>0</v>
      </c>
      <c r="AY680" s="43">
        <f t="shared" si="243"/>
        <v>0</v>
      </c>
      <c r="AZ680" s="32">
        <f t="shared" si="244"/>
        <v>0</v>
      </c>
    </row>
    <row r="681" spans="3:52" ht="22.5" customHeight="1">
      <c r="C681" s="512"/>
      <c r="D681" s="514"/>
      <c r="E681" s="516"/>
      <c r="F681" s="27" t="s">
        <v>305</v>
      </c>
      <c r="G681" s="25"/>
      <c r="H681" s="28" t="s">
        <v>309</v>
      </c>
      <c r="I681" s="521"/>
      <c r="J681" s="514"/>
      <c r="K681" s="541"/>
      <c r="L681" s="543"/>
      <c r="M681" s="545"/>
      <c r="N681" s="127" t="s">
        <v>305</v>
      </c>
      <c r="O681" s="25"/>
      <c r="P681" s="28" t="s">
        <v>309</v>
      </c>
      <c r="Q681" s="3"/>
      <c r="R681" s="4"/>
      <c r="S681" s="5"/>
      <c r="T681" s="6"/>
      <c r="U681" s="7"/>
      <c r="V681" s="55"/>
      <c r="W681" s="125"/>
      <c r="X681" s="8"/>
      <c r="Y681" s="4"/>
      <c r="Z681" s="5"/>
      <c r="AA681" s="6"/>
      <c r="AB681" s="7"/>
      <c r="AC681" s="55"/>
      <c r="AD681" s="170"/>
      <c r="AE681" s="27" t="s">
        <v>305</v>
      </c>
      <c r="AF681" s="25"/>
      <c r="AG681" s="28" t="s">
        <v>309</v>
      </c>
      <c r="AH681" s="552"/>
      <c r="AI681" s="537"/>
      <c r="AJ681" s="539"/>
      <c r="AK681" s="539"/>
      <c r="AL681" s="539"/>
      <c r="AM681" s="539"/>
      <c r="AO681" s="34" t="str">
        <f t="shared" si="245"/>
        <v/>
      </c>
      <c r="AP681" s="35" t="str">
        <f t="shared" si="234"/>
        <v/>
      </c>
      <c r="AQ681" s="36" t="str">
        <f t="shared" si="235"/>
        <v/>
      </c>
      <c r="AR681" s="37" t="str">
        <f t="shared" si="236"/>
        <v/>
      </c>
      <c r="AS681" s="38" t="str">
        <f t="shared" si="237"/>
        <v>000</v>
      </c>
      <c r="AT681" s="39" t="str">
        <f t="shared" si="238"/>
        <v>000</v>
      </c>
      <c r="AU681" s="169">
        <f t="shared" si="239"/>
        <v>0</v>
      </c>
      <c r="AV681" s="35" t="str">
        <f t="shared" si="240"/>
        <v>000</v>
      </c>
      <c r="AW681" s="39" t="str">
        <f t="shared" si="241"/>
        <v>000</v>
      </c>
      <c r="AX681" s="169">
        <f t="shared" si="242"/>
        <v>0</v>
      </c>
      <c r="AY681" s="43">
        <f t="shared" si="243"/>
        <v>0</v>
      </c>
      <c r="AZ681" s="32">
        <f t="shared" si="244"/>
        <v>0</v>
      </c>
    </row>
    <row r="682" spans="3:52" ht="22.5" customHeight="1" thickBot="1">
      <c r="C682" s="511"/>
      <c r="D682" s="513"/>
      <c r="E682" s="515"/>
      <c r="F682" s="517" t="str">
        <f>IF(G683="","",INT(YEARFRAC(G683,'[1]1'!$AJ$7,1)))</f>
        <v/>
      </c>
      <c r="G682" s="518"/>
      <c r="H682" s="519"/>
      <c r="I682" s="520"/>
      <c r="J682" s="513"/>
      <c r="K682" s="540" t="s">
        <v>308</v>
      </c>
      <c r="L682" s="542"/>
      <c r="M682" s="544" t="s">
        <v>307</v>
      </c>
      <c r="N682" s="546"/>
      <c r="O682" s="547"/>
      <c r="P682" s="548"/>
      <c r="Q682" s="3"/>
      <c r="R682" s="4"/>
      <c r="S682" s="5"/>
      <c r="T682" s="6"/>
      <c r="U682" s="7"/>
      <c r="V682" s="55"/>
      <c r="W682" s="125"/>
      <c r="X682" s="8"/>
      <c r="Y682" s="4"/>
      <c r="Z682" s="5"/>
      <c r="AA682" s="6"/>
      <c r="AB682" s="7"/>
      <c r="AC682" s="55"/>
      <c r="AD682" s="168"/>
      <c r="AE682" s="549" t="s">
        <v>66</v>
      </c>
      <c r="AF682" s="549"/>
      <c r="AG682" s="550"/>
      <c r="AH682" s="551"/>
      <c r="AI682" s="536" t="str">
        <f t="shared" ref="AI682:AI742" si="255">IF(F682&lt;35,"◯","")</f>
        <v/>
      </c>
      <c r="AJ682" s="538"/>
      <c r="AK682" s="538"/>
      <c r="AL682" s="538"/>
      <c r="AM682" s="538"/>
      <c r="AO682" s="34" t="str">
        <f t="shared" si="245"/>
        <v/>
      </c>
      <c r="AP682" s="35" t="str">
        <f t="shared" si="234"/>
        <v/>
      </c>
      <c r="AQ682" s="36" t="str">
        <f t="shared" si="235"/>
        <v/>
      </c>
      <c r="AR682" s="37" t="str">
        <f t="shared" si="236"/>
        <v/>
      </c>
      <c r="AS682" s="38" t="str">
        <f t="shared" si="237"/>
        <v>000</v>
      </c>
      <c r="AT682" s="39" t="str">
        <f t="shared" si="238"/>
        <v>000</v>
      </c>
      <c r="AU682" s="169">
        <f t="shared" si="239"/>
        <v>0</v>
      </c>
      <c r="AV682" s="35" t="str">
        <f t="shared" si="240"/>
        <v>000</v>
      </c>
      <c r="AW682" s="39" t="str">
        <f t="shared" si="241"/>
        <v>000</v>
      </c>
      <c r="AX682" s="169">
        <f t="shared" si="242"/>
        <v>0</v>
      </c>
      <c r="AY682" s="43">
        <f t="shared" si="243"/>
        <v>0</v>
      </c>
      <c r="AZ682" s="32">
        <f t="shared" si="244"/>
        <v>0</v>
      </c>
    </row>
    <row r="683" spans="3:52" ht="22.5" customHeight="1">
      <c r="C683" s="512"/>
      <c r="D683" s="514"/>
      <c r="E683" s="516"/>
      <c r="F683" s="27" t="s">
        <v>305</v>
      </c>
      <c r="G683" s="25"/>
      <c r="H683" s="28" t="s">
        <v>309</v>
      </c>
      <c r="I683" s="521"/>
      <c r="J683" s="514"/>
      <c r="K683" s="541"/>
      <c r="L683" s="543"/>
      <c r="M683" s="545"/>
      <c r="N683" s="127" t="s">
        <v>305</v>
      </c>
      <c r="O683" s="25"/>
      <c r="P683" s="28" t="s">
        <v>309</v>
      </c>
      <c r="Q683" s="3"/>
      <c r="R683" s="4"/>
      <c r="S683" s="5"/>
      <c r="T683" s="6"/>
      <c r="U683" s="7"/>
      <c r="V683" s="55"/>
      <c r="W683" s="125"/>
      <c r="X683" s="8"/>
      <c r="Y683" s="4"/>
      <c r="Z683" s="5"/>
      <c r="AA683" s="6"/>
      <c r="AB683" s="7"/>
      <c r="AC683" s="55"/>
      <c r="AD683" s="170"/>
      <c r="AE683" s="27" t="s">
        <v>305</v>
      </c>
      <c r="AF683" s="25"/>
      <c r="AG683" s="28" t="s">
        <v>309</v>
      </c>
      <c r="AH683" s="552"/>
      <c r="AI683" s="537"/>
      <c r="AJ683" s="539"/>
      <c r="AK683" s="539"/>
      <c r="AL683" s="539"/>
      <c r="AM683" s="539"/>
      <c r="AO683" s="34" t="str">
        <f t="shared" si="245"/>
        <v/>
      </c>
      <c r="AP683" s="35" t="str">
        <f t="shared" si="234"/>
        <v/>
      </c>
      <c r="AQ683" s="36" t="str">
        <f t="shared" si="235"/>
        <v/>
      </c>
      <c r="AR683" s="37" t="str">
        <f t="shared" si="236"/>
        <v/>
      </c>
      <c r="AS683" s="38" t="str">
        <f t="shared" si="237"/>
        <v>000</v>
      </c>
      <c r="AT683" s="39" t="str">
        <f t="shared" si="238"/>
        <v>000</v>
      </c>
      <c r="AU683" s="169">
        <f t="shared" si="239"/>
        <v>0</v>
      </c>
      <c r="AV683" s="35" t="str">
        <f t="shared" si="240"/>
        <v>000</v>
      </c>
      <c r="AW683" s="39" t="str">
        <f t="shared" si="241"/>
        <v>000</v>
      </c>
      <c r="AX683" s="169">
        <f t="shared" si="242"/>
        <v>0</v>
      </c>
      <c r="AY683" s="43">
        <f t="shared" si="243"/>
        <v>0</v>
      </c>
      <c r="AZ683" s="32">
        <f t="shared" si="244"/>
        <v>0</v>
      </c>
    </row>
    <row r="684" spans="3:52" ht="22.5" customHeight="1" thickBot="1">
      <c r="C684" s="511"/>
      <c r="D684" s="513"/>
      <c r="E684" s="515"/>
      <c r="F684" s="517" t="str">
        <f>IF(G685="","",INT(YEARFRAC(G685,'[1]1'!$AJ$7,1)))</f>
        <v/>
      </c>
      <c r="G684" s="518"/>
      <c r="H684" s="519"/>
      <c r="I684" s="520"/>
      <c r="J684" s="513"/>
      <c r="K684" s="540" t="s">
        <v>308</v>
      </c>
      <c r="L684" s="542"/>
      <c r="M684" s="544" t="s">
        <v>307</v>
      </c>
      <c r="N684" s="546"/>
      <c r="O684" s="547"/>
      <c r="P684" s="548"/>
      <c r="Q684" s="3"/>
      <c r="R684" s="4"/>
      <c r="S684" s="5"/>
      <c r="T684" s="6"/>
      <c r="U684" s="7"/>
      <c r="V684" s="55"/>
      <c r="W684" s="125"/>
      <c r="X684" s="8"/>
      <c r="Y684" s="4"/>
      <c r="Z684" s="5"/>
      <c r="AA684" s="6"/>
      <c r="AB684" s="7"/>
      <c r="AC684" s="55"/>
      <c r="AD684" s="168"/>
      <c r="AE684" s="549" t="s">
        <v>66</v>
      </c>
      <c r="AF684" s="549"/>
      <c r="AG684" s="550"/>
      <c r="AH684" s="551"/>
      <c r="AI684" s="536" t="str">
        <f t="shared" ref="AI684" si="256">IF(F684&lt;35,"◯","")</f>
        <v/>
      </c>
      <c r="AJ684" s="538"/>
      <c r="AK684" s="538"/>
      <c r="AL684" s="538"/>
      <c r="AM684" s="538"/>
      <c r="AO684" s="34" t="str">
        <f t="shared" si="245"/>
        <v/>
      </c>
      <c r="AP684" s="35" t="str">
        <f t="shared" si="234"/>
        <v/>
      </c>
      <c r="AQ684" s="36" t="str">
        <f t="shared" si="235"/>
        <v/>
      </c>
      <c r="AR684" s="37" t="str">
        <f t="shared" si="236"/>
        <v/>
      </c>
      <c r="AS684" s="38" t="str">
        <f t="shared" si="237"/>
        <v>000</v>
      </c>
      <c r="AT684" s="39" t="str">
        <f t="shared" si="238"/>
        <v>000</v>
      </c>
      <c r="AU684" s="169">
        <f t="shared" si="239"/>
        <v>0</v>
      </c>
      <c r="AV684" s="35" t="str">
        <f t="shared" si="240"/>
        <v>000</v>
      </c>
      <c r="AW684" s="39" t="str">
        <f t="shared" si="241"/>
        <v>000</v>
      </c>
      <c r="AX684" s="169">
        <f t="shared" si="242"/>
        <v>0</v>
      </c>
      <c r="AY684" s="43">
        <f t="shared" si="243"/>
        <v>0</v>
      </c>
      <c r="AZ684" s="32">
        <f t="shared" si="244"/>
        <v>0</v>
      </c>
    </row>
    <row r="685" spans="3:52" ht="22.5" customHeight="1">
      <c r="C685" s="512"/>
      <c r="D685" s="514"/>
      <c r="E685" s="516"/>
      <c r="F685" s="27" t="s">
        <v>305</v>
      </c>
      <c r="G685" s="25"/>
      <c r="H685" s="28" t="s">
        <v>309</v>
      </c>
      <c r="I685" s="521"/>
      <c r="J685" s="514"/>
      <c r="K685" s="541"/>
      <c r="L685" s="543"/>
      <c r="M685" s="545"/>
      <c r="N685" s="127" t="s">
        <v>305</v>
      </c>
      <c r="O685" s="25"/>
      <c r="P685" s="28" t="s">
        <v>309</v>
      </c>
      <c r="Q685" s="3"/>
      <c r="R685" s="4"/>
      <c r="S685" s="5"/>
      <c r="T685" s="6"/>
      <c r="U685" s="7"/>
      <c r="V685" s="55"/>
      <c r="W685" s="125"/>
      <c r="X685" s="8"/>
      <c r="Y685" s="4"/>
      <c r="Z685" s="5"/>
      <c r="AA685" s="6"/>
      <c r="AB685" s="7"/>
      <c r="AC685" s="55"/>
      <c r="AD685" s="170"/>
      <c r="AE685" s="27" t="s">
        <v>305</v>
      </c>
      <c r="AF685" s="25"/>
      <c r="AG685" s="28" t="s">
        <v>309</v>
      </c>
      <c r="AH685" s="552"/>
      <c r="AI685" s="537"/>
      <c r="AJ685" s="539"/>
      <c r="AK685" s="539"/>
      <c r="AL685" s="539"/>
      <c r="AM685" s="539"/>
      <c r="AO685" s="34" t="str">
        <f t="shared" si="245"/>
        <v/>
      </c>
      <c r="AP685" s="35" t="str">
        <f t="shared" si="234"/>
        <v/>
      </c>
      <c r="AQ685" s="36" t="str">
        <f t="shared" si="235"/>
        <v/>
      </c>
      <c r="AR685" s="37" t="str">
        <f t="shared" si="236"/>
        <v/>
      </c>
      <c r="AS685" s="38" t="str">
        <f t="shared" si="237"/>
        <v>000</v>
      </c>
      <c r="AT685" s="39" t="str">
        <f t="shared" si="238"/>
        <v>000</v>
      </c>
      <c r="AU685" s="169">
        <f t="shared" si="239"/>
        <v>0</v>
      </c>
      <c r="AV685" s="35" t="str">
        <f t="shared" si="240"/>
        <v>000</v>
      </c>
      <c r="AW685" s="39" t="str">
        <f t="shared" si="241"/>
        <v>000</v>
      </c>
      <c r="AX685" s="169">
        <f t="shared" si="242"/>
        <v>0</v>
      </c>
      <c r="AY685" s="43">
        <f t="shared" si="243"/>
        <v>0</v>
      </c>
      <c r="AZ685" s="32">
        <f t="shared" si="244"/>
        <v>0</v>
      </c>
    </row>
    <row r="686" spans="3:52" ht="22.5" customHeight="1" thickBot="1">
      <c r="C686" s="511"/>
      <c r="D686" s="513"/>
      <c r="E686" s="515"/>
      <c r="F686" s="517" t="str">
        <f>IF(G687="","",INT(YEARFRAC(G687,'[1]1'!$AJ$7,1)))</f>
        <v/>
      </c>
      <c r="G686" s="518"/>
      <c r="H686" s="519"/>
      <c r="I686" s="520"/>
      <c r="J686" s="513"/>
      <c r="K686" s="540" t="s">
        <v>308</v>
      </c>
      <c r="L686" s="542"/>
      <c r="M686" s="544" t="s">
        <v>307</v>
      </c>
      <c r="N686" s="546"/>
      <c r="O686" s="547"/>
      <c r="P686" s="548"/>
      <c r="Q686" s="3"/>
      <c r="R686" s="4"/>
      <c r="S686" s="5"/>
      <c r="T686" s="6"/>
      <c r="U686" s="7"/>
      <c r="V686" s="55"/>
      <c r="W686" s="125"/>
      <c r="X686" s="8"/>
      <c r="Y686" s="4"/>
      <c r="Z686" s="5"/>
      <c r="AA686" s="6"/>
      <c r="AB686" s="7"/>
      <c r="AC686" s="55"/>
      <c r="AD686" s="168"/>
      <c r="AE686" s="549" t="s">
        <v>66</v>
      </c>
      <c r="AF686" s="549"/>
      <c r="AG686" s="550"/>
      <c r="AH686" s="551"/>
      <c r="AI686" s="536" t="str">
        <f t="shared" si="247"/>
        <v/>
      </c>
      <c r="AJ686" s="538"/>
      <c r="AK686" s="538"/>
      <c r="AL686" s="538"/>
      <c r="AM686" s="538"/>
      <c r="AO686" s="34" t="str">
        <f t="shared" si="245"/>
        <v/>
      </c>
      <c r="AP686" s="35" t="str">
        <f t="shared" si="234"/>
        <v/>
      </c>
      <c r="AQ686" s="36" t="str">
        <f t="shared" si="235"/>
        <v/>
      </c>
      <c r="AR686" s="37" t="str">
        <f t="shared" si="236"/>
        <v/>
      </c>
      <c r="AS686" s="38" t="str">
        <f t="shared" si="237"/>
        <v>000</v>
      </c>
      <c r="AT686" s="39" t="str">
        <f t="shared" si="238"/>
        <v>000</v>
      </c>
      <c r="AU686" s="169">
        <f t="shared" si="239"/>
        <v>0</v>
      </c>
      <c r="AV686" s="35" t="str">
        <f t="shared" si="240"/>
        <v>000</v>
      </c>
      <c r="AW686" s="39" t="str">
        <f t="shared" si="241"/>
        <v>000</v>
      </c>
      <c r="AX686" s="169">
        <f t="shared" si="242"/>
        <v>0</v>
      </c>
      <c r="AY686" s="43">
        <f t="shared" si="243"/>
        <v>0</v>
      </c>
      <c r="AZ686" s="32">
        <f t="shared" si="244"/>
        <v>0</v>
      </c>
    </row>
    <row r="687" spans="3:52" ht="22.5" customHeight="1">
      <c r="C687" s="512"/>
      <c r="D687" s="514"/>
      <c r="E687" s="516"/>
      <c r="F687" s="27" t="s">
        <v>305</v>
      </c>
      <c r="G687" s="25"/>
      <c r="H687" s="28" t="s">
        <v>309</v>
      </c>
      <c r="I687" s="521"/>
      <c r="J687" s="514"/>
      <c r="K687" s="541"/>
      <c r="L687" s="543"/>
      <c r="M687" s="545"/>
      <c r="N687" s="127" t="s">
        <v>305</v>
      </c>
      <c r="O687" s="25"/>
      <c r="P687" s="28" t="s">
        <v>309</v>
      </c>
      <c r="Q687" s="3"/>
      <c r="R687" s="4"/>
      <c r="S687" s="5"/>
      <c r="T687" s="6"/>
      <c r="U687" s="7"/>
      <c r="V687" s="55"/>
      <c r="W687" s="125"/>
      <c r="X687" s="8"/>
      <c r="Y687" s="4"/>
      <c r="Z687" s="5"/>
      <c r="AA687" s="6"/>
      <c r="AB687" s="7"/>
      <c r="AC687" s="55"/>
      <c r="AD687" s="170"/>
      <c r="AE687" s="27" t="s">
        <v>305</v>
      </c>
      <c r="AF687" s="25"/>
      <c r="AG687" s="28" t="s">
        <v>309</v>
      </c>
      <c r="AH687" s="552"/>
      <c r="AI687" s="537"/>
      <c r="AJ687" s="539"/>
      <c r="AK687" s="539"/>
      <c r="AL687" s="539"/>
      <c r="AM687" s="539"/>
      <c r="AO687" s="34" t="str">
        <f t="shared" si="245"/>
        <v/>
      </c>
      <c r="AP687" s="35" t="str">
        <f t="shared" si="234"/>
        <v/>
      </c>
      <c r="AQ687" s="36" t="str">
        <f t="shared" si="235"/>
        <v/>
      </c>
      <c r="AR687" s="37" t="str">
        <f t="shared" si="236"/>
        <v/>
      </c>
      <c r="AS687" s="38" t="str">
        <f t="shared" si="237"/>
        <v>000</v>
      </c>
      <c r="AT687" s="39" t="str">
        <f t="shared" si="238"/>
        <v>000</v>
      </c>
      <c r="AU687" s="169">
        <f t="shared" si="239"/>
        <v>0</v>
      </c>
      <c r="AV687" s="35" t="str">
        <f t="shared" si="240"/>
        <v>000</v>
      </c>
      <c r="AW687" s="39" t="str">
        <f t="shared" si="241"/>
        <v>000</v>
      </c>
      <c r="AX687" s="169">
        <f t="shared" si="242"/>
        <v>0</v>
      </c>
      <c r="AY687" s="43">
        <f t="shared" si="243"/>
        <v>0</v>
      </c>
      <c r="AZ687" s="32">
        <f t="shared" si="244"/>
        <v>0</v>
      </c>
    </row>
    <row r="688" spans="3:52" ht="22.5" customHeight="1" thickBot="1">
      <c r="C688" s="511"/>
      <c r="D688" s="513"/>
      <c r="E688" s="515"/>
      <c r="F688" s="517" t="str">
        <f>IF(G689="","",INT(YEARFRAC(G689,'[1]1'!$AJ$7,1)))</f>
        <v/>
      </c>
      <c r="G688" s="518"/>
      <c r="H688" s="519"/>
      <c r="I688" s="520"/>
      <c r="J688" s="513"/>
      <c r="K688" s="540" t="s">
        <v>308</v>
      </c>
      <c r="L688" s="542"/>
      <c r="M688" s="544" t="s">
        <v>307</v>
      </c>
      <c r="N688" s="546"/>
      <c r="O688" s="547"/>
      <c r="P688" s="548"/>
      <c r="Q688" s="3"/>
      <c r="R688" s="4"/>
      <c r="S688" s="5"/>
      <c r="T688" s="6"/>
      <c r="U688" s="7"/>
      <c r="V688" s="55"/>
      <c r="W688" s="125"/>
      <c r="X688" s="8"/>
      <c r="Y688" s="4"/>
      <c r="Z688" s="5"/>
      <c r="AA688" s="6"/>
      <c r="AB688" s="7"/>
      <c r="AC688" s="55"/>
      <c r="AD688" s="168"/>
      <c r="AE688" s="549" t="s">
        <v>66</v>
      </c>
      <c r="AF688" s="549"/>
      <c r="AG688" s="550"/>
      <c r="AH688" s="551"/>
      <c r="AI688" s="536" t="str">
        <f t="shared" si="248"/>
        <v/>
      </c>
      <c r="AJ688" s="538"/>
      <c r="AK688" s="538"/>
      <c r="AL688" s="538"/>
      <c r="AM688" s="538"/>
      <c r="AO688" s="34" t="str">
        <f t="shared" si="245"/>
        <v/>
      </c>
      <c r="AP688" s="35" t="str">
        <f t="shared" si="234"/>
        <v/>
      </c>
      <c r="AQ688" s="36" t="str">
        <f t="shared" si="235"/>
        <v/>
      </c>
      <c r="AR688" s="37" t="str">
        <f t="shared" si="236"/>
        <v/>
      </c>
      <c r="AS688" s="38" t="str">
        <f t="shared" si="237"/>
        <v>000</v>
      </c>
      <c r="AT688" s="39" t="str">
        <f t="shared" si="238"/>
        <v>000</v>
      </c>
      <c r="AU688" s="169">
        <f t="shared" si="239"/>
        <v>0</v>
      </c>
      <c r="AV688" s="35" t="str">
        <f t="shared" si="240"/>
        <v>000</v>
      </c>
      <c r="AW688" s="39" t="str">
        <f t="shared" si="241"/>
        <v>000</v>
      </c>
      <c r="AX688" s="169">
        <f t="shared" si="242"/>
        <v>0</v>
      </c>
      <c r="AY688" s="43">
        <f t="shared" si="243"/>
        <v>0</v>
      </c>
      <c r="AZ688" s="32">
        <f t="shared" si="244"/>
        <v>0</v>
      </c>
    </row>
    <row r="689" spans="3:52" ht="22.5" customHeight="1">
      <c r="C689" s="512"/>
      <c r="D689" s="514"/>
      <c r="E689" s="516"/>
      <c r="F689" s="27" t="s">
        <v>305</v>
      </c>
      <c r="G689" s="25"/>
      <c r="H689" s="28" t="s">
        <v>309</v>
      </c>
      <c r="I689" s="521"/>
      <c r="J689" s="514"/>
      <c r="K689" s="541"/>
      <c r="L689" s="543"/>
      <c r="M689" s="545"/>
      <c r="N689" s="127" t="s">
        <v>305</v>
      </c>
      <c r="O689" s="25"/>
      <c r="P689" s="28" t="s">
        <v>309</v>
      </c>
      <c r="Q689" s="3"/>
      <c r="R689" s="4"/>
      <c r="S689" s="5"/>
      <c r="T689" s="6"/>
      <c r="U689" s="7"/>
      <c r="V689" s="55"/>
      <c r="W689" s="125"/>
      <c r="X689" s="8"/>
      <c r="Y689" s="4"/>
      <c r="Z689" s="5"/>
      <c r="AA689" s="6"/>
      <c r="AB689" s="7"/>
      <c r="AC689" s="55"/>
      <c r="AD689" s="170"/>
      <c r="AE689" s="27" t="s">
        <v>305</v>
      </c>
      <c r="AF689" s="25"/>
      <c r="AG689" s="28" t="s">
        <v>309</v>
      </c>
      <c r="AH689" s="552"/>
      <c r="AI689" s="537"/>
      <c r="AJ689" s="539"/>
      <c r="AK689" s="539"/>
      <c r="AL689" s="539"/>
      <c r="AM689" s="539"/>
      <c r="AO689" s="34" t="str">
        <f t="shared" si="245"/>
        <v/>
      </c>
      <c r="AP689" s="35" t="str">
        <f t="shared" si="234"/>
        <v/>
      </c>
      <c r="AQ689" s="36" t="str">
        <f t="shared" si="235"/>
        <v/>
      </c>
      <c r="AR689" s="37" t="str">
        <f t="shared" si="236"/>
        <v/>
      </c>
      <c r="AS689" s="38" t="str">
        <f t="shared" si="237"/>
        <v>000</v>
      </c>
      <c r="AT689" s="39" t="str">
        <f t="shared" si="238"/>
        <v>000</v>
      </c>
      <c r="AU689" s="169">
        <f t="shared" si="239"/>
        <v>0</v>
      </c>
      <c r="AV689" s="35" t="str">
        <f t="shared" si="240"/>
        <v>000</v>
      </c>
      <c r="AW689" s="39" t="str">
        <f t="shared" si="241"/>
        <v>000</v>
      </c>
      <c r="AX689" s="169">
        <f t="shared" si="242"/>
        <v>0</v>
      </c>
      <c r="AY689" s="43">
        <f t="shared" si="243"/>
        <v>0</v>
      </c>
      <c r="AZ689" s="32">
        <f t="shared" si="244"/>
        <v>0</v>
      </c>
    </row>
    <row r="690" spans="3:52" ht="22.5" customHeight="1" thickBot="1">
      <c r="C690" s="511"/>
      <c r="D690" s="513"/>
      <c r="E690" s="515"/>
      <c r="F690" s="517" t="str">
        <f>IF(G691="","",INT(YEARFRAC(G691,'[1]1'!$AJ$7,1)))</f>
        <v/>
      </c>
      <c r="G690" s="518"/>
      <c r="H690" s="519"/>
      <c r="I690" s="520"/>
      <c r="J690" s="513"/>
      <c r="K690" s="540" t="s">
        <v>308</v>
      </c>
      <c r="L690" s="542"/>
      <c r="M690" s="544" t="s">
        <v>307</v>
      </c>
      <c r="N690" s="546"/>
      <c r="O690" s="547"/>
      <c r="P690" s="548"/>
      <c r="Q690" s="3"/>
      <c r="R690" s="4"/>
      <c r="S690" s="5"/>
      <c r="T690" s="6"/>
      <c r="U690" s="7"/>
      <c r="V690" s="55"/>
      <c r="W690" s="125"/>
      <c r="X690" s="8"/>
      <c r="Y690" s="4"/>
      <c r="Z690" s="5"/>
      <c r="AA690" s="6"/>
      <c r="AB690" s="7"/>
      <c r="AC690" s="55"/>
      <c r="AD690" s="168"/>
      <c r="AE690" s="549" t="s">
        <v>66</v>
      </c>
      <c r="AF690" s="549"/>
      <c r="AG690" s="550"/>
      <c r="AH690" s="551"/>
      <c r="AI690" s="536" t="str">
        <f t="shared" si="249"/>
        <v/>
      </c>
      <c r="AJ690" s="538"/>
      <c r="AK690" s="538"/>
      <c r="AL690" s="538"/>
      <c r="AM690" s="538"/>
      <c r="AO690" s="34" t="str">
        <f t="shared" si="245"/>
        <v/>
      </c>
      <c r="AP690" s="35" t="str">
        <f t="shared" si="234"/>
        <v/>
      </c>
      <c r="AQ690" s="36" t="str">
        <f t="shared" si="235"/>
        <v/>
      </c>
      <c r="AR690" s="37" t="str">
        <f t="shared" si="236"/>
        <v/>
      </c>
      <c r="AS690" s="38" t="str">
        <f t="shared" si="237"/>
        <v>000</v>
      </c>
      <c r="AT690" s="39" t="str">
        <f t="shared" si="238"/>
        <v>000</v>
      </c>
      <c r="AU690" s="169">
        <f t="shared" si="239"/>
        <v>0</v>
      </c>
      <c r="AV690" s="35" t="str">
        <f t="shared" si="240"/>
        <v>000</v>
      </c>
      <c r="AW690" s="39" t="str">
        <f t="shared" si="241"/>
        <v>000</v>
      </c>
      <c r="AX690" s="169">
        <f t="shared" si="242"/>
        <v>0</v>
      </c>
      <c r="AY690" s="43">
        <f t="shared" si="243"/>
        <v>0</v>
      </c>
      <c r="AZ690" s="32">
        <f t="shared" si="244"/>
        <v>0</v>
      </c>
    </row>
    <row r="691" spans="3:52" ht="22.5" customHeight="1">
      <c r="C691" s="512"/>
      <c r="D691" s="514"/>
      <c r="E691" s="516"/>
      <c r="F691" s="27" t="s">
        <v>305</v>
      </c>
      <c r="G691" s="25"/>
      <c r="H691" s="28" t="s">
        <v>309</v>
      </c>
      <c r="I691" s="521"/>
      <c r="J691" s="514"/>
      <c r="K691" s="541"/>
      <c r="L691" s="543"/>
      <c r="M691" s="545"/>
      <c r="N691" s="127" t="s">
        <v>305</v>
      </c>
      <c r="O691" s="25"/>
      <c r="P691" s="28" t="s">
        <v>309</v>
      </c>
      <c r="Q691" s="3"/>
      <c r="R691" s="4"/>
      <c r="S691" s="5"/>
      <c r="T691" s="6"/>
      <c r="U691" s="7"/>
      <c r="V691" s="55"/>
      <c r="W691" s="125"/>
      <c r="X691" s="8"/>
      <c r="Y691" s="4"/>
      <c r="Z691" s="5"/>
      <c r="AA691" s="6"/>
      <c r="AB691" s="7"/>
      <c r="AC691" s="55"/>
      <c r="AD691" s="170"/>
      <c r="AE691" s="27" t="s">
        <v>305</v>
      </c>
      <c r="AF691" s="25"/>
      <c r="AG691" s="28" t="s">
        <v>309</v>
      </c>
      <c r="AH691" s="552"/>
      <c r="AI691" s="537"/>
      <c r="AJ691" s="539"/>
      <c r="AK691" s="539"/>
      <c r="AL691" s="539"/>
      <c r="AM691" s="539"/>
      <c r="AO691" s="34" t="str">
        <f t="shared" si="245"/>
        <v/>
      </c>
      <c r="AP691" s="35" t="str">
        <f t="shared" si="234"/>
        <v/>
      </c>
      <c r="AQ691" s="36" t="str">
        <f t="shared" si="235"/>
        <v/>
      </c>
      <c r="AR691" s="37" t="str">
        <f t="shared" si="236"/>
        <v/>
      </c>
      <c r="AS691" s="38" t="str">
        <f t="shared" si="237"/>
        <v>000</v>
      </c>
      <c r="AT691" s="39" t="str">
        <f t="shared" si="238"/>
        <v>000</v>
      </c>
      <c r="AU691" s="169">
        <f t="shared" si="239"/>
        <v>0</v>
      </c>
      <c r="AV691" s="35" t="str">
        <f t="shared" si="240"/>
        <v>000</v>
      </c>
      <c r="AW691" s="39" t="str">
        <f t="shared" si="241"/>
        <v>000</v>
      </c>
      <c r="AX691" s="169">
        <f t="shared" si="242"/>
        <v>0</v>
      </c>
      <c r="AY691" s="43">
        <f t="shared" si="243"/>
        <v>0</v>
      </c>
      <c r="AZ691" s="32">
        <f t="shared" si="244"/>
        <v>0</v>
      </c>
    </row>
    <row r="692" spans="3:52" ht="22.5" customHeight="1" thickBot="1">
      <c r="C692" s="511"/>
      <c r="D692" s="513"/>
      <c r="E692" s="515"/>
      <c r="F692" s="517" t="str">
        <f>IF(G693="","",INT(YEARFRAC(G693,'[1]1'!$AJ$7,1)))</f>
        <v/>
      </c>
      <c r="G692" s="518"/>
      <c r="H692" s="519"/>
      <c r="I692" s="520"/>
      <c r="J692" s="513"/>
      <c r="K692" s="540" t="s">
        <v>308</v>
      </c>
      <c r="L692" s="542"/>
      <c r="M692" s="544" t="s">
        <v>307</v>
      </c>
      <c r="N692" s="546"/>
      <c r="O692" s="547"/>
      <c r="P692" s="548"/>
      <c r="Q692" s="3"/>
      <c r="R692" s="4"/>
      <c r="S692" s="5"/>
      <c r="T692" s="6"/>
      <c r="U692" s="7"/>
      <c r="V692" s="55"/>
      <c r="W692" s="125"/>
      <c r="X692" s="8"/>
      <c r="Y692" s="4"/>
      <c r="Z692" s="5"/>
      <c r="AA692" s="6"/>
      <c r="AB692" s="7"/>
      <c r="AC692" s="55"/>
      <c r="AD692" s="168"/>
      <c r="AE692" s="549" t="s">
        <v>66</v>
      </c>
      <c r="AF692" s="549"/>
      <c r="AG692" s="550"/>
      <c r="AH692" s="551"/>
      <c r="AI692" s="536" t="str">
        <f t="shared" si="250"/>
        <v/>
      </c>
      <c r="AJ692" s="538"/>
      <c r="AK692" s="538"/>
      <c r="AL692" s="538"/>
      <c r="AM692" s="538"/>
      <c r="AO692" s="34" t="str">
        <f t="shared" si="245"/>
        <v/>
      </c>
      <c r="AP692" s="35" t="str">
        <f t="shared" si="234"/>
        <v/>
      </c>
      <c r="AQ692" s="36" t="str">
        <f t="shared" si="235"/>
        <v/>
      </c>
      <c r="AR692" s="37" t="str">
        <f t="shared" si="236"/>
        <v/>
      </c>
      <c r="AS692" s="38" t="str">
        <f t="shared" si="237"/>
        <v>000</v>
      </c>
      <c r="AT692" s="39" t="str">
        <f t="shared" si="238"/>
        <v>000</v>
      </c>
      <c r="AU692" s="169">
        <f t="shared" si="239"/>
        <v>0</v>
      </c>
      <c r="AV692" s="35" t="str">
        <f t="shared" si="240"/>
        <v>000</v>
      </c>
      <c r="AW692" s="39" t="str">
        <f t="shared" si="241"/>
        <v>000</v>
      </c>
      <c r="AX692" s="169">
        <f t="shared" si="242"/>
        <v>0</v>
      </c>
      <c r="AY692" s="43">
        <f t="shared" si="243"/>
        <v>0</v>
      </c>
      <c r="AZ692" s="32">
        <f t="shared" si="244"/>
        <v>0</v>
      </c>
    </row>
    <row r="693" spans="3:52" ht="22.5" customHeight="1">
      <c r="C693" s="512"/>
      <c r="D693" s="514"/>
      <c r="E693" s="516"/>
      <c r="F693" s="27" t="s">
        <v>305</v>
      </c>
      <c r="G693" s="25"/>
      <c r="H693" s="28" t="s">
        <v>309</v>
      </c>
      <c r="I693" s="521"/>
      <c r="J693" s="514"/>
      <c r="K693" s="541"/>
      <c r="L693" s="543"/>
      <c r="M693" s="545"/>
      <c r="N693" s="127" t="s">
        <v>305</v>
      </c>
      <c r="O693" s="25"/>
      <c r="P693" s="28" t="s">
        <v>309</v>
      </c>
      <c r="Q693" s="3"/>
      <c r="R693" s="4"/>
      <c r="S693" s="5"/>
      <c r="T693" s="6"/>
      <c r="U693" s="7"/>
      <c r="V693" s="55"/>
      <c r="W693" s="125"/>
      <c r="X693" s="8"/>
      <c r="Y693" s="4"/>
      <c r="Z693" s="5"/>
      <c r="AA693" s="6"/>
      <c r="AB693" s="7"/>
      <c r="AC693" s="55"/>
      <c r="AD693" s="170"/>
      <c r="AE693" s="27" t="s">
        <v>305</v>
      </c>
      <c r="AF693" s="25"/>
      <c r="AG693" s="28" t="s">
        <v>309</v>
      </c>
      <c r="AH693" s="552"/>
      <c r="AI693" s="537"/>
      <c r="AJ693" s="539"/>
      <c r="AK693" s="539"/>
      <c r="AL693" s="539"/>
      <c r="AM693" s="539"/>
      <c r="AO693" s="34" t="str">
        <f t="shared" si="245"/>
        <v/>
      </c>
      <c r="AP693" s="35" t="str">
        <f t="shared" si="234"/>
        <v/>
      </c>
      <c r="AQ693" s="36" t="str">
        <f t="shared" si="235"/>
        <v/>
      </c>
      <c r="AR693" s="37" t="str">
        <f t="shared" si="236"/>
        <v/>
      </c>
      <c r="AS693" s="38" t="str">
        <f t="shared" si="237"/>
        <v>000</v>
      </c>
      <c r="AT693" s="39" t="str">
        <f t="shared" si="238"/>
        <v>000</v>
      </c>
      <c r="AU693" s="169">
        <f t="shared" si="239"/>
        <v>0</v>
      </c>
      <c r="AV693" s="35" t="str">
        <f t="shared" si="240"/>
        <v>000</v>
      </c>
      <c r="AW693" s="39" t="str">
        <f t="shared" si="241"/>
        <v>000</v>
      </c>
      <c r="AX693" s="169">
        <f t="shared" si="242"/>
        <v>0</v>
      </c>
      <c r="AY693" s="43">
        <f t="shared" si="243"/>
        <v>0</v>
      </c>
      <c r="AZ693" s="32">
        <f t="shared" si="244"/>
        <v>0</v>
      </c>
    </row>
    <row r="694" spans="3:52" ht="22.5" customHeight="1" thickBot="1">
      <c r="C694" s="511"/>
      <c r="D694" s="513"/>
      <c r="E694" s="515"/>
      <c r="F694" s="517" t="str">
        <f>IF(G695="","",INT(YEARFRAC(G695,'[1]1'!$AJ$7,1)))</f>
        <v/>
      </c>
      <c r="G694" s="518"/>
      <c r="H694" s="519"/>
      <c r="I694" s="520"/>
      <c r="J694" s="513"/>
      <c r="K694" s="540" t="s">
        <v>308</v>
      </c>
      <c r="L694" s="542"/>
      <c r="M694" s="544" t="s">
        <v>307</v>
      </c>
      <c r="N694" s="546"/>
      <c r="O694" s="547"/>
      <c r="P694" s="548"/>
      <c r="Q694" s="3"/>
      <c r="R694" s="4"/>
      <c r="S694" s="5"/>
      <c r="T694" s="6"/>
      <c r="U694" s="7"/>
      <c r="V694" s="55"/>
      <c r="W694" s="125"/>
      <c r="X694" s="8"/>
      <c r="Y694" s="4"/>
      <c r="Z694" s="5"/>
      <c r="AA694" s="6"/>
      <c r="AB694" s="7"/>
      <c r="AC694" s="55"/>
      <c r="AD694" s="168"/>
      <c r="AE694" s="549" t="s">
        <v>66</v>
      </c>
      <c r="AF694" s="549"/>
      <c r="AG694" s="550"/>
      <c r="AH694" s="551"/>
      <c r="AI694" s="536" t="str">
        <f t="shared" si="251"/>
        <v/>
      </c>
      <c r="AJ694" s="538"/>
      <c r="AK694" s="538"/>
      <c r="AL694" s="538"/>
      <c r="AM694" s="538"/>
      <c r="AO694" s="34" t="str">
        <f t="shared" si="245"/>
        <v/>
      </c>
      <c r="AP694" s="35" t="str">
        <f t="shared" si="234"/>
        <v/>
      </c>
      <c r="AQ694" s="36" t="str">
        <f t="shared" si="235"/>
        <v/>
      </c>
      <c r="AR694" s="37" t="str">
        <f t="shared" si="236"/>
        <v/>
      </c>
      <c r="AS694" s="38" t="str">
        <f t="shared" si="237"/>
        <v>000</v>
      </c>
      <c r="AT694" s="39" t="str">
        <f t="shared" si="238"/>
        <v>000</v>
      </c>
      <c r="AU694" s="169">
        <f t="shared" si="239"/>
        <v>0</v>
      </c>
      <c r="AV694" s="35" t="str">
        <f t="shared" si="240"/>
        <v>000</v>
      </c>
      <c r="AW694" s="39" t="str">
        <f t="shared" si="241"/>
        <v>000</v>
      </c>
      <c r="AX694" s="169">
        <f t="shared" si="242"/>
        <v>0</v>
      </c>
      <c r="AY694" s="43">
        <f t="shared" si="243"/>
        <v>0</v>
      </c>
      <c r="AZ694" s="32">
        <f t="shared" si="244"/>
        <v>0</v>
      </c>
    </row>
    <row r="695" spans="3:52" ht="22.5" customHeight="1">
      <c r="C695" s="512"/>
      <c r="D695" s="514"/>
      <c r="E695" s="516"/>
      <c r="F695" s="27" t="s">
        <v>305</v>
      </c>
      <c r="G695" s="25"/>
      <c r="H695" s="28" t="s">
        <v>309</v>
      </c>
      <c r="I695" s="521"/>
      <c r="J695" s="514"/>
      <c r="K695" s="541"/>
      <c r="L695" s="543"/>
      <c r="M695" s="545"/>
      <c r="N695" s="127" t="s">
        <v>305</v>
      </c>
      <c r="O695" s="25"/>
      <c r="P695" s="28" t="s">
        <v>309</v>
      </c>
      <c r="Q695" s="3"/>
      <c r="R695" s="4"/>
      <c r="S695" s="5"/>
      <c r="T695" s="6"/>
      <c r="U695" s="7"/>
      <c r="V695" s="55"/>
      <c r="W695" s="125"/>
      <c r="X695" s="8"/>
      <c r="Y695" s="4"/>
      <c r="Z695" s="5"/>
      <c r="AA695" s="6"/>
      <c r="AB695" s="7"/>
      <c r="AC695" s="55"/>
      <c r="AD695" s="170"/>
      <c r="AE695" s="27" t="s">
        <v>305</v>
      </c>
      <c r="AF695" s="25"/>
      <c r="AG695" s="28" t="s">
        <v>309</v>
      </c>
      <c r="AH695" s="552"/>
      <c r="AI695" s="537"/>
      <c r="AJ695" s="539"/>
      <c r="AK695" s="539"/>
      <c r="AL695" s="539"/>
      <c r="AM695" s="539"/>
      <c r="AO695" s="34" t="str">
        <f t="shared" si="245"/>
        <v/>
      </c>
      <c r="AP695" s="35" t="str">
        <f t="shared" si="234"/>
        <v/>
      </c>
      <c r="AQ695" s="36" t="str">
        <f t="shared" si="235"/>
        <v/>
      </c>
      <c r="AR695" s="37" t="str">
        <f t="shared" si="236"/>
        <v/>
      </c>
      <c r="AS695" s="38" t="str">
        <f t="shared" si="237"/>
        <v>000</v>
      </c>
      <c r="AT695" s="39" t="str">
        <f t="shared" si="238"/>
        <v>000</v>
      </c>
      <c r="AU695" s="169">
        <f t="shared" si="239"/>
        <v>0</v>
      </c>
      <c r="AV695" s="35" t="str">
        <f t="shared" si="240"/>
        <v>000</v>
      </c>
      <c r="AW695" s="39" t="str">
        <f t="shared" si="241"/>
        <v>000</v>
      </c>
      <c r="AX695" s="169">
        <f t="shared" si="242"/>
        <v>0</v>
      </c>
      <c r="AY695" s="43">
        <f t="shared" si="243"/>
        <v>0</v>
      </c>
      <c r="AZ695" s="32">
        <f t="shared" si="244"/>
        <v>0</v>
      </c>
    </row>
    <row r="696" spans="3:52" ht="22.5" customHeight="1" thickBot="1">
      <c r="C696" s="511"/>
      <c r="D696" s="513"/>
      <c r="E696" s="515"/>
      <c r="F696" s="517" t="str">
        <f>IF(G697="","",INT(YEARFRAC(G697,'[1]1'!$AJ$7,1)))</f>
        <v/>
      </c>
      <c r="G696" s="518"/>
      <c r="H696" s="519"/>
      <c r="I696" s="520"/>
      <c r="J696" s="513"/>
      <c r="K696" s="540" t="s">
        <v>308</v>
      </c>
      <c r="L696" s="542"/>
      <c r="M696" s="544" t="s">
        <v>307</v>
      </c>
      <c r="N696" s="546"/>
      <c r="O696" s="547"/>
      <c r="P696" s="548"/>
      <c r="Q696" s="3"/>
      <c r="R696" s="4"/>
      <c r="S696" s="5"/>
      <c r="T696" s="6"/>
      <c r="U696" s="7"/>
      <c r="V696" s="55"/>
      <c r="W696" s="125"/>
      <c r="X696" s="8"/>
      <c r="Y696" s="4"/>
      <c r="Z696" s="5"/>
      <c r="AA696" s="6"/>
      <c r="AB696" s="7"/>
      <c r="AC696" s="55"/>
      <c r="AD696" s="168"/>
      <c r="AE696" s="549" t="s">
        <v>66</v>
      </c>
      <c r="AF696" s="549"/>
      <c r="AG696" s="550"/>
      <c r="AH696" s="551"/>
      <c r="AI696" s="536" t="str">
        <f t="shared" si="252"/>
        <v/>
      </c>
      <c r="AJ696" s="538"/>
      <c r="AK696" s="538"/>
      <c r="AL696" s="538"/>
      <c r="AM696" s="538"/>
      <c r="AO696" s="34" t="str">
        <f t="shared" si="245"/>
        <v/>
      </c>
      <c r="AP696" s="35" t="str">
        <f t="shared" si="234"/>
        <v/>
      </c>
      <c r="AQ696" s="36" t="str">
        <f t="shared" si="235"/>
        <v/>
      </c>
      <c r="AR696" s="37" t="str">
        <f t="shared" si="236"/>
        <v/>
      </c>
      <c r="AS696" s="38" t="str">
        <f t="shared" si="237"/>
        <v>000</v>
      </c>
      <c r="AT696" s="39" t="str">
        <f t="shared" si="238"/>
        <v>000</v>
      </c>
      <c r="AU696" s="169">
        <f t="shared" si="239"/>
        <v>0</v>
      </c>
      <c r="AV696" s="35" t="str">
        <f t="shared" si="240"/>
        <v>000</v>
      </c>
      <c r="AW696" s="39" t="str">
        <f t="shared" si="241"/>
        <v>000</v>
      </c>
      <c r="AX696" s="169">
        <f t="shared" si="242"/>
        <v>0</v>
      </c>
      <c r="AY696" s="43">
        <f t="shared" si="243"/>
        <v>0</v>
      </c>
      <c r="AZ696" s="32">
        <f t="shared" si="244"/>
        <v>0</v>
      </c>
    </row>
    <row r="697" spans="3:52" ht="22.5" customHeight="1">
      <c r="C697" s="512"/>
      <c r="D697" s="514"/>
      <c r="E697" s="516"/>
      <c r="F697" s="27" t="s">
        <v>305</v>
      </c>
      <c r="G697" s="25"/>
      <c r="H697" s="28" t="s">
        <v>309</v>
      </c>
      <c r="I697" s="521"/>
      <c r="J697" s="514"/>
      <c r="K697" s="541"/>
      <c r="L697" s="543"/>
      <c r="M697" s="545"/>
      <c r="N697" s="127" t="s">
        <v>305</v>
      </c>
      <c r="O697" s="25"/>
      <c r="P697" s="28" t="s">
        <v>309</v>
      </c>
      <c r="Q697" s="3"/>
      <c r="R697" s="4"/>
      <c r="S697" s="5"/>
      <c r="T697" s="6"/>
      <c r="U697" s="7"/>
      <c r="V697" s="55"/>
      <c r="W697" s="125"/>
      <c r="X697" s="8"/>
      <c r="Y697" s="4"/>
      <c r="Z697" s="5"/>
      <c r="AA697" s="6"/>
      <c r="AB697" s="7"/>
      <c r="AC697" s="55"/>
      <c r="AD697" s="170"/>
      <c r="AE697" s="27" t="s">
        <v>305</v>
      </c>
      <c r="AF697" s="25"/>
      <c r="AG697" s="28" t="s">
        <v>309</v>
      </c>
      <c r="AH697" s="552"/>
      <c r="AI697" s="537"/>
      <c r="AJ697" s="539"/>
      <c r="AK697" s="539"/>
      <c r="AL697" s="539"/>
      <c r="AM697" s="539"/>
      <c r="AO697" s="34" t="str">
        <f t="shared" si="245"/>
        <v/>
      </c>
      <c r="AP697" s="35" t="str">
        <f t="shared" si="234"/>
        <v/>
      </c>
      <c r="AQ697" s="36" t="str">
        <f t="shared" si="235"/>
        <v/>
      </c>
      <c r="AR697" s="37" t="str">
        <f t="shared" si="236"/>
        <v/>
      </c>
      <c r="AS697" s="38" t="str">
        <f t="shared" si="237"/>
        <v>000</v>
      </c>
      <c r="AT697" s="39" t="str">
        <f t="shared" si="238"/>
        <v>000</v>
      </c>
      <c r="AU697" s="169">
        <f t="shared" si="239"/>
        <v>0</v>
      </c>
      <c r="AV697" s="35" t="str">
        <f t="shared" si="240"/>
        <v>000</v>
      </c>
      <c r="AW697" s="39" t="str">
        <f t="shared" si="241"/>
        <v>000</v>
      </c>
      <c r="AX697" s="169">
        <f t="shared" si="242"/>
        <v>0</v>
      </c>
      <c r="AY697" s="43">
        <f t="shared" si="243"/>
        <v>0</v>
      </c>
      <c r="AZ697" s="32">
        <f t="shared" si="244"/>
        <v>0</v>
      </c>
    </row>
    <row r="698" spans="3:52" ht="22.5" customHeight="1" thickBot="1">
      <c r="C698" s="511"/>
      <c r="D698" s="513"/>
      <c r="E698" s="515"/>
      <c r="F698" s="517" t="str">
        <f>IF(G699="","",INT(YEARFRAC(G699,'[1]1'!$AJ$7,1)))</f>
        <v/>
      </c>
      <c r="G698" s="518"/>
      <c r="H698" s="519"/>
      <c r="I698" s="520"/>
      <c r="J698" s="513"/>
      <c r="K698" s="540" t="s">
        <v>308</v>
      </c>
      <c r="L698" s="542"/>
      <c r="M698" s="544" t="s">
        <v>307</v>
      </c>
      <c r="N698" s="546"/>
      <c r="O698" s="547"/>
      <c r="P698" s="548"/>
      <c r="Q698" s="3"/>
      <c r="R698" s="4"/>
      <c r="S698" s="5"/>
      <c r="T698" s="6"/>
      <c r="U698" s="7"/>
      <c r="V698" s="55"/>
      <c r="W698" s="125"/>
      <c r="X698" s="8"/>
      <c r="Y698" s="4"/>
      <c r="Z698" s="5"/>
      <c r="AA698" s="6"/>
      <c r="AB698" s="7"/>
      <c r="AC698" s="55"/>
      <c r="AD698" s="168"/>
      <c r="AE698" s="549" t="s">
        <v>66</v>
      </c>
      <c r="AF698" s="549"/>
      <c r="AG698" s="550"/>
      <c r="AH698" s="551"/>
      <c r="AI698" s="536" t="str">
        <f t="shared" si="253"/>
        <v/>
      </c>
      <c r="AJ698" s="538"/>
      <c r="AK698" s="538"/>
      <c r="AL698" s="538"/>
      <c r="AM698" s="538"/>
      <c r="AO698" s="34" t="str">
        <f t="shared" si="245"/>
        <v/>
      </c>
      <c r="AP698" s="35" t="str">
        <f t="shared" si="234"/>
        <v/>
      </c>
      <c r="AQ698" s="36" t="str">
        <f t="shared" si="235"/>
        <v/>
      </c>
      <c r="AR698" s="37" t="str">
        <f t="shared" si="236"/>
        <v/>
      </c>
      <c r="AS698" s="38" t="str">
        <f t="shared" si="237"/>
        <v>000</v>
      </c>
      <c r="AT698" s="39" t="str">
        <f t="shared" si="238"/>
        <v>000</v>
      </c>
      <c r="AU698" s="169">
        <f t="shared" si="239"/>
        <v>0</v>
      </c>
      <c r="AV698" s="35" t="str">
        <f t="shared" si="240"/>
        <v>000</v>
      </c>
      <c r="AW698" s="39" t="str">
        <f t="shared" si="241"/>
        <v>000</v>
      </c>
      <c r="AX698" s="169">
        <f t="shared" si="242"/>
        <v>0</v>
      </c>
      <c r="AY698" s="43">
        <f t="shared" si="243"/>
        <v>0</v>
      </c>
      <c r="AZ698" s="32">
        <f t="shared" si="244"/>
        <v>0</v>
      </c>
    </row>
    <row r="699" spans="3:52" ht="22.5" customHeight="1">
      <c r="C699" s="512"/>
      <c r="D699" s="514"/>
      <c r="E699" s="516"/>
      <c r="F699" s="27" t="s">
        <v>305</v>
      </c>
      <c r="G699" s="25"/>
      <c r="H699" s="28" t="s">
        <v>309</v>
      </c>
      <c r="I699" s="521"/>
      <c r="J699" s="514"/>
      <c r="K699" s="541"/>
      <c r="L699" s="543"/>
      <c r="M699" s="545"/>
      <c r="N699" s="127" t="s">
        <v>305</v>
      </c>
      <c r="O699" s="25"/>
      <c r="P699" s="28" t="s">
        <v>309</v>
      </c>
      <c r="Q699" s="3"/>
      <c r="R699" s="4"/>
      <c r="S699" s="5"/>
      <c r="T699" s="6"/>
      <c r="U699" s="7"/>
      <c r="V699" s="55"/>
      <c r="W699" s="125"/>
      <c r="X699" s="8"/>
      <c r="Y699" s="4"/>
      <c r="Z699" s="5"/>
      <c r="AA699" s="6"/>
      <c r="AB699" s="7"/>
      <c r="AC699" s="55"/>
      <c r="AD699" s="170"/>
      <c r="AE699" s="27" t="s">
        <v>305</v>
      </c>
      <c r="AF699" s="25"/>
      <c r="AG699" s="28" t="s">
        <v>309</v>
      </c>
      <c r="AH699" s="552"/>
      <c r="AI699" s="537"/>
      <c r="AJ699" s="539"/>
      <c r="AK699" s="539"/>
      <c r="AL699" s="539"/>
      <c r="AM699" s="539"/>
      <c r="AO699" s="34" t="str">
        <f t="shared" si="245"/>
        <v/>
      </c>
      <c r="AP699" s="35" t="str">
        <f t="shared" si="234"/>
        <v/>
      </c>
      <c r="AQ699" s="36" t="str">
        <f t="shared" si="235"/>
        <v/>
      </c>
      <c r="AR699" s="37" t="str">
        <f t="shared" si="236"/>
        <v/>
      </c>
      <c r="AS699" s="38" t="str">
        <f t="shared" si="237"/>
        <v>000</v>
      </c>
      <c r="AT699" s="39" t="str">
        <f t="shared" si="238"/>
        <v>000</v>
      </c>
      <c r="AU699" s="169">
        <f t="shared" si="239"/>
        <v>0</v>
      </c>
      <c r="AV699" s="35" t="str">
        <f t="shared" si="240"/>
        <v>000</v>
      </c>
      <c r="AW699" s="39" t="str">
        <f t="shared" si="241"/>
        <v>000</v>
      </c>
      <c r="AX699" s="169">
        <f t="shared" si="242"/>
        <v>0</v>
      </c>
      <c r="AY699" s="43">
        <f t="shared" si="243"/>
        <v>0</v>
      </c>
      <c r="AZ699" s="32">
        <f t="shared" si="244"/>
        <v>0</v>
      </c>
    </row>
    <row r="700" spans="3:52" ht="22.5" customHeight="1" thickBot="1">
      <c r="C700" s="511"/>
      <c r="D700" s="513"/>
      <c r="E700" s="515"/>
      <c r="F700" s="517" t="str">
        <f>IF(G701="","",INT(YEARFRAC(G701,'[1]1'!$AJ$7,1)))</f>
        <v/>
      </c>
      <c r="G700" s="518"/>
      <c r="H700" s="519"/>
      <c r="I700" s="520"/>
      <c r="J700" s="513"/>
      <c r="K700" s="540" t="s">
        <v>308</v>
      </c>
      <c r="L700" s="542"/>
      <c r="M700" s="544" t="s">
        <v>307</v>
      </c>
      <c r="N700" s="546"/>
      <c r="O700" s="547"/>
      <c r="P700" s="548"/>
      <c r="Q700" s="3"/>
      <c r="R700" s="4"/>
      <c r="S700" s="5"/>
      <c r="T700" s="6"/>
      <c r="U700" s="7"/>
      <c r="V700" s="55"/>
      <c r="W700" s="125"/>
      <c r="X700" s="8"/>
      <c r="Y700" s="4"/>
      <c r="Z700" s="5"/>
      <c r="AA700" s="6"/>
      <c r="AB700" s="7"/>
      <c r="AC700" s="55"/>
      <c r="AD700" s="168"/>
      <c r="AE700" s="549" t="s">
        <v>66</v>
      </c>
      <c r="AF700" s="549"/>
      <c r="AG700" s="550"/>
      <c r="AH700" s="551"/>
      <c r="AI700" s="536" t="str">
        <f t="shared" si="254"/>
        <v/>
      </c>
      <c r="AJ700" s="538"/>
      <c r="AK700" s="538"/>
      <c r="AL700" s="538"/>
      <c r="AM700" s="538"/>
      <c r="AO700" s="34" t="str">
        <f t="shared" si="245"/>
        <v/>
      </c>
      <c r="AP700" s="35" t="str">
        <f t="shared" si="234"/>
        <v/>
      </c>
      <c r="AQ700" s="36" t="str">
        <f t="shared" si="235"/>
        <v/>
      </c>
      <c r="AR700" s="37" t="str">
        <f t="shared" si="236"/>
        <v/>
      </c>
      <c r="AS700" s="38" t="str">
        <f t="shared" si="237"/>
        <v>000</v>
      </c>
      <c r="AT700" s="39" t="str">
        <f t="shared" si="238"/>
        <v>000</v>
      </c>
      <c r="AU700" s="169">
        <f t="shared" si="239"/>
        <v>0</v>
      </c>
      <c r="AV700" s="35" t="str">
        <f t="shared" si="240"/>
        <v>000</v>
      </c>
      <c r="AW700" s="39" t="str">
        <f t="shared" si="241"/>
        <v>000</v>
      </c>
      <c r="AX700" s="169">
        <f t="shared" si="242"/>
        <v>0</v>
      </c>
      <c r="AY700" s="43">
        <f t="shared" si="243"/>
        <v>0</v>
      </c>
      <c r="AZ700" s="32">
        <f t="shared" si="244"/>
        <v>0</v>
      </c>
    </row>
    <row r="701" spans="3:52" ht="22.5" customHeight="1">
      <c r="C701" s="512"/>
      <c r="D701" s="514"/>
      <c r="E701" s="516"/>
      <c r="F701" s="27" t="s">
        <v>305</v>
      </c>
      <c r="G701" s="25"/>
      <c r="H701" s="28" t="s">
        <v>309</v>
      </c>
      <c r="I701" s="521"/>
      <c r="J701" s="514"/>
      <c r="K701" s="541"/>
      <c r="L701" s="543"/>
      <c r="M701" s="545"/>
      <c r="N701" s="127" t="s">
        <v>305</v>
      </c>
      <c r="O701" s="25"/>
      <c r="P701" s="28" t="s">
        <v>309</v>
      </c>
      <c r="Q701" s="3"/>
      <c r="R701" s="4"/>
      <c r="S701" s="5"/>
      <c r="T701" s="6"/>
      <c r="U701" s="7"/>
      <c r="V701" s="55"/>
      <c r="W701" s="125"/>
      <c r="X701" s="8"/>
      <c r="Y701" s="4"/>
      <c r="Z701" s="5"/>
      <c r="AA701" s="6"/>
      <c r="AB701" s="7"/>
      <c r="AC701" s="55"/>
      <c r="AD701" s="170"/>
      <c r="AE701" s="27" t="s">
        <v>305</v>
      </c>
      <c r="AF701" s="25"/>
      <c r="AG701" s="28" t="s">
        <v>309</v>
      </c>
      <c r="AH701" s="552"/>
      <c r="AI701" s="537"/>
      <c r="AJ701" s="539"/>
      <c r="AK701" s="539"/>
      <c r="AL701" s="539"/>
      <c r="AM701" s="539"/>
      <c r="AO701" s="34" t="str">
        <f t="shared" si="245"/>
        <v/>
      </c>
      <c r="AP701" s="35" t="str">
        <f t="shared" si="234"/>
        <v/>
      </c>
      <c r="AQ701" s="36" t="str">
        <f t="shared" si="235"/>
        <v/>
      </c>
      <c r="AR701" s="37" t="str">
        <f t="shared" si="236"/>
        <v/>
      </c>
      <c r="AS701" s="38" t="str">
        <f t="shared" si="237"/>
        <v>000</v>
      </c>
      <c r="AT701" s="39" t="str">
        <f t="shared" si="238"/>
        <v>000</v>
      </c>
      <c r="AU701" s="169">
        <f t="shared" si="239"/>
        <v>0</v>
      </c>
      <c r="AV701" s="35" t="str">
        <f t="shared" si="240"/>
        <v>000</v>
      </c>
      <c r="AW701" s="39" t="str">
        <f t="shared" si="241"/>
        <v>000</v>
      </c>
      <c r="AX701" s="169">
        <f t="shared" si="242"/>
        <v>0</v>
      </c>
      <c r="AY701" s="43">
        <f t="shared" si="243"/>
        <v>0</v>
      </c>
      <c r="AZ701" s="32">
        <f t="shared" si="244"/>
        <v>0</v>
      </c>
    </row>
    <row r="702" spans="3:52" ht="22.5" customHeight="1" thickBot="1">
      <c r="C702" s="511"/>
      <c r="D702" s="513"/>
      <c r="E702" s="515"/>
      <c r="F702" s="517" t="str">
        <f>IF(G703="","",INT(YEARFRAC(G703,'[1]1'!$AJ$7,1)))</f>
        <v/>
      </c>
      <c r="G702" s="518"/>
      <c r="H702" s="519"/>
      <c r="I702" s="520"/>
      <c r="J702" s="513"/>
      <c r="K702" s="540" t="s">
        <v>308</v>
      </c>
      <c r="L702" s="542"/>
      <c r="M702" s="544" t="s">
        <v>307</v>
      </c>
      <c r="N702" s="546"/>
      <c r="O702" s="547"/>
      <c r="P702" s="548"/>
      <c r="Q702" s="3"/>
      <c r="R702" s="4"/>
      <c r="S702" s="5"/>
      <c r="T702" s="6"/>
      <c r="U702" s="7"/>
      <c r="V702" s="55"/>
      <c r="W702" s="125"/>
      <c r="X702" s="8"/>
      <c r="Y702" s="4"/>
      <c r="Z702" s="5"/>
      <c r="AA702" s="6"/>
      <c r="AB702" s="7"/>
      <c r="AC702" s="55"/>
      <c r="AD702" s="168"/>
      <c r="AE702" s="549" t="s">
        <v>66</v>
      </c>
      <c r="AF702" s="549"/>
      <c r="AG702" s="550"/>
      <c r="AH702" s="551"/>
      <c r="AI702" s="536" t="str">
        <f t="shared" si="255"/>
        <v/>
      </c>
      <c r="AJ702" s="538"/>
      <c r="AK702" s="538"/>
      <c r="AL702" s="538"/>
      <c r="AM702" s="538"/>
      <c r="AO702" s="34" t="str">
        <f t="shared" si="245"/>
        <v/>
      </c>
      <c r="AP702" s="35" t="str">
        <f t="shared" si="234"/>
        <v/>
      </c>
      <c r="AQ702" s="36" t="str">
        <f t="shared" si="235"/>
        <v/>
      </c>
      <c r="AR702" s="37" t="str">
        <f t="shared" si="236"/>
        <v/>
      </c>
      <c r="AS702" s="38" t="str">
        <f t="shared" si="237"/>
        <v>000</v>
      </c>
      <c r="AT702" s="39" t="str">
        <f t="shared" si="238"/>
        <v>000</v>
      </c>
      <c r="AU702" s="169">
        <f t="shared" si="239"/>
        <v>0</v>
      </c>
      <c r="AV702" s="35" t="str">
        <f t="shared" si="240"/>
        <v>000</v>
      </c>
      <c r="AW702" s="39" t="str">
        <f t="shared" si="241"/>
        <v>000</v>
      </c>
      <c r="AX702" s="169">
        <f t="shared" si="242"/>
        <v>0</v>
      </c>
      <c r="AY702" s="43">
        <f t="shared" si="243"/>
        <v>0</v>
      </c>
      <c r="AZ702" s="32">
        <f t="shared" si="244"/>
        <v>0</v>
      </c>
    </row>
    <row r="703" spans="3:52" ht="22.5" customHeight="1">
      <c r="C703" s="512"/>
      <c r="D703" s="514"/>
      <c r="E703" s="516"/>
      <c r="F703" s="27" t="s">
        <v>305</v>
      </c>
      <c r="G703" s="25"/>
      <c r="H703" s="28" t="s">
        <v>309</v>
      </c>
      <c r="I703" s="521"/>
      <c r="J703" s="514"/>
      <c r="K703" s="541"/>
      <c r="L703" s="543"/>
      <c r="M703" s="545"/>
      <c r="N703" s="127" t="s">
        <v>305</v>
      </c>
      <c r="O703" s="25"/>
      <c r="P703" s="28" t="s">
        <v>309</v>
      </c>
      <c r="Q703" s="3"/>
      <c r="R703" s="4"/>
      <c r="S703" s="5"/>
      <c r="T703" s="6"/>
      <c r="U703" s="7"/>
      <c r="V703" s="55"/>
      <c r="W703" s="125"/>
      <c r="X703" s="8"/>
      <c r="Y703" s="4"/>
      <c r="Z703" s="5"/>
      <c r="AA703" s="6"/>
      <c r="AB703" s="7"/>
      <c r="AC703" s="55"/>
      <c r="AD703" s="170"/>
      <c r="AE703" s="27" t="s">
        <v>305</v>
      </c>
      <c r="AF703" s="25"/>
      <c r="AG703" s="28" t="s">
        <v>309</v>
      </c>
      <c r="AH703" s="552"/>
      <c r="AI703" s="537"/>
      <c r="AJ703" s="539"/>
      <c r="AK703" s="539"/>
      <c r="AL703" s="539"/>
      <c r="AM703" s="539"/>
      <c r="AO703" s="34" t="str">
        <f t="shared" si="245"/>
        <v/>
      </c>
      <c r="AP703" s="35" t="str">
        <f t="shared" si="234"/>
        <v/>
      </c>
      <c r="AQ703" s="36" t="str">
        <f t="shared" si="235"/>
        <v/>
      </c>
      <c r="AR703" s="37" t="str">
        <f t="shared" si="236"/>
        <v/>
      </c>
      <c r="AS703" s="38" t="str">
        <f t="shared" si="237"/>
        <v>000</v>
      </c>
      <c r="AT703" s="39" t="str">
        <f t="shared" si="238"/>
        <v>000</v>
      </c>
      <c r="AU703" s="169">
        <f t="shared" si="239"/>
        <v>0</v>
      </c>
      <c r="AV703" s="35" t="str">
        <f t="shared" si="240"/>
        <v>000</v>
      </c>
      <c r="AW703" s="39" t="str">
        <f t="shared" si="241"/>
        <v>000</v>
      </c>
      <c r="AX703" s="169">
        <f t="shared" si="242"/>
        <v>0</v>
      </c>
      <c r="AY703" s="43">
        <f t="shared" si="243"/>
        <v>0</v>
      </c>
      <c r="AZ703" s="32">
        <f t="shared" si="244"/>
        <v>0</v>
      </c>
    </row>
    <row r="704" spans="3:52" ht="22.5" customHeight="1" thickBot="1">
      <c r="C704" s="511"/>
      <c r="D704" s="513"/>
      <c r="E704" s="515"/>
      <c r="F704" s="517" t="str">
        <f>IF(G705="","",INT(YEARFRAC(G705,'[1]1'!$AJ$7,1)))</f>
        <v/>
      </c>
      <c r="G704" s="518"/>
      <c r="H704" s="519"/>
      <c r="I704" s="520"/>
      <c r="J704" s="513"/>
      <c r="K704" s="540" t="s">
        <v>308</v>
      </c>
      <c r="L704" s="542"/>
      <c r="M704" s="544" t="s">
        <v>307</v>
      </c>
      <c r="N704" s="546"/>
      <c r="O704" s="547"/>
      <c r="P704" s="548"/>
      <c r="Q704" s="3"/>
      <c r="R704" s="4"/>
      <c r="S704" s="5"/>
      <c r="T704" s="6"/>
      <c r="U704" s="7"/>
      <c r="V704" s="55"/>
      <c r="W704" s="125"/>
      <c r="X704" s="8"/>
      <c r="Y704" s="4"/>
      <c r="Z704" s="5"/>
      <c r="AA704" s="6"/>
      <c r="AB704" s="7"/>
      <c r="AC704" s="55"/>
      <c r="AD704" s="168"/>
      <c r="AE704" s="549" t="s">
        <v>66</v>
      </c>
      <c r="AF704" s="549"/>
      <c r="AG704" s="550"/>
      <c r="AH704" s="551"/>
      <c r="AI704" s="536" t="str">
        <f t="shared" ref="AI704" si="257">IF(F704&lt;35,"◯","")</f>
        <v/>
      </c>
      <c r="AJ704" s="538"/>
      <c r="AK704" s="538"/>
      <c r="AL704" s="538"/>
      <c r="AM704" s="538"/>
      <c r="AO704" s="34" t="str">
        <f t="shared" si="245"/>
        <v/>
      </c>
      <c r="AP704" s="35" t="str">
        <f t="shared" si="234"/>
        <v/>
      </c>
      <c r="AQ704" s="36" t="str">
        <f t="shared" si="235"/>
        <v/>
      </c>
      <c r="AR704" s="37" t="str">
        <f t="shared" si="236"/>
        <v/>
      </c>
      <c r="AS704" s="38" t="str">
        <f t="shared" si="237"/>
        <v>000</v>
      </c>
      <c r="AT704" s="39" t="str">
        <f t="shared" si="238"/>
        <v>000</v>
      </c>
      <c r="AU704" s="169">
        <f t="shared" si="239"/>
        <v>0</v>
      </c>
      <c r="AV704" s="35" t="str">
        <f t="shared" si="240"/>
        <v>000</v>
      </c>
      <c r="AW704" s="39" t="str">
        <f t="shared" si="241"/>
        <v>000</v>
      </c>
      <c r="AX704" s="169">
        <f t="shared" si="242"/>
        <v>0</v>
      </c>
      <c r="AY704" s="43">
        <f t="shared" si="243"/>
        <v>0</v>
      </c>
      <c r="AZ704" s="32">
        <f t="shared" si="244"/>
        <v>0</v>
      </c>
    </row>
    <row r="705" spans="3:52" ht="22.5" customHeight="1">
      <c r="C705" s="512"/>
      <c r="D705" s="514"/>
      <c r="E705" s="516"/>
      <c r="F705" s="27" t="s">
        <v>305</v>
      </c>
      <c r="G705" s="25"/>
      <c r="H705" s="28" t="s">
        <v>309</v>
      </c>
      <c r="I705" s="521"/>
      <c r="J705" s="514"/>
      <c r="K705" s="541"/>
      <c r="L705" s="543"/>
      <c r="M705" s="545"/>
      <c r="N705" s="127" t="s">
        <v>305</v>
      </c>
      <c r="O705" s="25"/>
      <c r="P705" s="28" t="s">
        <v>309</v>
      </c>
      <c r="Q705" s="3"/>
      <c r="R705" s="4"/>
      <c r="S705" s="5"/>
      <c r="T705" s="6"/>
      <c r="U705" s="7"/>
      <c r="V705" s="55"/>
      <c r="W705" s="125"/>
      <c r="X705" s="8"/>
      <c r="Y705" s="4"/>
      <c r="Z705" s="5"/>
      <c r="AA705" s="6"/>
      <c r="AB705" s="7"/>
      <c r="AC705" s="55"/>
      <c r="AD705" s="170"/>
      <c r="AE705" s="27" t="s">
        <v>305</v>
      </c>
      <c r="AF705" s="25"/>
      <c r="AG705" s="28" t="s">
        <v>309</v>
      </c>
      <c r="AH705" s="552"/>
      <c r="AI705" s="537"/>
      <c r="AJ705" s="539"/>
      <c r="AK705" s="539"/>
      <c r="AL705" s="539"/>
      <c r="AM705" s="539"/>
      <c r="AO705" s="34" t="str">
        <f t="shared" si="245"/>
        <v/>
      </c>
      <c r="AP705" s="35" t="str">
        <f t="shared" si="234"/>
        <v/>
      </c>
      <c r="AQ705" s="36" t="str">
        <f t="shared" si="235"/>
        <v/>
      </c>
      <c r="AR705" s="37" t="str">
        <f t="shared" si="236"/>
        <v/>
      </c>
      <c r="AS705" s="38" t="str">
        <f t="shared" si="237"/>
        <v>000</v>
      </c>
      <c r="AT705" s="39" t="str">
        <f t="shared" si="238"/>
        <v>000</v>
      </c>
      <c r="AU705" s="169">
        <f t="shared" si="239"/>
        <v>0</v>
      </c>
      <c r="AV705" s="35" t="str">
        <f t="shared" si="240"/>
        <v>000</v>
      </c>
      <c r="AW705" s="39" t="str">
        <f t="shared" si="241"/>
        <v>000</v>
      </c>
      <c r="AX705" s="169">
        <f t="shared" si="242"/>
        <v>0</v>
      </c>
      <c r="AY705" s="43">
        <f t="shared" si="243"/>
        <v>0</v>
      </c>
      <c r="AZ705" s="32">
        <f t="shared" si="244"/>
        <v>0</v>
      </c>
    </row>
    <row r="706" spans="3:52" ht="22.5" customHeight="1" thickBot="1">
      <c r="C706" s="511"/>
      <c r="D706" s="513"/>
      <c r="E706" s="515"/>
      <c r="F706" s="517" t="str">
        <f>IF(G707="","",INT(YEARFRAC(G707,'[1]1'!$AJ$7,1)))</f>
        <v/>
      </c>
      <c r="G706" s="518"/>
      <c r="H706" s="519"/>
      <c r="I706" s="520"/>
      <c r="J706" s="513"/>
      <c r="K706" s="540" t="s">
        <v>308</v>
      </c>
      <c r="L706" s="542"/>
      <c r="M706" s="544" t="s">
        <v>307</v>
      </c>
      <c r="N706" s="546"/>
      <c r="O706" s="547"/>
      <c r="P706" s="548"/>
      <c r="Q706" s="3"/>
      <c r="R706" s="4"/>
      <c r="S706" s="5"/>
      <c r="T706" s="6"/>
      <c r="U706" s="7"/>
      <c r="V706" s="55"/>
      <c r="W706" s="125"/>
      <c r="X706" s="8"/>
      <c r="Y706" s="4"/>
      <c r="Z706" s="5"/>
      <c r="AA706" s="6"/>
      <c r="AB706" s="7"/>
      <c r="AC706" s="55"/>
      <c r="AD706" s="168"/>
      <c r="AE706" s="549" t="s">
        <v>66</v>
      </c>
      <c r="AF706" s="549"/>
      <c r="AG706" s="550"/>
      <c r="AH706" s="551"/>
      <c r="AI706" s="536" t="str">
        <f t="shared" si="247"/>
        <v/>
      </c>
      <c r="AJ706" s="538"/>
      <c r="AK706" s="538"/>
      <c r="AL706" s="538"/>
      <c r="AM706" s="538"/>
      <c r="AO706" s="34" t="str">
        <f t="shared" si="245"/>
        <v/>
      </c>
      <c r="AP706" s="35" t="str">
        <f t="shared" si="234"/>
        <v/>
      </c>
      <c r="AQ706" s="36" t="str">
        <f t="shared" si="235"/>
        <v/>
      </c>
      <c r="AR706" s="37" t="str">
        <f t="shared" si="236"/>
        <v/>
      </c>
      <c r="AS706" s="38" t="str">
        <f t="shared" si="237"/>
        <v>000</v>
      </c>
      <c r="AT706" s="39" t="str">
        <f t="shared" si="238"/>
        <v>000</v>
      </c>
      <c r="AU706" s="169">
        <f t="shared" si="239"/>
        <v>0</v>
      </c>
      <c r="AV706" s="35" t="str">
        <f t="shared" si="240"/>
        <v>000</v>
      </c>
      <c r="AW706" s="39" t="str">
        <f t="shared" si="241"/>
        <v>000</v>
      </c>
      <c r="AX706" s="169">
        <f t="shared" si="242"/>
        <v>0</v>
      </c>
      <c r="AY706" s="43">
        <f t="shared" si="243"/>
        <v>0</v>
      </c>
      <c r="AZ706" s="32">
        <f t="shared" si="244"/>
        <v>0</v>
      </c>
    </row>
    <row r="707" spans="3:52" ht="22.5" customHeight="1">
      <c r="C707" s="512"/>
      <c r="D707" s="514"/>
      <c r="E707" s="516"/>
      <c r="F707" s="27" t="s">
        <v>305</v>
      </c>
      <c r="G707" s="25"/>
      <c r="H707" s="28" t="s">
        <v>309</v>
      </c>
      <c r="I707" s="521"/>
      <c r="J707" s="514"/>
      <c r="K707" s="541"/>
      <c r="L707" s="543"/>
      <c r="M707" s="545"/>
      <c r="N707" s="127" t="s">
        <v>305</v>
      </c>
      <c r="O707" s="25"/>
      <c r="P707" s="28" t="s">
        <v>309</v>
      </c>
      <c r="Q707" s="3"/>
      <c r="R707" s="4"/>
      <c r="S707" s="5"/>
      <c r="T707" s="6"/>
      <c r="U707" s="7"/>
      <c r="V707" s="55"/>
      <c r="W707" s="125"/>
      <c r="X707" s="8"/>
      <c r="Y707" s="4"/>
      <c r="Z707" s="5"/>
      <c r="AA707" s="6"/>
      <c r="AB707" s="7"/>
      <c r="AC707" s="55"/>
      <c r="AD707" s="170"/>
      <c r="AE707" s="27" t="s">
        <v>305</v>
      </c>
      <c r="AF707" s="25"/>
      <c r="AG707" s="28" t="s">
        <v>309</v>
      </c>
      <c r="AH707" s="552"/>
      <c r="AI707" s="537"/>
      <c r="AJ707" s="539"/>
      <c r="AK707" s="539"/>
      <c r="AL707" s="539"/>
      <c r="AM707" s="539"/>
      <c r="AO707" s="34" t="str">
        <f t="shared" si="245"/>
        <v/>
      </c>
      <c r="AP707" s="35" t="str">
        <f t="shared" si="234"/>
        <v/>
      </c>
      <c r="AQ707" s="36" t="str">
        <f t="shared" si="235"/>
        <v/>
      </c>
      <c r="AR707" s="37" t="str">
        <f t="shared" si="236"/>
        <v/>
      </c>
      <c r="AS707" s="38" t="str">
        <f t="shared" si="237"/>
        <v>000</v>
      </c>
      <c r="AT707" s="39" t="str">
        <f t="shared" si="238"/>
        <v>000</v>
      </c>
      <c r="AU707" s="169">
        <f t="shared" si="239"/>
        <v>0</v>
      </c>
      <c r="AV707" s="35" t="str">
        <f t="shared" si="240"/>
        <v>000</v>
      </c>
      <c r="AW707" s="39" t="str">
        <f t="shared" si="241"/>
        <v>000</v>
      </c>
      <c r="AX707" s="169">
        <f t="shared" si="242"/>
        <v>0</v>
      </c>
      <c r="AY707" s="43">
        <f t="shared" si="243"/>
        <v>0</v>
      </c>
      <c r="AZ707" s="32">
        <f t="shared" si="244"/>
        <v>0</v>
      </c>
    </row>
    <row r="708" spans="3:52" ht="22.5" customHeight="1" thickBot="1">
      <c r="C708" s="511"/>
      <c r="D708" s="513"/>
      <c r="E708" s="515"/>
      <c r="F708" s="517" t="str">
        <f>IF(G709="","",INT(YEARFRAC(G709,'[1]1'!$AJ$7,1)))</f>
        <v/>
      </c>
      <c r="G708" s="518"/>
      <c r="H708" s="519"/>
      <c r="I708" s="520"/>
      <c r="J708" s="513"/>
      <c r="K708" s="540" t="s">
        <v>308</v>
      </c>
      <c r="L708" s="542"/>
      <c r="M708" s="544" t="s">
        <v>307</v>
      </c>
      <c r="N708" s="546"/>
      <c r="O708" s="547"/>
      <c r="P708" s="548"/>
      <c r="Q708" s="3"/>
      <c r="R708" s="4"/>
      <c r="S708" s="5"/>
      <c r="T708" s="6"/>
      <c r="U708" s="7"/>
      <c r="V708" s="55"/>
      <c r="W708" s="125"/>
      <c r="X708" s="8"/>
      <c r="Y708" s="4"/>
      <c r="Z708" s="5"/>
      <c r="AA708" s="6"/>
      <c r="AB708" s="7"/>
      <c r="AC708" s="55"/>
      <c r="AD708" s="168"/>
      <c r="AE708" s="549" t="s">
        <v>66</v>
      </c>
      <c r="AF708" s="549"/>
      <c r="AG708" s="550"/>
      <c r="AH708" s="551"/>
      <c r="AI708" s="536" t="str">
        <f t="shared" si="248"/>
        <v/>
      </c>
      <c r="AJ708" s="538"/>
      <c r="AK708" s="538"/>
      <c r="AL708" s="538"/>
      <c r="AM708" s="538"/>
      <c r="AO708" s="34" t="str">
        <f t="shared" si="245"/>
        <v/>
      </c>
      <c r="AP708" s="35" t="str">
        <f t="shared" si="234"/>
        <v/>
      </c>
      <c r="AQ708" s="36" t="str">
        <f t="shared" si="235"/>
        <v/>
      </c>
      <c r="AR708" s="37" t="str">
        <f t="shared" si="236"/>
        <v/>
      </c>
      <c r="AS708" s="38" t="str">
        <f t="shared" si="237"/>
        <v>000</v>
      </c>
      <c r="AT708" s="39" t="str">
        <f t="shared" si="238"/>
        <v>000</v>
      </c>
      <c r="AU708" s="169">
        <f t="shared" si="239"/>
        <v>0</v>
      </c>
      <c r="AV708" s="35" t="str">
        <f t="shared" si="240"/>
        <v>000</v>
      </c>
      <c r="AW708" s="39" t="str">
        <f t="shared" si="241"/>
        <v>000</v>
      </c>
      <c r="AX708" s="169">
        <f t="shared" si="242"/>
        <v>0</v>
      </c>
      <c r="AY708" s="43">
        <f t="shared" si="243"/>
        <v>0</v>
      </c>
      <c r="AZ708" s="32">
        <f t="shared" si="244"/>
        <v>0</v>
      </c>
    </row>
    <row r="709" spans="3:52" ht="22.5" customHeight="1">
      <c r="C709" s="512"/>
      <c r="D709" s="514"/>
      <c r="E709" s="516"/>
      <c r="F709" s="27" t="s">
        <v>305</v>
      </c>
      <c r="G709" s="25"/>
      <c r="H709" s="28" t="s">
        <v>309</v>
      </c>
      <c r="I709" s="521"/>
      <c r="J709" s="514"/>
      <c r="K709" s="541"/>
      <c r="L709" s="543"/>
      <c r="M709" s="545"/>
      <c r="N709" s="127" t="s">
        <v>305</v>
      </c>
      <c r="O709" s="25"/>
      <c r="P709" s="28" t="s">
        <v>309</v>
      </c>
      <c r="Q709" s="3"/>
      <c r="R709" s="4"/>
      <c r="S709" s="5"/>
      <c r="T709" s="6"/>
      <c r="U709" s="7"/>
      <c r="V709" s="55"/>
      <c r="W709" s="125"/>
      <c r="X709" s="8"/>
      <c r="Y709" s="4"/>
      <c r="Z709" s="5"/>
      <c r="AA709" s="6"/>
      <c r="AB709" s="7"/>
      <c r="AC709" s="55"/>
      <c r="AD709" s="170"/>
      <c r="AE709" s="27" t="s">
        <v>305</v>
      </c>
      <c r="AF709" s="25"/>
      <c r="AG709" s="28" t="s">
        <v>309</v>
      </c>
      <c r="AH709" s="552"/>
      <c r="AI709" s="537"/>
      <c r="AJ709" s="539"/>
      <c r="AK709" s="539"/>
      <c r="AL709" s="539"/>
      <c r="AM709" s="539"/>
      <c r="AO709" s="34" t="str">
        <f t="shared" si="245"/>
        <v/>
      </c>
      <c r="AP709" s="35" t="str">
        <f t="shared" si="234"/>
        <v/>
      </c>
      <c r="AQ709" s="36" t="str">
        <f t="shared" si="235"/>
        <v/>
      </c>
      <c r="AR709" s="37" t="str">
        <f t="shared" si="236"/>
        <v/>
      </c>
      <c r="AS709" s="38" t="str">
        <f t="shared" si="237"/>
        <v>000</v>
      </c>
      <c r="AT709" s="39" t="str">
        <f t="shared" si="238"/>
        <v>000</v>
      </c>
      <c r="AU709" s="169">
        <f t="shared" si="239"/>
        <v>0</v>
      </c>
      <c r="AV709" s="35" t="str">
        <f t="shared" si="240"/>
        <v>000</v>
      </c>
      <c r="AW709" s="39" t="str">
        <f t="shared" si="241"/>
        <v>000</v>
      </c>
      <c r="AX709" s="169">
        <f t="shared" si="242"/>
        <v>0</v>
      </c>
      <c r="AY709" s="43">
        <f t="shared" si="243"/>
        <v>0</v>
      </c>
      <c r="AZ709" s="32">
        <f t="shared" si="244"/>
        <v>0</v>
      </c>
    </row>
    <row r="710" spans="3:52" ht="22.5" customHeight="1" thickBot="1">
      <c r="C710" s="511"/>
      <c r="D710" s="513"/>
      <c r="E710" s="515"/>
      <c r="F710" s="517" t="str">
        <f>IF(G711="","",INT(YEARFRAC(G711,'[1]1'!$AJ$7,1)))</f>
        <v/>
      </c>
      <c r="G710" s="518"/>
      <c r="H710" s="519"/>
      <c r="I710" s="520"/>
      <c r="J710" s="513"/>
      <c r="K710" s="540" t="s">
        <v>308</v>
      </c>
      <c r="L710" s="542"/>
      <c r="M710" s="544" t="s">
        <v>307</v>
      </c>
      <c r="N710" s="546"/>
      <c r="O710" s="547"/>
      <c r="P710" s="548"/>
      <c r="Q710" s="3"/>
      <c r="R710" s="4"/>
      <c r="S710" s="5"/>
      <c r="T710" s="6"/>
      <c r="U710" s="7"/>
      <c r="V710" s="55"/>
      <c r="W710" s="125"/>
      <c r="X710" s="8"/>
      <c r="Y710" s="4"/>
      <c r="Z710" s="5"/>
      <c r="AA710" s="6"/>
      <c r="AB710" s="7"/>
      <c r="AC710" s="55"/>
      <c r="AD710" s="168"/>
      <c r="AE710" s="549" t="s">
        <v>66</v>
      </c>
      <c r="AF710" s="549"/>
      <c r="AG710" s="550"/>
      <c r="AH710" s="551"/>
      <c r="AI710" s="536" t="str">
        <f t="shared" si="249"/>
        <v/>
      </c>
      <c r="AJ710" s="538"/>
      <c r="AK710" s="538"/>
      <c r="AL710" s="538"/>
      <c r="AM710" s="538"/>
      <c r="AO710" s="34" t="str">
        <f t="shared" si="245"/>
        <v/>
      </c>
      <c r="AP710" s="35" t="str">
        <f t="shared" ref="AP710:AP773" si="258">IF(E710&lt;&gt;"",E710,IF(SUM(Q710:AC711)&lt;&gt;0,AP709,""))</f>
        <v/>
      </c>
      <c r="AQ710" s="36" t="str">
        <f t="shared" ref="AQ710:AQ773" si="259">IF(G711="","",G711)</f>
        <v/>
      </c>
      <c r="AR710" s="37" t="str">
        <f t="shared" ref="AR710:AR773" si="260">IF(AH710="","",AH710)</f>
        <v/>
      </c>
      <c r="AS710" s="38" t="str">
        <f t="shared" ref="AS710:AS773" si="261">TEXT(Q710*10 + R710&amp;"0","000")</f>
        <v>000</v>
      </c>
      <c r="AT710" s="39" t="str">
        <f t="shared" ref="AT710:AT773" si="262">TEXT(S710*100+T710*10+U710,"000")</f>
        <v>000</v>
      </c>
      <c r="AU710" s="169">
        <f t="shared" ref="AU710:AU773" si="263">V710</f>
        <v>0</v>
      </c>
      <c r="AV710" s="35" t="str">
        <f t="shared" ref="AV710:AV773" si="264">TEXT(X710*10 + Y710&amp;"0","000")</f>
        <v>000</v>
      </c>
      <c r="AW710" s="39" t="str">
        <f t="shared" ref="AW710:AW773" si="265">TEXT(Z710*100+AA710*10+AB710,"000")</f>
        <v>000</v>
      </c>
      <c r="AX710" s="169">
        <f t="shared" ref="AX710:AX773" si="266">AC710</f>
        <v>0</v>
      </c>
      <c r="AY710" s="43">
        <f t="shared" ref="AY710:AY773" si="267">IF(OR(AO710&amp;AP710="",AO710&amp;AP710=AO709&amp;AP709),0,1)</f>
        <v>0</v>
      </c>
      <c r="AZ710" s="32">
        <f t="shared" ref="AZ710:AZ773" si="268">IF(AO710&amp;AP710=AO711&amp;AP711,0,1)</f>
        <v>0</v>
      </c>
    </row>
    <row r="711" spans="3:52" ht="22.5" customHeight="1">
      <c r="C711" s="512"/>
      <c r="D711" s="514"/>
      <c r="E711" s="516"/>
      <c r="F711" s="27" t="s">
        <v>305</v>
      </c>
      <c r="G711" s="25"/>
      <c r="H711" s="28" t="s">
        <v>309</v>
      </c>
      <c r="I711" s="521"/>
      <c r="J711" s="514"/>
      <c r="K711" s="541"/>
      <c r="L711" s="543"/>
      <c r="M711" s="545"/>
      <c r="N711" s="127" t="s">
        <v>305</v>
      </c>
      <c r="O711" s="25"/>
      <c r="P711" s="28" t="s">
        <v>309</v>
      </c>
      <c r="Q711" s="3"/>
      <c r="R711" s="4"/>
      <c r="S711" s="5"/>
      <c r="T711" s="6"/>
      <c r="U711" s="7"/>
      <c r="V711" s="55"/>
      <c r="W711" s="125"/>
      <c r="X711" s="8"/>
      <c r="Y711" s="4"/>
      <c r="Z711" s="5"/>
      <c r="AA711" s="6"/>
      <c r="AB711" s="7"/>
      <c r="AC711" s="55"/>
      <c r="AD711" s="170"/>
      <c r="AE711" s="27" t="s">
        <v>305</v>
      </c>
      <c r="AF711" s="25"/>
      <c r="AG711" s="28" t="s">
        <v>309</v>
      </c>
      <c r="AH711" s="552"/>
      <c r="AI711" s="537"/>
      <c r="AJ711" s="539"/>
      <c r="AK711" s="539"/>
      <c r="AL711" s="539"/>
      <c r="AM711" s="539"/>
      <c r="AO711" s="34" t="str">
        <f t="shared" si="245"/>
        <v/>
      </c>
      <c r="AP711" s="35" t="str">
        <f t="shared" si="258"/>
        <v/>
      </c>
      <c r="AQ711" s="36" t="str">
        <f t="shared" si="259"/>
        <v/>
      </c>
      <c r="AR711" s="37" t="str">
        <f t="shared" si="260"/>
        <v/>
      </c>
      <c r="AS711" s="38" t="str">
        <f t="shared" si="261"/>
        <v>000</v>
      </c>
      <c r="AT711" s="39" t="str">
        <f t="shared" si="262"/>
        <v>000</v>
      </c>
      <c r="AU711" s="169">
        <f t="shared" si="263"/>
        <v>0</v>
      </c>
      <c r="AV711" s="35" t="str">
        <f t="shared" si="264"/>
        <v>000</v>
      </c>
      <c r="AW711" s="39" t="str">
        <f t="shared" si="265"/>
        <v>000</v>
      </c>
      <c r="AX711" s="169">
        <f t="shared" si="266"/>
        <v>0</v>
      </c>
      <c r="AY711" s="43">
        <f t="shared" si="267"/>
        <v>0</v>
      </c>
      <c r="AZ711" s="32">
        <f t="shared" si="268"/>
        <v>0</v>
      </c>
    </row>
    <row r="712" spans="3:52" ht="22.5" customHeight="1" thickBot="1">
      <c r="C712" s="511"/>
      <c r="D712" s="513"/>
      <c r="E712" s="515"/>
      <c r="F712" s="517" t="str">
        <f>IF(G713="","",INT(YEARFRAC(G713,'[1]1'!$AJ$7,1)))</f>
        <v/>
      </c>
      <c r="G712" s="518"/>
      <c r="H712" s="519"/>
      <c r="I712" s="520"/>
      <c r="J712" s="513"/>
      <c r="K712" s="540" t="s">
        <v>308</v>
      </c>
      <c r="L712" s="542"/>
      <c r="M712" s="544" t="s">
        <v>307</v>
      </c>
      <c r="N712" s="546"/>
      <c r="O712" s="547"/>
      <c r="P712" s="548"/>
      <c r="Q712" s="3"/>
      <c r="R712" s="4"/>
      <c r="S712" s="5"/>
      <c r="T712" s="6"/>
      <c r="U712" s="7"/>
      <c r="V712" s="55"/>
      <c r="W712" s="125"/>
      <c r="X712" s="8"/>
      <c r="Y712" s="4"/>
      <c r="Z712" s="5"/>
      <c r="AA712" s="6"/>
      <c r="AB712" s="7"/>
      <c r="AC712" s="55"/>
      <c r="AD712" s="168"/>
      <c r="AE712" s="549" t="s">
        <v>66</v>
      </c>
      <c r="AF712" s="549"/>
      <c r="AG712" s="550"/>
      <c r="AH712" s="551"/>
      <c r="AI712" s="536" t="str">
        <f t="shared" si="250"/>
        <v/>
      </c>
      <c r="AJ712" s="538"/>
      <c r="AK712" s="538"/>
      <c r="AL712" s="538"/>
      <c r="AM712" s="538"/>
      <c r="AO712" s="34" t="str">
        <f t="shared" si="245"/>
        <v/>
      </c>
      <c r="AP712" s="35" t="str">
        <f t="shared" si="258"/>
        <v/>
      </c>
      <c r="AQ712" s="36" t="str">
        <f t="shared" si="259"/>
        <v/>
      </c>
      <c r="AR712" s="37" t="str">
        <f t="shared" si="260"/>
        <v/>
      </c>
      <c r="AS712" s="38" t="str">
        <f t="shared" si="261"/>
        <v>000</v>
      </c>
      <c r="AT712" s="39" t="str">
        <f t="shared" si="262"/>
        <v>000</v>
      </c>
      <c r="AU712" s="169">
        <f t="shared" si="263"/>
        <v>0</v>
      </c>
      <c r="AV712" s="35" t="str">
        <f t="shared" si="264"/>
        <v>000</v>
      </c>
      <c r="AW712" s="39" t="str">
        <f t="shared" si="265"/>
        <v>000</v>
      </c>
      <c r="AX712" s="169">
        <f t="shared" si="266"/>
        <v>0</v>
      </c>
      <c r="AY712" s="43">
        <f t="shared" si="267"/>
        <v>0</v>
      </c>
      <c r="AZ712" s="32">
        <f t="shared" si="268"/>
        <v>0</v>
      </c>
    </row>
    <row r="713" spans="3:52" ht="22.5" customHeight="1">
      <c r="C713" s="512"/>
      <c r="D713" s="514"/>
      <c r="E713" s="516"/>
      <c r="F713" s="27" t="s">
        <v>305</v>
      </c>
      <c r="G713" s="25"/>
      <c r="H713" s="28" t="s">
        <v>309</v>
      </c>
      <c r="I713" s="521"/>
      <c r="J713" s="514"/>
      <c r="K713" s="541"/>
      <c r="L713" s="543"/>
      <c r="M713" s="545"/>
      <c r="N713" s="127" t="s">
        <v>305</v>
      </c>
      <c r="O713" s="25"/>
      <c r="P713" s="28" t="s">
        <v>309</v>
      </c>
      <c r="Q713" s="3"/>
      <c r="R713" s="4"/>
      <c r="S713" s="5"/>
      <c r="T713" s="6"/>
      <c r="U713" s="7"/>
      <c r="V713" s="55"/>
      <c r="W713" s="125"/>
      <c r="X713" s="8"/>
      <c r="Y713" s="4"/>
      <c r="Z713" s="5"/>
      <c r="AA713" s="6"/>
      <c r="AB713" s="7"/>
      <c r="AC713" s="55"/>
      <c r="AD713" s="170"/>
      <c r="AE713" s="27" t="s">
        <v>305</v>
      </c>
      <c r="AF713" s="25"/>
      <c r="AG713" s="28" t="s">
        <v>309</v>
      </c>
      <c r="AH713" s="552"/>
      <c r="AI713" s="537"/>
      <c r="AJ713" s="539"/>
      <c r="AK713" s="539"/>
      <c r="AL713" s="539"/>
      <c r="AM713" s="539"/>
      <c r="AO713" s="34" t="str">
        <f t="shared" si="245"/>
        <v/>
      </c>
      <c r="AP713" s="35" t="str">
        <f t="shared" si="258"/>
        <v/>
      </c>
      <c r="AQ713" s="36" t="str">
        <f t="shared" si="259"/>
        <v/>
      </c>
      <c r="AR713" s="37" t="str">
        <f t="shared" si="260"/>
        <v/>
      </c>
      <c r="AS713" s="38" t="str">
        <f t="shared" si="261"/>
        <v>000</v>
      </c>
      <c r="AT713" s="39" t="str">
        <f t="shared" si="262"/>
        <v>000</v>
      </c>
      <c r="AU713" s="169">
        <f t="shared" si="263"/>
        <v>0</v>
      </c>
      <c r="AV713" s="35" t="str">
        <f t="shared" si="264"/>
        <v>000</v>
      </c>
      <c r="AW713" s="39" t="str">
        <f t="shared" si="265"/>
        <v>000</v>
      </c>
      <c r="AX713" s="169">
        <f t="shared" si="266"/>
        <v>0</v>
      </c>
      <c r="AY713" s="43">
        <f t="shared" si="267"/>
        <v>0</v>
      </c>
      <c r="AZ713" s="32">
        <f t="shared" si="268"/>
        <v>0</v>
      </c>
    </row>
    <row r="714" spans="3:52" ht="22.5" customHeight="1" thickBot="1">
      <c r="C714" s="511"/>
      <c r="D714" s="513"/>
      <c r="E714" s="515"/>
      <c r="F714" s="517" t="str">
        <f>IF(G715="","",INT(YEARFRAC(G715,'[1]1'!$AJ$7,1)))</f>
        <v/>
      </c>
      <c r="G714" s="518"/>
      <c r="H714" s="519"/>
      <c r="I714" s="520"/>
      <c r="J714" s="513"/>
      <c r="K714" s="540" t="s">
        <v>308</v>
      </c>
      <c r="L714" s="542"/>
      <c r="M714" s="544" t="s">
        <v>307</v>
      </c>
      <c r="N714" s="546"/>
      <c r="O714" s="547"/>
      <c r="P714" s="548"/>
      <c r="Q714" s="3"/>
      <c r="R714" s="4"/>
      <c r="S714" s="5"/>
      <c r="T714" s="6"/>
      <c r="U714" s="7"/>
      <c r="V714" s="55"/>
      <c r="W714" s="125"/>
      <c r="X714" s="8"/>
      <c r="Y714" s="4"/>
      <c r="Z714" s="5"/>
      <c r="AA714" s="6"/>
      <c r="AB714" s="7"/>
      <c r="AC714" s="55"/>
      <c r="AD714" s="168"/>
      <c r="AE714" s="549" t="s">
        <v>66</v>
      </c>
      <c r="AF714" s="549"/>
      <c r="AG714" s="550"/>
      <c r="AH714" s="551"/>
      <c r="AI714" s="536" t="str">
        <f t="shared" si="251"/>
        <v/>
      </c>
      <c r="AJ714" s="538"/>
      <c r="AK714" s="538"/>
      <c r="AL714" s="538"/>
      <c r="AM714" s="538"/>
      <c r="AO714" s="34" t="str">
        <f t="shared" si="245"/>
        <v/>
      </c>
      <c r="AP714" s="35" t="str">
        <f t="shared" si="258"/>
        <v/>
      </c>
      <c r="AQ714" s="36" t="str">
        <f t="shared" si="259"/>
        <v/>
      </c>
      <c r="AR714" s="37" t="str">
        <f t="shared" si="260"/>
        <v/>
      </c>
      <c r="AS714" s="38" t="str">
        <f t="shared" si="261"/>
        <v>000</v>
      </c>
      <c r="AT714" s="39" t="str">
        <f t="shared" si="262"/>
        <v>000</v>
      </c>
      <c r="AU714" s="169">
        <f t="shared" si="263"/>
        <v>0</v>
      </c>
      <c r="AV714" s="35" t="str">
        <f t="shared" si="264"/>
        <v>000</v>
      </c>
      <c r="AW714" s="39" t="str">
        <f t="shared" si="265"/>
        <v>000</v>
      </c>
      <c r="AX714" s="169">
        <f t="shared" si="266"/>
        <v>0</v>
      </c>
      <c r="AY714" s="43">
        <f t="shared" si="267"/>
        <v>0</v>
      </c>
      <c r="AZ714" s="32">
        <f t="shared" si="268"/>
        <v>0</v>
      </c>
    </row>
    <row r="715" spans="3:52" ht="22.5" customHeight="1">
      <c r="C715" s="512"/>
      <c r="D715" s="514"/>
      <c r="E715" s="516"/>
      <c r="F715" s="27" t="s">
        <v>305</v>
      </c>
      <c r="G715" s="25"/>
      <c r="H715" s="28" t="s">
        <v>309</v>
      </c>
      <c r="I715" s="521"/>
      <c r="J715" s="514"/>
      <c r="K715" s="541"/>
      <c r="L715" s="543"/>
      <c r="M715" s="545"/>
      <c r="N715" s="127" t="s">
        <v>305</v>
      </c>
      <c r="O715" s="25"/>
      <c r="P715" s="28" t="s">
        <v>309</v>
      </c>
      <c r="Q715" s="3"/>
      <c r="R715" s="4"/>
      <c r="S715" s="5"/>
      <c r="T715" s="6"/>
      <c r="U715" s="7"/>
      <c r="V715" s="55"/>
      <c r="W715" s="125"/>
      <c r="X715" s="8"/>
      <c r="Y715" s="4"/>
      <c r="Z715" s="5"/>
      <c r="AA715" s="6"/>
      <c r="AB715" s="7"/>
      <c r="AC715" s="55"/>
      <c r="AD715" s="170"/>
      <c r="AE715" s="27" t="s">
        <v>305</v>
      </c>
      <c r="AF715" s="25"/>
      <c r="AG715" s="28" t="s">
        <v>309</v>
      </c>
      <c r="AH715" s="552"/>
      <c r="AI715" s="537"/>
      <c r="AJ715" s="539"/>
      <c r="AK715" s="539"/>
      <c r="AL715" s="539"/>
      <c r="AM715" s="539"/>
      <c r="AO715" s="34" t="str">
        <f t="shared" si="245"/>
        <v/>
      </c>
      <c r="AP715" s="35" t="str">
        <f t="shared" si="258"/>
        <v/>
      </c>
      <c r="AQ715" s="36" t="str">
        <f t="shared" si="259"/>
        <v/>
      </c>
      <c r="AR715" s="37" t="str">
        <f t="shared" si="260"/>
        <v/>
      </c>
      <c r="AS715" s="38" t="str">
        <f t="shared" si="261"/>
        <v>000</v>
      </c>
      <c r="AT715" s="39" t="str">
        <f t="shared" si="262"/>
        <v>000</v>
      </c>
      <c r="AU715" s="169">
        <f t="shared" si="263"/>
        <v>0</v>
      </c>
      <c r="AV715" s="35" t="str">
        <f t="shared" si="264"/>
        <v>000</v>
      </c>
      <c r="AW715" s="39" t="str">
        <f t="shared" si="265"/>
        <v>000</v>
      </c>
      <c r="AX715" s="169">
        <f t="shared" si="266"/>
        <v>0</v>
      </c>
      <c r="AY715" s="43">
        <f t="shared" si="267"/>
        <v>0</v>
      </c>
      <c r="AZ715" s="32">
        <f t="shared" si="268"/>
        <v>0</v>
      </c>
    </row>
    <row r="716" spans="3:52" ht="22.5" customHeight="1" thickBot="1">
      <c r="C716" s="511"/>
      <c r="D716" s="513"/>
      <c r="E716" s="515"/>
      <c r="F716" s="517" t="str">
        <f>IF(G717="","",INT(YEARFRAC(G717,'[1]1'!$AJ$7,1)))</f>
        <v/>
      </c>
      <c r="G716" s="518"/>
      <c r="H716" s="519"/>
      <c r="I716" s="520"/>
      <c r="J716" s="513"/>
      <c r="K716" s="540" t="s">
        <v>308</v>
      </c>
      <c r="L716" s="542"/>
      <c r="M716" s="544" t="s">
        <v>307</v>
      </c>
      <c r="N716" s="546"/>
      <c r="O716" s="547"/>
      <c r="P716" s="548"/>
      <c r="Q716" s="3"/>
      <c r="R716" s="4"/>
      <c r="S716" s="5"/>
      <c r="T716" s="6"/>
      <c r="U716" s="7"/>
      <c r="V716" s="55"/>
      <c r="W716" s="125"/>
      <c r="X716" s="8"/>
      <c r="Y716" s="4"/>
      <c r="Z716" s="5"/>
      <c r="AA716" s="6"/>
      <c r="AB716" s="7"/>
      <c r="AC716" s="55"/>
      <c r="AD716" s="168"/>
      <c r="AE716" s="549" t="s">
        <v>66</v>
      </c>
      <c r="AF716" s="549"/>
      <c r="AG716" s="550"/>
      <c r="AH716" s="551"/>
      <c r="AI716" s="536" t="str">
        <f t="shared" si="252"/>
        <v/>
      </c>
      <c r="AJ716" s="538"/>
      <c r="AK716" s="538"/>
      <c r="AL716" s="538"/>
      <c r="AM716" s="538"/>
      <c r="AO716" s="34" t="str">
        <f t="shared" si="245"/>
        <v/>
      </c>
      <c r="AP716" s="35" t="str">
        <f t="shared" si="258"/>
        <v/>
      </c>
      <c r="AQ716" s="36" t="str">
        <f t="shared" si="259"/>
        <v/>
      </c>
      <c r="AR716" s="37" t="str">
        <f t="shared" si="260"/>
        <v/>
      </c>
      <c r="AS716" s="38" t="str">
        <f t="shared" si="261"/>
        <v>000</v>
      </c>
      <c r="AT716" s="39" t="str">
        <f t="shared" si="262"/>
        <v>000</v>
      </c>
      <c r="AU716" s="169">
        <f t="shared" si="263"/>
        <v>0</v>
      </c>
      <c r="AV716" s="35" t="str">
        <f t="shared" si="264"/>
        <v>000</v>
      </c>
      <c r="AW716" s="39" t="str">
        <f t="shared" si="265"/>
        <v>000</v>
      </c>
      <c r="AX716" s="169">
        <f t="shared" si="266"/>
        <v>0</v>
      </c>
      <c r="AY716" s="43">
        <f t="shared" si="267"/>
        <v>0</v>
      </c>
      <c r="AZ716" s="32">
        <f t="shared" si="268"/>
        <v>0</v>
      </c>
    </row>
    <row r="717" spans="3:52" ht="22.5" customHeight="1">
      <c r="C717" s="512"/>
      <c r="D717" s="514"/>
      <c r="E717" s="516"/>
      <c r="F717" s="27" t="s">
        <v>305</v>
      </c>
      <c r="G717" s="25"/>
      <c r="H717" s="28" t="s">
        <v>309</v>
      </c>
      <c r="I717" s="521"/>
      <c r="J717" s="514"/>
      <c r="K717" s="541"/>
      <c r="L717" s="543"/>
      <c r="M717" s="545"/>
      <c r="N717" s="127" t="s">
        <v>305</v>
      </c>
      <c r="O717" s="25"/>
      <c r="P717" s="28" t="s">
        <v>309</v>
      </c>
      <c r="Q717" s="3"/>
      <c r="R717" s="4"/>
      <c r="S717" s="5"/>
      <c r="T717" s="6"/>
      <c r="U717" s="7"/>
      <c r="V717" s="55"/>
      <c r="W717" s="125"/>
      <c r="X717" s="8"/>
      <c r="Y717" s="4"/>
      <c r="Z717" s="5"/>
      <c r="AA717" s="6"/>
      <c r="AB717" s="7"/>
      <c r="AC717" s="55"/>
      <c r="AD717" s="170"/>
      <c r="AE717" s="27" t="s">
        <v>305</v>
      </c>
      <c r="AF717" s="25"/>
      <c r="AG717" s="28" t="s">
        <v>309</v>
      </c>
      <c r="AH717" s="552"/>
      <c r="AI717" s="537"/>
      <c r="AJ717" s="539"/>
      <c r="AK717" s="539"/>
      <c r="AL717" s="539"/>
      <c r="AM717" s="539"/>
      <c r="AO717" s="34" t="str">
        <f t="shared" si="245"/>
        <v/>
      </c>
      <c r="AP717" s="35" t="str">
        <f t="shared" si="258"/>
        <v/>
      </c>
      <c r="AQ717" s="36" t="str">
        <f t="shared" si="259"/>
        <v/>
      </c>
      <c r="AR717" s="37" t="str">
        <f t="shared" si="260"/>
        <v/>
      </c>
      <c r="AS717" s="38" t="str">
        <f t="shared" si="261"/>
        <v>000</v>
      </c>
      <c r="AT717" s="39" t="str">
        <f t="shared" si="262"/>
        <v>000</v>
      </c>
      <c r="AU717" s="169">
        <f t="shared" si="263"/>
        <v>0</v>
      </c>
      <c r="AV717" s="35" t="str">
        <f t="shared" si="264"/>
        <v>000</v>
      </c>
      <c r="AW717" s="39" t="str">
        <f t="shared" si="265"/>
        <v>000</v>
      </c>
      <c r="AX717" s="169">
        <f t="shared" si="266"/>
        <v>0</v>
      </c>
      <c r="AY717" s="43">
        <f t="shared" si="267"/>
        <v>0</v>
      </c>
      <c r="AZ717" s="32">
        <f t="shared" si="268"/>
        <v>0</v>
      </c>
    </row>
    <row r="718" spans="3:52" ht="22.5" customHeight="1" thickBot="1">
      <c r="C718" s="511"/>
      <c r="D718" s="513"/>
      <c r="E718" s="515"/>
      <c r="F718" s="517" t="str">
        <f>IF(G719="","",INT(YEARFRAC(G719,'[1]1'!$AJ$7,1)))</f>
        <v/>
      </c>
      <c r="G718" s="518"/>
      <c r="H718" s="519"/>
      <c r="I718" s="520"/>
      <c r="J718" s="513"/>
      <c r="K718" s="540" t="s">
        <v>308</v>
      </c>
      <c r="L718" s="542"/>
      <c r="M718" s="544" t="s">
        <v>307</v>
      </c>
      <c r="N718" s="546"/>
      <c r="O718" s="547"/>
      <c r="P718" s="548"/>
      <c r="Q718" s="3"/>
      <c r="R718" s="4"/>
      <c r="S718" s="5"/>
      <c r="T718" s="6"/>
      <c r="U718" s="7"/>
      <c r="V718" s="55"/>
      <c r="W718" s="125"/>
      <c r="X718" s="8"/>
      <c r="Y718" s="4"/>
      <c r="Z718" s="5"/>
      <c r="AA718" s="6"/>
      <c r="AB718" s="7"/>
      <c r="AC718" s="55"/>
      <c r="AD718" s="168"/>
      <c r="AE718" s="549" t="s">
        <v>66</v>
      </c>
      <c r="AF718" s="549"/>
      <c r="AG718" s="550"/>
      <c r="AH718" s="551"/>
      <c r="AI718" s="536" t="str">
        <f t="shared" si="253"/>
        <v/>
      </c>
      <c r="AJ718" s="538"/>
      <c r="AK718" s="538"/>
      <c r="AL718" s="538"/>
      <c r="AM718" s="538"/>
      <c r="AO718" s="34" t="str">
        <f t="shared" si="245"/>
        <v/>
      </c>
      <c r="AP718" s="35" t="str">
        <f t="shared" si="258"/>
        <v/>
      </c>
      <c r="AQ718" s="36" t="str">
        <f t="shared" si="259"/>
        <v/>
      </c>
      <c r="AR718" s="37" t="str">
        <f t="shared" si="260"/>
        <v/>
      </c>
      <c r="AS718" s="38" t="str">
        <f t="shared" si="261"/>
        <v>000</v>
      </c>
      <c r="AT718" s="39" t="str">
        <f t="shared" si="262"/>
        <v>000</v>
      </c>
      <c r="AU718" s="169">
        <f t="shared" si="263"/>
        <v>0</v>
      </c>
      <c r="AV718" s="35" t="str">
        <f t="shared" si="264"/>
        <v>000</v>
      </c>
      <c r="AW718" s="39" t="str">
        <f t="shared" si="265"/>
        <v>000</v>
      </c>
      <c r="AX718" s="169">
        <f t="shared" si="266"/>
        <v>0</v>
      </c>
      <c r="AY718" s="43">
        <f t="shared" si="267"/>
        <v>0</v>
      </c>
      <c r="AZ718" s="32">
        <f t="shared" si="268"/>
        <v>0</v>
      </c>
    </row>
    <row r="719" spans="3:52" ht="22.5" customHeight="1">
      <c r="C719" s="512"/>
      <c r="D719" s="514"/>
      <c r="E719" s="516"/>
      <c r="F719" s="27" t="s">
        <v>305</v>
      </c>
      <c r="G719" s="25"/>
      <c r="H719" s="28" t="s">
        <v>309</v>
      </c>
      <c r="I719" s="521"/>
      <c r="J719" s="514"/>
      <c r="K719" s="541"/>
      <c r="L719" s="543"/>
      <c r="M719" s="545"/>
      <c r="N719" s="127" t="s">
        <v>305</v>
      </c>
      <c r="O719" s="25"/>
      <c r="P719" s="28" t="s">
        <v>309</v>
      </c>
      <c r="Q719" s="3"/>
      <c r="R719" s="4"/>
      <c r="S719" s="5"/>
      <c r="T719" s="6"/>
      <c r="U719" s="7"/>
      <c r="V719" s="55"/>
      <c r="W719" s="125"/>
      <c r="X719" s="8"/>
      <c r="Y719" s="4"/>
      <c r="Z719" s="5"/>
      <c r="AA719" s="6"/>
      <c r="AB719" s="7"/>
      <c r="AC719" s="55"/>
      <c r="AD719" s="170"/>
      <c r="AE719" s="27" t="s">
        <v>305</v>
      </c>
      <c r="AF719" s="25"/>
      <c r="AG719" s="28" t="s">
        <v>309</v>
      </c>
      <c r="AH719" s="552"/>
      <c r="AI719" s="537"/>
      <c r="AJ719" s="539"/>
      <c r="AK719" s="539"/>
      <c r="AL719" s="539"/>
      <c r="AM719" s="539"/>
      <c r="AO719" s="34" t="str">
        <f t="shared" ref="AO719:AO782" si="269">IF(D719&lt;&gt;"",D719,IF(SUM(Q719:AC720)&lt;&gt;0,AO718,""))</f>
        <v/>
      </c>
      <c r="AP719" s="35" t="str">
        <f t="shared" si="258"/>
        <v/>
      </c>
      <c r="AQ719" s="36" t="str">
        <f t="shared" si="259"/>
        <v/>
      </c>
      <c r="AR719" s="37" t="str">
        <f t="shared" si="260"/>
        <v/>
      </c>
      <c r="AS719" s="38" t="str">
        <f t="shared" si="261"/>
        <v>000</v>
      </c>
      <c r="AT719" s="39" t="str">
        <f t="shared" si="262"/>
        <v>000</v>
      </c>
      <c r="AU719" s="169">
        <f t="shared" si="263"/>
        <v>0</v>
      </c>
      <c r="AV719" s="35" t="str">
        <f t="shared" si="264"/>
        <v>000</v>
      </c>
      <c r="AW719" s="39" t="str">
        <f t="shared" si="265"/>
        <v>000</v>
      </c>
      <c r="AX719" s="169">
        <f t="shared" si="266"/>
        <v>0</v>
      </c>
      <c r="AY719" s="43">
        <f t="shared" si="267"/>
        <v>0</v>
      </c>
      <c r="AZ719" s="32">
        <f t="shared" si="268"/>
        <v>0</v>
      </c>
    </row>
    <row r="720" spans="3:52" ht="22.5" customHeight="1" thickBot="1">
      <c r="C720" s="511"/>
      <c r="D720" s="513"/>
      <c r="E720" s="515"/>
      <c r="F720" s="517" t="str">
        <f>IF(G721="","",INT(YEARFRAC(G721,'[1]1'!$AJ$7,1)))</f>
        <v/>
      </c>
      <c r="G720" s="518"/>
      <c r="H720" s="519"/>
      <c r="I720" s="520"/>
      <c r="J720" s="513"/>
      <c r="K720" s="540" t="s">
        <v>308</v>
      </c>
      <c r="L720" s="542"/>
      <c r="M720" s="544" t="s">
        <v>307</v>
      </c>
      <c r="N720" s="546"/>
      <c r="O720" s="547"/>
      <c r="P720" s="548"/>
      <c r="Q720" s="3"/>
      <c r="R720" s="4"/>
      <c r="S720" s="5"/>
      <c r="T720" s="6"/>
      <c r="U720" s="7"/>
      <c r="V720" s="55"/>
      <c r="W720" s="125"/>
      <c r="X720" s="8"/>
      <c r="Y720" s="4"/>
      <c r="Z720" s="5"/>
      <c r="AA720" s="6"/>
      <c r="AB720" s="7"/>
      <c r="AC720" s="55"/>
      <c r="AD720" s="168"/>
      <c r="AE720" s="549" t="s">
        <v>66</v>
      </c>
      <c r="AF720" s="549"/>
      <c r="AG720" s="550"/>
      <c r="AH720" s="551"/>
      <c r="AI720" s="536" t="str">
        <f t="shared" si="254"/>
        <v/>
      </c>
      <c r="AJ720" s="538"/>
      <c r="AK720" s="538"/>
      <c r="AL720" s="538"/>
      <c r="AM720" s="538"/>
      <c r="AO720" s="34" t="str">
        <f t="shared" si="269"/>
        <v/>
      </c>
      <c r="AP720" s="35" t="str">
        <f t="shared" si="258"/>
        <v/>
      </c>
      <c r="AQ720" s="36" t="str">
        <f t="shared" si="259"/>
        <v/>
      </c>
      <c r="AR720" s="37" t="str">
        <f t="shared" si="260"/>
        <v/>
      </c>
      <c r="AS720" s="38" t="str">
        <f t="shared" si="261"/>
        <v>000</v>
      </c>
      <c r="AT720" s="39" t="str">
        <f t="shared" si="262"/>
        <v>000</v>
      </c>
      <c r="AU720" s="169">
        <f t="shared" si="263"/>
        <v>0</v>
      </c>
      <c r="AV720" s="35" t="str">
        <f t="shared" si="264"/>
        <v>000</v>
      </c>
      <c r="AW720" s="39" t="str">
        <f t="shared" si="265"/>
        <v>000</v>
      </c>
      <c r="AX720" s="169">
        <f t="shared" si="266"/>
        <v>0</v>
      </c>
      <c r="AY720" s="43">
        <f t="shared" si="267"/>
        <v>0</v>
      </c>
      <c r="AZ720" s="32">
        <f t="shared" si="268"/>
        <v>0</v>
      </c>
    </row>
    <row r="721" spans="3:52" ht="22.5" customHeight="1">
      <c r="C721" s="512"/>
      <c r="D721" s="514"/>
      <c r="E721" s="516"/>
      <c r="F721" s="27" t="s">
        <v>305</v>
      </c>
      <c r="G721" s="25"/>
      <c r="H721" s="28" t="s">
        <v>309</v>
      </c>
      <c r="I721" s="521"/>
      <c r="J721" s="514"/>
      <c r="K721" s="541"/>
      <c r="L721" s="543"/>
      <c r="M721" s="545"/>
      <c r="N721" s="127" t="s">
        <v>305</v>
      </c>
      <c r="O721" s="25"/>
      <c r="P721" s="28" t="s">
        <v>309</v>
      </c>
      <c r="Q721" s="3"/>
      <c r="R721" s="4"/>
      <c r="S721" s="5"/>
      <c r="T721" s="6"/>
      <c r="U721" s="7"/>
      <c r="V721" s="55"/>
      <c r="W721" s="125"/>
      <c r="X721" s="8"/>
      <c r="Y721" s="4"/>
      <c r="Z721" s="5"/>
      <c r="AA721" s="6"/>
      <c r="AB721" s="7"/>
      <c r="AC721" s="55"/>
      <c r="AD721" s="170"/>
      <c r="AE721" s="27" t="s">
        <v>305</v>
      </c>
      <c r="AF721" s="25"/>
      <c r="AG721" s="28" t="s">
        <v>309</v>
      </c>
      <c r="AH721" s="552"/>
      <c r="AI721" s="537"/>
      <c r="AJ721" s="539"/>
      <c r="AK721" s="539"/>
      <c r="AL721" s="539"/>
      <c r="AM721" s="539"/>
      <c r="AO721" s="34" t="str">
        <f t="shared" si="269"/>
        <v/>
      </c>
      <c r="AP721" s="35" t="str">
        <f t="shared" si="258"/>
        <v/>
      </c>
      <c r="AQ721" s="36" t="str">
        <f t="shared" si="259"/>
        <v/>
      </c>
      <c r="AR721" s="37" t="str">
        <f t="shared" si="260"/>
        <v/>
      </c>
      <c r="AS721" s="38" t="str">
        <f t="shared" si="261"/>
        <v>000</v>
      </c>
      <c r="AT721" s="39" t="str">
        <f t="shared" si="262"/>
        <v>000</v>
      </c>
      <c r="AU721" s="169">
        <f t="shared" si="263"/>
        <v>0</v>
      </c>
      <c r="AV721" s="35" t="str">
        <f t="shared" si="264"/>
        <v>000</v>
      </c>
      <c r="AW721" s="39" t="str">
        <f t="shared" si="265"/>
        <v>000</v>
      </c>
      <c r="AX721" s="169">
        <f t="shared" si="266"/>
        <v>0</v>
      </c>
      <c r="AY721" s="43">
        <f t="shared" si="267"/>
        <v>0</v>
      </c>
      <c r="AZ721" s="32">
        <f t="shared" si="268"/>
        <v>0</v>
      </c>
    </row>
    <row r="722" spans="3:52" ht="22.5" customHeight="1" thickBot="1">
      <c r="C722" s="511"/>
      <c r="D722" s="513"/>
      <c r="E722" s="515"/>
      <c r="F722" s="517" t="str">
        <f>IF(G723="","",INT(YEARFRAC(G723,'[1]1'!$AJ$7,1)))</f>
        <v/>
      </c>
      <c r="G722" s="518"/>
      <c r="H722" s="519"/>
      <c r="I722" s="520"/>
      <c r="J722" s="513"/>
      <c r="K722" s="540" t="s">
        <v>308</v>
      </c>
      <c r="L722" s="542"/>
      <c r="M722" s="544" t="s">
        <v>307</v>
      </c>
      <c r="N722" s="546"/>
      <c r="O722" s="547"/>
      <c r="P722" s="548"/>
      <c r="Q722" s="3"/>
      <c r="R722" s="4"/>
      <c r="S722" s="5"/>
      <c r="T722" s="6"/>
      <c r="U722" s="7"/>
      <c r="V722" s="55"/>
      <c r="W722" s="125"/>
      <c r="X722" s="8"/>
      <c r="Y722" s="4"/>
      <c r="Z722" s="5"/>
      <c r="AA722" s="6"/>
      <c r="AB722" s="7"/>
      <c r="AC722" s="55"/>
      <c r="AD722" s="168"/>
      <c r="AE722" s="549" t="s">
        <v>66</v>
      </c>
      <c r="AF722" s="549"/>
      <c r="AG722" s="550"/>
      <c r="AH722" s="551"/>
      <c r="AI722" s="536" t="str">
        <f t="shared" si="255"/>
        <v/>
      </c>
      <c r="AJ722" s="538"/>
      <c r="AK722" s="538"/>
      <c r="AL722" s="538"/>
      <c r="AM722" s="538"/>
      <c r="AO722" s="34" t="str">
        <f t="shared" si="269"/>
        <v/>
      </c>
      <c r="AP722" s="35" t="str">
        <f t="shared" si="258"/>
        <v/>
      </c>
      <c r="AQ722" s="36" t="str">
        <f t="shared" si="259"/>
        <v/>
      </c>
      <c r="AR722" s="37" t="str">
        <f t="shared" si="260"/>
        <v/>
      </c>
      <c r="AS722" s="38" t="str">
        <f t="shared" si="261"/>
        <v>000</v>
      </c>
      <c r="AT722" s="39" t="str">
        <f t="shared" si="262"/>
        <v>000</v>
      </c>
      <c r="AU722" s="169">
        <f t="shared" si="263"/>
        <v>0</v>
      </c>
      <c r="AV722" s="35" t="str">
        <f t="shared" si="264"/>
        <v>000</v>
      </c>
      <c r="AW722" s="39" t="str">
        <f t="shared" si="265"/>
        <v>000</v>
      </c>
      <c r="AX722" s="169">
        <f t="shared" si="266"/>
        <v>0</v>
      </c>
      <c r="AY722" s="43">
        <f t="shared" si="267"/>
        <v>0</v>
      </c>
      <c r="AZ722" s="32">
        <f t="shared" si="268"/>
        <v>0</v>
      </c>
    </row>
    <row r="723" spans="3:52" ht="22.5" customHeight="1">
      <c r="C723" s="512"/>
      <c r="D723" s="514"/>
      <c r="E723" s="516"/>
      <c r="F723" s="27" t="s">
        <v>305</v>
      </c>
      <c r="G723" s="25"/>
      <c r="H723" s="28" t="s">
        <v>309</v>
      </c>
      <c r="I723" s="521"/>
      <c r="J723" s="514"/>
      <c r="K723" s="541"/>
      <c r="L723" s="543"/>
      <c r="M723" s="545"/>
      <c r="N723" s="127" t="s">
        <v>305</v>
      </c>
      <c r="O723" s="25"/>
      <c r="P723" s="28" t="s">
        <v>309</v>
      </c>
      <c r="Q723" s="3"/>
      <c r="R723" s="4"/>
      <c r="S723" s="5"/>
      <c r="T723" s="6"/>
      <c r="U723" s="7"/>
      <c r="V723" s="55"/>
      <c r="W723" s="125"/>
      <c r="X723" s="8"/>
      <c r="Y723" s="4"/>
      <c r="Z723" s="5"/>
      <c r="AA723" s="6"/>
      <c r="AB723" s="7"/>
      <c r="AC723" s="55"/>
      <c r="AD723" s="170"/>
      <c r="AE723" s="27" t="s">
        <v>305</v>
      </c>
      <c r="AF723" s="25"/>
      <c r="AG723" s="28" t="s">
        <v>309</v>
      </c>
      <c r="AH723" s="552"/>
      <c r="AI723" s="537"/>
      <c r="AJ723" s="539"/>
      <c r="AK723" s="539"/>
      <c r="AL723" s="539"/>
      <c r="AM723" s="539"/>
      <c r="AO723" s="34" t="str">
        <f t="shared" si="269"/>
        <v/>
      </c>
      <c r="AP723" s="35" t="str">
        <f t="shared" si="258"/>
        <v/>
      </c>
      <c r="AQ723" s="36" t="str">
        <f t="shared" si="259"/>
        <v/>
      </c>
      <c r="AR723" s="37" t="str">
        <f t="shared" si="260"/>
        <v/>
      </c>
      <c r="AS723" s="38" t="str">
        <f t="shared" si="261"/>
        <v>000</v>
      </c>
      <c r="AT723" s="39" t="str">
        <f t="shared" si="262"/>
        <v>000</v>
      </c>
      <c r="AU723" s="169">
        <f t="shared" si="263"/>
        <v>0</v>
      </c>
      <c r="AV723" s="35" t="str">
        <f t="shared" si="264"/>
        <v>000</v>
      </c>
      <c r="AW723" s="39" t="str">
        <f t="shared" si="265"/>
        <v>000</v>
      </c>
      <c r="AX723" s="169">
        <f t="shared" si="266"/>
        <v>0</v>
      </c>
      <c r="AY723" s="43">
        <f t="shared" si="267"/>
        <v>0</v>
      </c>
      <c r="AZ723" s="32">
        <f t="shared" si="268"/>
        <v>0</v>
      </c>
    </row>
    <row r="724" spans="3:52" ht="22.5" customHeight="1" thickBot="1">
      <c r="C724" s="511"/>
      <c r="D724" s="513"/>
      <c r="E724" s="515"/>
      <c r="F724" s="517" t="str">
        <f>IF(G725="","",INT(YEARFRAC(G725,'[1]1'!$AJ$7,1)))</f>
        <v/>
      </c>
      <c r="G724" s="518"/>
      <c r="H724" s="519"/>
      <c r="I724" s="520"/>
      <c r="J724" s="513"/>
      <c r="K724" s="540" t="s">
        <v>308</v>
      </c>
      <c r="L724" s="542"/>
      <c r="M724" s="544" t="s">
        <v>307</v>
      </c>
      <c r="N724" s="546"/>
      <c r="O724" s="547"/>
      <c r="P724" s="548"/>
      <c r="Q724" s="3"/>
      <c r="R724" s="4"/>
      <c r="S724" s="5"/>
      <c r="T724" s="6"/>
      <c r="U724" s="7"/>
      <c r="V724" s="55"/>
      <c r="W724" s="125"/>
      <c r="X724" s="8"/>
      <c r="Y724" s="4"/>
      <c r="Z724" s="5"/>
      <c r="AA724" s="6"/>
      <c r="AB724" s="7"/>
      <c r="AC724" s="55"/>
      <c r="AD724" s="168"/>
      <c r="AE724" s="549" t="s">
        <v>66</v>
      </c>
      <c r="AF724" s="549"/>
      <c r="AG724" s="550"/>
      <c r="AH724" s="551"/>
      <c r="AI724" s="536" t="str">
        <f t="shared" ref="AI724" si="270">IF(F724&lt;35,"◯","")</f>
        <v/>
      </c>
      <c r="AJ724" s="538"/>
      <c r="AK724" s="538"/>
      <c r="AL724" s="538"/>
      <c r="AM724" s="538"/>
      <c r="AO724" s="34" t="str">
        <f t="shared" si="269"/>
        <v/>
      </c>
      <c r="AP724" s="35" t="str">
        <f t="shared" si="258"/>
        <v/>
      </c>
      <c r="AQ724" s="36" t="str">
        <f t="shared" si="259"/>
        <v/>
      </c>
      <c r="AR724" s="37" t="str">
        <f t="shared" si="260"/>
        <v/>
      </c>
      <c r="AS724" s="38" t="str">
        <f t="shared" si="261"/>
        <v>000</v>
      </c>
      <c r="AT724" s="39" t="str">
        <f t="shared" si="262"/>
        <v>000</v>
      </c>
      <c r="AU724" s="169">
        <f t="shared" si="263"/>
        <v>0</v>
      </c>
      <c r="AV724" s="35" t="str">
        <f t="shared" si="264"/>
        <v>000</v>
      </c>
      <c r="AW724" s="39" t="str">
        <f t="shared" si="265"/>
        <v>000</v>
      </c>
      <c r="AX724" s="169">
        <f t="shared" si="266"/>
        <v>0</v>
      </c>
      <c r="AY724" s="43">
        <f t="shared" si="267"/>
        <v>0</v>
      </c>
      <c r="AZ724" s="32">
        <f t="shared" si="268"/>
        <v>0</v>
      </c>
    </row>
    <row r="725" spans="3:52" ht="22.5" customHeight="1">
      <c r="C725" s="512"/>
      <c r="D725" s="514"/>
      <c r="E725" s="516"/>
      <c r="F725" s="27" t="s">
        <v>305</v>
      </c>
      <c r="G725" s="25"/>
      <c r="H725" s="28" t="s">
        <v>309</v>
      </c>
      <c r="I725" s="521"/>
      <c r="J725" s="514"/>
      <c r="K725" s="541"/>
      <c r="L725" s="543"/>
      <c r="M725" s="545"/>
      <c r="N725" s="127" t="s">
        <v>305</v>
      </c>
      <c r="O725" s="25"/>
      <c r="P725" s="28" t="s">
        <v>309</v>
      </c>
      <c r="Q725" s="3"/>
      <c r="R725" s="4"/>
      <c r="S725" s="5"/>
      <c r="T725" s="6"/>
      <c r="U725" s="7"/>
      <c r="V725" s="55"/>
      <c r="W725" s="125"/>
      <c r="X725" s="8"/>
      <c r="Y725" s="4"/>
      <c r="Z725" s="5"/>
      <c r="AA725" s="6"/>
      <c r="AB725" s="7"/>
      <c r="AC725" s="55"/>
      <c r="AD725" s="170"/>
      <c r="AE725" s="27" t="s">
        <v>305</v>
      </c>
      <c r="AF725" s="25"/>
      <c r="AG725" s="28" t="s">
        <v>309</v>
      </c>
      <c r="AH725" s="552"/>
      <c r="AI725" s="537"/>
      <c r="AJ725" s="539"/>
      <c r="AK725" s="539"/>
      <c r="AL725" s="539"/>
      <c r="AM725" s="539"/>
      <c r="AO725" s="34" t="str">
        <f t="shared" si="269"/>
        <v/>
      </c>
      <c r="AP725" s="35" t="str">
        <f t="shared" si="258"/>
        <v/>
      </c>
      <c r="AQ725" s="36" t="str">
        <f t="shared" si="259"/>
        <v/>
      </c>
      <c r="AR725" s="37" t="str">
        <f t="shared" si="260"/>
        <v/>
      </c>
      <c r="AS725" s="38" t="str">
        <f t="shared" si="261"/>
        <v>000</v>
      </c>
      <c r="AT725" s="39" t="str">
        <f t="shared" si="262"/>
        <v>000</v>
      </c>
      <c r="AU725" s="169">
        <f t="shared" si="263"/>
        <v>0</v>
      </c>
      <c r="AV725" s="35" t="str">
        <f t="shared" si="264"/>
        <v>000</v>
      </c>
      <c r="AW725" s="39" t="str">
        <f t="shared" si="265"/>
        <v>000</v>
      </c>
      <c r="AX725" s="169">
        <f t="shared" si="266"/>
        <v>0</v>
      </c>
      <c r="AY725" s="43">
        <f t="shared" si="267"/>
        <v>0</v>
      </c>
      <c r="AZ725" s="32">
        <f t="shared" si="268"/>
        <v>0</v>
      </c>
    </row>
    <row r="726" spans="3:52" ht="22.5" customHeight="1" thickBot="1">
      <c r="C726" s="511"/>
      <c r="D726" s="513"/>
      <c r="E726" s="515"/>
      <c r="F726" s="517" t="str">
        <f>IF(G727="","",INT(YEARFRAC(G727,'[1]1'!$AJ$7,1)))</f>
        <v/>
      </c>
      <c r="G726" s="518"/>
      <c r="H726" s="519"/>
      <c r="I726" s="520"/>
      <c r="J726" s="513"/>
      <c r="K726" s="540" t="s">
        <v>308</v>
      </c>
      <c r="L726" s="542"/>
      <c r="M726" s="544" t="s">
        <v>307</v>
      </c>
      <c r="N726" s="546"/>
      <c r="O726" s="547"/>
      <c r="P726" s="548"/>
      <c r="Q726" s="3"/>
      <c r="R726" s="4"/>
      <c r="S726" s="5"/>
      <c r="T726" s="6"/>
      <c r="U726" s="7"/>
      <c r="V726" s="55"/>
      <c r="W726" s="125"/>
      <c r="X726" s="8"/>
      <c r="Y726" s="4"/>
      <c r="Z726" s="5"/>
      <c r="AA726" s="6"/>
      <c r="AB726" s="7"/>
      <c r="AC726" s="55"/>
      <c r="AD726" s="168"/>
      <c r="AE726" s="549" t="s">
        <v>66</v>
      </c>
      <c r="AF726" s="549"/>
      <c r="AG726" s="550"/>
      <c r="AH726" s="551"/>
      <c r="AI726" s="536" t="str">
        <f t="shared" si="247"/>
        <v/>
      </c>
      <c r="AJ726" s="538"/>
      <c r="AK726" s="538"/>
      <c r="AL726" s="538"/>
      <c r="AM726" s="538"/>
      <c r="AO726" s="34" t="str">
        <f t="shared" si="269"/>
        <v/>
      </c>
      <c r="AP726" s="35" t="str">
        <f t="shared" si="258"/>
        <v/>
      </c>
      <c r="AQ726" s="36" t="str">
        <f t="shared" si="259"/>
        <v/>
      </c>
      <c r="AR726" s="37" t="str">
        <f t="shared" si="260"/>
        <v/>
      </c>
      <c r="AS726" s="38" t="str">
        <f t="shared" si="261"/>
        <v>000</v>
      </c>
      <c r="AT726" s="39" t="str">
        <f t="shared" si="262"/>
        <v>000</v>
      </c>
      <c r="AU726" s="169">
        <f t="shared" si="263"/>
        <v>0</v>
      </c>
      <c r="AV726" s="35" t="str">
        <f t="shared" si="264"/>
        <v>000</v>
      </c>
      <c r="AW726" s="39" t="str">
        <f t="shared" si="265"/>
        <v>000</v>
      </c>
      <c r="AX726" s="169">
        <f t="shared" si="266"/>
        <v>0</v>
      </c>
      <c r="AY726" s="43">
        <f t="shared" si="267"/>
        <v>0</v>
      </c>
      <c r="AZ726" s="32">
        <f t="shared" si="268"/>
        <v>0</v>
      </c>
    </row>
    <row r="727" spans="3:52" ht="22.5" customHeight="1">
      <c r="C727" s="512"/>
      <c r="D727" s="514"/>
      <c r="E727" s="516"/>
      <c r="F727" s="27" t="s">
        <v>305</v>
      </c>
      <c r="G727" s="25"/>
      <c r="H727" s="28" t="s">
        <v>309</v>
      </c>
      <c r="I727" s="521"/>
      <c r="J727" s="514"/>
      <c r="K727" s="541"/>
      <c r="L727" s="543"/>
      <c r="M727" s="545"/>
      <c r="N727" s="127" t="s">
        <v>305</v>
      </c>
      <c r="O727" s="25"/>
      <c r="P727" s="28" t="s">
        <v>309</v>
      </c>
      <c r="Q727" s="3"/>
      <c r="R727" s="4"/>
      <c r="S727" s="5"/>
      <c r="T727" s="6"/>
      <c r="U727" s="7"/>
      <c r="V727" s="55"/>
      <c r="W727" s="125"/>
      <c r="X727" s="8"/>
      <c r="Y727" s="4"/>
      <c r="Z727" s="5"/>
      <c r="AA727" s="6"/>
      <c r="AB727" s="7"/>
      <c r="AC727" s="55"/>
      <c r="AD727" s="170"/>
      <c r="AE727" s="27" t="s">
        <v>305</v>
      </c>
      <c r="AF727" s="25"/>
      <c r="AG727" s="28" t="s">
        <v>309</v>
      </c>
      <c r="AH727" s="552"/>
      <c r="AI727" s="537"/>
      <c r="AJ727" s="539"/>
      <c r="AK727" s="539"/>
      <c r="AL727" s="539"/>
      <c r="AM727" s="539"/>
      <c r="AO727" s="34" t="str">
        <f t="shared" si="269"/>
        <v/>
      </c>
      <c r="AP727" s="35" t="str">
        <f t="shared" si="258"/>
        <v/>
      </c>
      <c r="AQ727" s="36" t="str">
        <f t="shared" si="259"/>
        <v/>
      </c>
      <c r="AR727" s="37" t="str">
        <f t="shared" si="260"/>
        <v/>
      </c>
      <c r="AS727" s="38" t="str">
        <f t="shared" si="261"/>
        <v>000</v>
      </c>
      <c r="AT727" s="39" t="str">
        <f t="shared" si="262"/>
        <v>000</v>
      </c>
      <c r="AU727" s="169">
        <f t="shared" si="263"/>
        <v>0</v>
      </c>
      <c r="AV727" s="35" t="str">
        <f t="shared" si="264"/>
        <v>000</v>
      </c>
      <c r="AW727" s="39" t="str">
        <f t="shared" si="265"/>
        <v>000</v>
      </c>
      <c r="AX727" s="169">
        <f t="shared" si="266"/>
        <v>0</v>
      </c>
      <c r="AY727" s="43">
        <f t="shared" si="267"/>
        <v>0</v>
      </c>
      <c r="AZ727" s="32">
        <f t="shared" si="268"/>
        <v>0</v>
      </c>
    </row>
    <row r="728" spans="3:52" ht="22.5" customHeight="1" thickBot="1">
      <c r="C728" s="511"/>
      <c r="D728" s="513"/>
      <c r="E728" s="515"/>
      <c r="F728" s="517" t="str">
        <f>IF(G729="","",INT(YEARFRAC(G729,'[1]1'!$AJ$7,1)))</f>
        <v/>
      </c>
      <c r="G728" s="518"/>
      <c r="H728" s="519"/>
      <c r="I728" s="520"/>
      <c r="J728" s="513"/>
      <c r="K728" s="540" t="s">
        <v>308</v>
      </c>
      <c r="L728" s="542"/>
      <c r="M728" s="544" t="s">
        <v>307</v>
      </c>
      <c r="N728" s="546"/>
      <c r="O728" s="547"/>
      <c r="P728" s="548"/>
      <c r="Q728" s="3"/>
      <c r="R728" s="4"/>
      <c r="S728" s="5"/>
      <c r="T728" s="6"/>
      <c r="U728" s="7"/>
      <c r="V728" s="55"/>
      <c r="W728" s="125"/>
      <c r="X728" s="8"/>
      <c r="Y728" s="4"/>
      <c r="Z728" s="5"/>
      <c r="AA728" s="6"/>
      <c r="AB728" s="7"/>
      <c r="AC728" s="55"/>
      <c r="AD728" s="168"/>
      <c r="AE728" s="549" t="s">
        <v>66</v>
      </c>
      <c r="AF728" s="549"/>
      <c r="AG728" s="550"/>
      <c r="AH728" s="551"/>
      <c r="AI728" s="536" t="str">
        <f t="shared" si="248"/>
        <v/>
      </c>
      <c r="AJ728" s="538"/>
      <c r="AK728" s="538"/>
      <c r="AL728" s="538"/>
      <c r="AM728" s="538"/>
      <c r="AO728" s="34" t="str">
        <f t="shared" si="269"/>
        <v/>
      </c>
      <c r="AP728" s="35" t="str">
        <f t="shared" si="258"/>
        <v/>
      </c>
      <c r="AQ728" s="36" t="str">
        <f t="shared" si="259"/>
        <v/>
      </c>
      <c r="AR728" s="37" t="str">
        <f t="shared" si="260"/>
        <v/>
      </c>
      <c r="AS728" s="38" t="str">
        <f t="shared" si="261"/>
        <v>000</v>
      </c>
      <c r="AT728" s="39" t="str">
        <f t="shared" si="262"/>
        <v>000</v>
      </c>
      <c r="AU728" s="169">
        <f t="shared" si="263"/>
        <v>0</v>
      </c>
      <c r="AV728" s="35" t="str">
        <f t="shared" si="264"/>
        <v>000</v>
      </c>
      <c r="AW728" s="39" t="str">
        <f t="shared" si="265"/>
        <v>000</v>
      </c>
      <c r="AX728" s="169">
        <f t="shared" si="266"/>
        <v>0</v>
      </c>
      <c r="AY728" s="43">
        <f t="shared" si="267"/>
        <v>0</v>
      </c>
      <c r="AZ728" s="32">
        <f t="shared" si="268"/>
        <v>0</v>
      </c>
    </row>
    <row r="729" spans="3:52" ht="22.5" customHeight="1">
      <c r="C729" s="512"/>
      <c r="D729" s="514"/>
      <c r="E729" s="516"/>
      <c r="F729" s="27" t="s">
        <v>305</v>
      </c>
      <c r="G729" s="25"/>
      <c r="H729" s="28" t="s">
        <v>309</v>
      </c>
      <c r="I729" s="521"/>
      <c r="J729" s="514"/>
      <c r="K729" s="541"/>
      <c r="L729" s="543"/>
      <c r="M729" s="545"/>
      <c r="N729" s="127" t="s">
        <v>305</v>
      </c>
      <c r="O729" s="25"/>
      <c r="P729" s="28" t="s">
        <v>309</v>
      </c>
      <c r="Q729" s="3"/>
      <c r="R729" s="4"/>
      <c r="S729" s="5"/>
      <c r="T729" s="6"/>
      <c r="U729" s="7"/>
      <c r="V729" s="55"/>
      <c r="W729" s="125"/>
      <c r="X729" s="8"/>
      <c r="Y729" s="4"/>
      <c r="Z729" s="5"/>
      <c r="AA729" s="6"/>
      <c r="AB729" s="7"/>
      <c r="AC729" s="55"/>
      <c r="AD729" s="170"/>
      <c r="AE729" s="27" t="s">
        <v>305</v>
      </c>
      <c r="AF729" s="25"/>
      <c r="AG729" s="28" t="s">
        <v>309</v>
      </c>
      <c r="AH729" s="552"/>
      <c r="AI729" s="537"/>
      <c r="AJ729" s="539"/>
      <c r="AK729" s="539"/>
      <c r="AL729" s="539"/>
      <c r="AM729" s="539"/>
      <c r="AO729" s="34" t="str">
        <f t="shared" si="269"/>
        <v/>
      </c>
      <c r="AP729" s="35" t="str">
        <f t="shared" si="258"/>
        <v/>
      </c>
      <c r="AQ729" s="36" t="str">
        <f t="shared" si="259"/>
        <v/>
      </c>
      <c r="AR729" s="37" t="str">
        <f t="shared" si="260"/>
        <v/>
      </c>
      <c r="AS729" s="38" t="str">
        <f t="shared" si="261"/>
        <v>000</v>
      </c>
      <c r="AT729" s="39" t="str">
        <f t="shared" si="262"/>
        <v>000</v>
      </c>
      <c r="AU729" s="169">
        <f t="shared" si="263"/>
        <v>0</v>
      </c>
      <c r="AV729" s="35" t="str">
        <f t="shared" si="264"/>
        <v>000</v>
      </c>
      <c r="AW729" s="39" t="str">
        <f t="shared" si="265"/>
        <v>000</v>
      </c>
      <c r="AX729" s="169">
        <f t="shared" si="266"/>
        <v>0</v>
      </c>
      <c r="AY729" s="43">
        <f t="shared" si="267"/>
        <v>0</v>
      </c>
      <c r="AZ729" s="32">
        <f t="shared" si="268"/>
        <v>0</v>
      </c>
    </row>
    <row r="730" spans="3:52" ht="22.5" customHeight="1" thickBot="1">
      <c r="C730" s="511"/>
      <c r="D730" s="513"/>
      <c r="E730" s="515"/>
      <c r="F730" s="517" t="str">
        <f>IF(G731="","",INT(YEARFRAC(G731,'[1]1'!$AJ$7,1)))</f>
        <v/>
      </c>
      <c r="G730" s="518"/>
      <c r="H730" s="519"/>
      <c r="I730" s="520"/>
      <c r="J730" s="513"/>
      <c r="K730" s="540" t="s">
        <v>308</v>
      </c>
      <c r="L730" s="542"/>
      <c r="M730" s="544" t="s">
        <v>307</v>
      </c>
      <c r="N730" s="546"/>
      <c r="O730" s="547"/>
      <c r="P730" s="548"/>
      <c r="Q730" s="3"/>
      <c r="R730" s="4"/>
      <c r="S730" s="5"/>
      <c r="T730" s="6"/>
      <c r="U730" s="7"/>
      <c r="V730" s="55"/>
      <c r="W730" s="125"/>
      <c r="X730" s="8"/>
      <c r="Y730" s="4"/>
      <c r="Z730" s="5"/>
      <c r="AA730" s="6"/>
      <c r="AB730" s="7"/>
      <c r="AC730" s="55"/>
      <c r="AD730" s="168"/>
      <c r="AE730" s="549" t="s">
        <v>66</v>
      </c>
      <c r="AF730" s="549"/>
      <c r="AG730" s="550"/>
      <c r="AH730" s="551"/>
      <c r="AI730" s="536" t="str">
        <f t="shared" si="249"/>
        <v/>
      </c>
      <c r="AJ730" s="538"/>
      <c r="AK730" s="538"/>
      <c r="AL730" s="538"/>
      <c r="AM730" s="538"/>
      <c r="AO730" s="34" t="str">
        <f t="shared" si="269"/>
        <v/>
      </c>
      <c r="AP730" s="35" t="str">
        <f t="shared" si="258"/>
        <v/>
      </c>
      <c r="AQ730" s="36" t="str">
        <f t="shared" si="259"/>
        <v/>
      </c>
      <c r="AR730" s="37" t="str">
        <f t="shared" si="260"/>
        <v/>
      </c>
      <c r="AS730" s="38" t="str">
        <f t="shared" si="261"/>
        <v>000</v>
      </c>
      <c r="AT730" s="39" t="str">
        <f t="shared" si="262"/>
        <v>000</v>
      </c>
      <c r="AU730" s="169">
        <f t="shared" si="263"/>
        <v>0</v>
      </c>
      <c r="AV730" s="35" t="str">
        <f t="shared" si="264"/>
        <v>000</v>
      </c>
      <c r="AW730" s="39" t="str">
        <f t="shared" si="265"/>
        <v>000</v>
      </c>
      <c r="AX730" s="169">
        <f t="shared" si="266"/>
        <v>0</v>
      </c>
      <c r="AY730" s="43">
        <f t="shared" si="267"/>
        <v>0</v>
      </c>
      <c r="AZ730" s="32">
        <f t="shared" si="268"/>
        <v>0</v>
      </c>
    </row>
    <row r="731" spans="3:52" ht="22.5" customHeight="1">
      <c r="C731" s="512"/>
      <c r="D731" s="514"/>
      <c r="E731" s="516"/>
      <c r="F731" s="27" t="s">
        <v>305</v>
      </c>
      <c r="G731" s="25"/>
      <c r="H731" s="28" t="s">
        <v>309</v>
      </c>
      <c r="I731" s="521"/>
      <c r="J731" s="514"/>
      <c r="K731" s="541"/>
      <c r="L731" s="543"/>
      <c r="M731" s="545"/>
      <c r="N731" s="127" t="s">
        <v>305</v>
      </c>
      <c r="O731" s="25"/>
      <c r="P731" s="28" t="s">
        <v>309</v>
      </c>
      <c r="Q731" s="3"/>
      <c r="R731" s="4"/>
      <c r="S731" s="5"/>
      <c r="T731" s="6"/>
      <c r="U731" s="7"/>
      <c r="V731" s="55"/>
      <c r="W731" s="125"/>
      <c r="X731" s="8"/>
      <c r="Y731" s="4"/>
      <c r="Z731" s="5"/>
      <c r="AA731" s="6"/>
      <c r="AB731" s="7"/>
      <c r="AC731" s="55"/>
      <c r="AD731" s="170"/>
      <c r="AE731" s="27" t="s">
        <v>305</v>
      </c>
      <c r="AF731" s="25"/>
      <c r="AG731" s="28" t="s">
        <v>309</v>
      </c>
      <c r="AH731" s="552"/>
      <c r="AI731" s="537"/>
      <c r="AJ731" s="539"/>
      <c r="AK731" s="539"/>
      <c r="AL731" s="539"/>
      <c r="AM731" s="539"/>
      <c r="AO731" s="34" t="str">
        <f t="shared" si="269"/>
        <v/>
      </c>
      <c r="AP731" s="35" t="str">
        <f t="shared" si="258"/>
        <v/>
      </c>
      <c r="AQ731" s="36" t="str">
        <f t="shared" si="259"/>
        <v/>
      </c>
      <c r="AR731" s="37" t="str">
        <f t="shared" si="260"/>
        <v/>
      </c>
      <c r="AS731" s="38" t="str">
        <f t="shared" si="261"/>
        <v>000</v>
      </c>
      <c r="AT731" s="39" t="str">
        <f t="shared" si="262"/>
        <v>000</v>
      </c>
      <c r="AU731" s="169">
        <f t="shared" si="263"/>
        <v>0</v>
      </c>
      <c r="AV731" s="35" t="str">
        <f t="shared" si="264"/>
        <v>000</v>
      </c>
      <c r="AW731" s="39" t="str">
        <f t="shared" si="265"/>
        <v>000</v>
      </c>
      <c r="AX731" s="169">
        <f t="shared" si="266"/>
        <v>0</v>
      </c>
      <c r="AY731" s="43">
        <f t="shared" si="267"/>
        <v>0</v>
      </c>
      <c r="AZ731" s="32">
        <f t="shared" si="268"/>
        <v>0</v>
      </c>
    </row>
    <row r="732" spans="3:52" ht="22.5" customHeight="1" thickBot="1">
      <c r="C732" s="511"/>
      <c r="D732" s="513"/>
      <c r="E732" s="515"/>
      <c r="F732" s="517" t="str">
        <f>IF(G733="","",INT(YEARFRAC(G733,'[1]1'!$AJ$7,1)))</f>
        <v/>
      </c>
      <c r="G732" s="518"/>
      <c r="H732" s="519"/>
      <c r="I732" s="520"/>
      <c r="J732" s="513"/>
      <c r="K732" s="540" t="s">
        <v>308</v>
      </c>
      <c r="L732" s="542"/>
      <c r="M732" s="544" t="s">
        <v>307</v>
      </c>
      <c r="N732" s="546"/>
      <c r="O732" s="547"/>
      <c r="P732" s="548"/>
      <c r="Q732" s="3"/>
      <c r="R732" s="4"/>
      <c r="S732" s="5"/>
      <c r="T732" s="6"/>
      <c r="U732" s="7"/>
      <c r="V732" s="55"/>
      <c r="W732" s="125"/>
      <c r="X732" s="8"/>
      <c r="Y732" s="4"/>
      <c r="Z732" s="5"/>
      <c r="AA732" s="6"/>
      <c r="AB732" s="7"/>
      <c r="AC732" s="55"/>
      <c r="AD732" s="168"/>
      <c r="AE732" s="549" t="s">
        <v>66</v>
      </c>
      <c r="AF732" s="549"/>
      <c r="AG732" s="550"/>
      <c r="AH732" s="551"/>
      <c r="AI732" s="536" t="str">
        <f t="shared" si="250"/>
        <v/>
      </c>
      <c r="AJ732" s="538"/>
      <c r="AK732" s="538"/>
      <c r="AL732" s="538"/>
      <c r="AM732" s="538"/>
      <c r="AO732" s="34" t="str">
        <f t="shared" si="269"/>
        <v/>
      </c>
      <c r="AP732" s="35" t="str">
        <f t="shared" si="258"/>
        <v/>
      </c>
      <c r="AQ732" s="36" t="str">
        <f t="shared" si="259"/>
        <v/>
      </c>
      <c r="AR732" s="37" t="str">
        <f t="shared" si="260"/>
        <v/>
      </c>
      <c r="AS732" s="38" t="str">
        <f t="shared" si="261"/>
        <v>000</v>
      </c>
      <c r="AT732" s="39" t="str">
        <f t="shared" si="262"/>
        <v>000</v>
      </c>
      <c r="AU732" s="169">
        <f t="shared" si="263"/>
        <v>0</v>
      </c>
      <c r="AV732" s="35" t="str">
        <f t="shared" si="264"/>
        <v>000</v>
      </c>
      <c r="AW732" s="39" t="str">
        <f t="shared" si="265"/>
        <v>000</v>
      </c>
      <c r="AX732" s="169">
        <f t="shared" si="266"/>
        <v>0</v>
      </c>
      <c r="AY732" s="43">
        <f t="shared" si="267"/>
        <v>0</v>
      </c>
      <c r="AZ732" s="32">
        <f t="shared" si="268"/>
        <v>0</v>
      </c>
    </row>
    <row r="733" spans="3:52" ht="22.5" customHeight="1">
      <c r="C733" s="512"/>
      <c r="D733" s="514"/>
      <c r="E733" s="516"/>
      <c r="F733" s="27" t="s">
        <v>305</v>
      </c>
      <c r="G733" s="25"/>
      <c r="H733" s="28" t="s">
        <v>309</v>
      </c>
      <c r="I733" s="521"/>
      <c r="J733" s="514"/>
      <c r="K733" s="541"/>
      <c r="L733" s="543"/>
      <c r="M733" s="545"/>
      <c r="N733" s="127" t="s">
        <v>305</v>
      </c>
      <c r="O733" s="25"/>
      <c r="P733" s="28" t="s">
        <v>309</v>
      </c>
      <c r="Q733" s="3"/>
      <c r="R733" s="4"/>
      <c r="S733" s="5"/>
      <c r="T733" s="6"/>
      <c r="U733" s="7"/>
      <c r="V733" s="55"/>
      <c r="W733" s="125"/>
      <c r="X733" s="8"/>
      <c r="Y733" s="4"/>
      <c r="Z733" s="5"/>
      <c r="AA733" s="6"/>
      <c r="AB733" s="7"/>
      <c r="AC733" s="55"/>
      <c r="AD733" s="170"/>
      <c r="AE733" s="27" t="s">
        <v>305</v>
      </c>
      <c r="AF733" s="25"/>
      <c r="AG733" s="28" t="s">
        <v>309</v>
      </c>
      <c r="AH733" s="552"/>
      <c r="AI733" s="537"/>
      <c r="AJ733" s="539"/>
      <c r="AK733" s="539"/>
      <c r="AL733" s="539"/>
      <c r="AM733" s="539"/>
      <c r="AO733" s="34" t="str">
        <f t="shared" si="269"/>
        <v/>
      </c>
      <c r="AP733" s="35" t="str">
        <f t="shared" si="258"/>
        <v/>
      </c>
      <c r="AQ733" s="36" t="str">
        <f t="shared" si="259"/>
        <v/>
      </c>
      <c r="AR733" s="37" t="str">
        <f t="shared" si="260"/>
        <v/>
      </c>
      <c r="AS733" s="38" t="str">
        <f t="shared" si="261"/>
        <v>000</v>
      </c>
      <c r="AT733" s="39" t="str">
        <f t="shared" si="262"/>
        <v>000</v>
      </c>
      <c r="AU733" s="169">
        <f t="shared" si="263"/>
        <v>0</v>
      </c>
      <c r="AV733" s="35" t="str">
        <f t="shared" si="264"/>
        <v>000</v>
      </c>
      <c r="AW733" s="39" t="str">
        <f t="shared" si="265"/>
        <v>000</v>
      </c>
      <c r="AX733" s="169">
        <f t="shared" si="266"/>
        <v>0</v>
      </c>
      <c r="AY733" s="43">
        <f t="shared" si="267"/>
        <v>0</v>
      </c>
      <c r="AZ733" s="32">
        <f t="shared" si="268"/>
        <v>0</v>
      </c>
    </row>
    <row r="734" spans="3:52" ht="22.5" customHeight="1" thickBot="1">
      <c r="C734" s="511"/>
      <c r="D734" s="513"/>
      <c r="E734" s="515"/>
      <c r="F734" s="517" t="str">
        <f>IF(G735="","",INT(YEARFRAC(G735,'[1]1'!$AJ$7,1)))</f>
        <v/>
      </c>
      <c r="G734" s="518"/>
      <c r="H734" s="519"/>
      <c r="I734" s="520"/>
      <c r="J734" s="513"/>
      <c r="K734" s="540" t="s">
        <v>308</v>
      </c>
      <c r="L734" s="542"/>
      <c r="M734" s="544" t="s">
        <v>307</v>
      </c>
      <c r="N734" s="546"/>
      <c r="O734" s="547"/>
      <c r="P734" s="548"/>
      <c r="Q734" s="3"/>
      <c r="R734" s="4"/>
      <c r="S734" s="5"/>
      <c r="T734" s="6"/>
      <c r="U734" s="7"/>
      <c r="V734" s="55"/>
      <c r="W734" s="125"/>
      <c r="X734" s="8"/>
      <c r="Y734" s="4"/>
      <c r="Z734" s="5"/>
      <c r="AA734" s="6"/>
      <c r="AB734" s="7"/>
      <c r="AC734" s="55"/>
      <c r="AD734" s="168"/>
      <c r="AE734" s="549" t="s">
        <v>66</v>
      </c>
      <c r="AF734" s="549"/>
      <c r="AG734" s="550"/>
      <c r="AH734" s="551"/>
      <c r="AI734" s="536" t="str">
        <f t="shared" si="251"/>
        <v/>
      </c>
      <c r="AJ734" s="538"/>
      <c r="AK734" s="538"/>
      <c r="AL734" s="538"/>
      <c r="AM734" s="538"/>
      <c r="AO734" s="34" t="str">
        <f t="shared" si="269"/>
        <v/>
      </c>
      <c r="AP734" s="35" t="str">
        <f t="shared" si="258"/>
        <v/>
      </c>
      <c r="AQ734" s="36" t="str">
        <f t="shared" si="259"/>
        <v/>
      </c>
      <c r="AR734" s="37" t="str">
        <f t="shared" si="260"/>
        <v/>
      </c>
      <c r="AS734" s="38" t="str">
        <f t="shared" si="261"/>
        <v>000</v>
      </c>
      <c r="AT734" s="39" t="str">
        <f t="shared" si="262"/>
        <v>000</v>
      </c>
      <c r="AU734" s="169">
        <f t="shared" si="263"/>
        <v>0</v>
      </c>
      <c r="AV734" s="35" t="str">
        <f t="shared" si="264"/>
        <v>000</v>
      </c>
      <c r="AW734" s="39" t="str">
        <f t="shared" si="265"/>
        <v>000</v>
      </c>
      <c r="AX734" s="169">
        <f t="shared" si="266"/>
        <v>0</v>
      </c>
      <c r="AY734" s="43">
        <f t="shared" si="267"/>
        <v>0</v>
      </c>
      <c r="AZ734" s="32">
        <f t="shared" si="268"/>
        <v>0</v>
      </c>
    </row>
    <row r="735" spans="3:52" ht="22.5" customHeight="1">
      <c r="C735" s="512"/>
      <c r="D735" s="514"/>
      <c r="E735" s="516"/>
      <c r="F735" s="27" t="s">
        <v>305</v>
      </c>
      <c r="G735" s="25"/>
      <c r="H735" s="28" t="s">
        <v>309</v>
      </c>
      <c r="I735" s="521"/>
      <c r="J735" s="514"/>
      <c r="K735" s="541"/>
      <c r="L735" s="543"/>
      <c r="M735" s="545"/>
      <c r="N735" s="127" t="s">
        <v>305</v>
      </c>
      <c r="O735" s="25"/>
      <c r="P735" s="28" t="s">
        <v>309</v>
      </c>
      <c r="Q735" s="3"/>
      <c r="R735" s="4"/>
      <c r="S735" s="5"/>
      <c r="T735" s="6"/>
      <c r="U735" s="7"/>
      <c r="V735" s="55"/>
      <c r="W735" s="125"/>
      <c r="X735" s="8"/>
      <c r="Y735" s="4"/>
      <c r="Z735" s="5"/>
      <c r="AA735" s="6"/>
      <c r="AB735" s="7"/>
      <c r="AC735" s="55"/>
      <c r="AD735" s="170"/>
      <c r="AE735" s="27" t="s">
        <v>305</v>
      </c>
      <c r="AF735" s="25"/>
      <c r="AG735" s="28" t="s">
        <v>309</v>
      </c>
      <c r="AH735" s="552"/>
      <c r="AI735" s="537"/>
      <c r="AJ735" s="539"/>
      <c r="AK735" s="539"/>
      <c r="AL735" s="539"/>
      <c r="AM735" s="539"/>
      <c r="AO735" s="34" t="str">
        <f t="shared" si="269"/>
        <v/>
      </c>
      <c r="AP735" s="35" t="str">
        <f t="shared" si="258"/>
        <v/>
      </c>
      <c r="AQ735" s="36" t="str">
        <f t="shared" si="259"/>
        <v/>
      </c>
      <c r="AR735" s="37" t="str">
        <f t="shared" si="260"/>
        <v/>
      </c>
      <c r="AS735" s="38" t="str">
        <f t="shared" si="261"/>
        <v>000</v>
      </c>
      <c r="AT735" s="39" t="str">
        <f t="shared" si="262"/>
        <v>000</v>
      </c>
      <c r="AU735" s="169">
        <f t="shared" si="263"/>
        <v>0</v>
      </c>
      <c r="AV735" s="35" t="str">
        <f t="shared" si="264"/>
        <v>000</v>
      </c>
      <c r="AW735" s="39" t="str">
        <f t="shared" si="265"/>
        <v>000</v>
      </c>
      <c r="AX735" s="169">
        <f t="shared" si="266"/>
        <v>0</v>
      </c>
      <c r="AY735" s="43">
        <f t="shared" si="267"/>
        <v>0</v>
      </c>
      <c r="AZ735" s="32">
        <f t="shared" si="268"/>
        <v>0</v>
      </c>
    </row>
    <row r="736" spans="3:52" ht="22.5" customHeight="1" thickBot="1">
      <c r="C736" s="511"/>
      <c r="D736" s="513"/>
      <c r="E736" s="515"/>
      <c r="F736" s="517" t="str">
        <f>IF(G737="","",INT(YEARFRAC(G737,'[1]1'!$AJ$7,1)))</f>
        <v/>
      </c>
      <c r="G736" s="518"/>
      <c r="H736" s="519"/>
      <c r="I736" s="520"/>
      <c r="J736" s="513"/>
      <c r="K736" s="540" t="s">
        <v>308</v>
      </c>
      <c r="L736" s="542"/>
      <c r="M736" s="544" t="s">
        <v>307</v>
      </c>
      <c r="N736" s="546"/>
      <c r="O736" s="547"/>
      <c r="P736" s="548"/>
      <c r="Q736" s="3"/>
      <c r="R736" s="4"/>
      <c r="S736" s="5"/>
      <c r="T736" s="6"/>
      <c r="U736" s="7"/>
      <c r="V736" s="55"/>
      <c r="W736" s="125"/>
      <c r="X736" s="8"/>
      <c r="Y736" s="4"/>
      <c r="Z736" s="5"/>
      <c r="AA736" s="6"/>
      <c r="AB736" s="7"/>
      <c r="AC736" s="55"/>
      <c r="AD736" s="168"/>
      <c r="AE736" s="549" t="s">
        <v>66</v>
      </c>
      <c r="AF736" s="549"/>
      <c r="AG736" s="550"/>
      <c r="AH736" s="551"/>
      <c r="AI736" s="536" t="str">
        <f t="shared" si="252"/>
        <v/>
      </c>
      <c r="AJ736" s="538"/>
      <c r="AK736" s="538"/>
      <c r="AL736" s="538"/>
      <c r="AM736" s="538"/>
      <c r="AO736" s="34" t="str">
        <f t="shared" si="269"/>
        <v/>
      </c>
      <c r="AP736" s="35" t="str">
        <f t="shared" si="258"/>
        <v/>
      </c>
      <c r="AQ736" s="36" t="str">
        <f t="shared" si="259"/>
        <v/>
      </c>
      <c r="AR736" s="37" t="str">
        <f t="shared" si="260"/>
        <v/>
      </c>
      <c r="AS736" s="38" t="str">
        <f t="shared" si="261"/>
        <v>000</v>
      </c>
      <c r="AT736" s="39" t="str">
        <f t="shared" si="262"/>
        <v>000</v>
      </c>
      <c r="AU736" s="169">
        <f t="shared" si="263"/>
        <v>0</v>
      </c>
      <c r="AV736" s="35" t="str">
        <f t="shared" si="264"/>
        <v>000</v>
      </c>
      <c r="AW736" s="39" t="str">
        <f t="shared" si="265"/>
        <v>000</v>
      </c>
      <c r="AX736" s="169">
        <f t="shared" si="266"/>
        <v>0</v>
      </c>
      <c r="AY736" s="43">
        <f t="shared" si="267"/>
        <v>0</v>
      </c>
      <c r="AZ736" s="32">
        <f t="shared" si="268"/>
        <v>0</v>
      </c>
    </row>
    <row r="737" spans="3:52" ht="22.5" customHeight="1">
      <c r="C737" s="512"/>
      <c r="D737" s="514"/>
      <c r="E737" s="516"/>
      <c r="F737" s="27" t="s">
        <v>305</v>
      </c>
      <c r="G737" s="25"/>
      <c r="H737" s="28" t="s">
        <v>309</v>
      </c>
      <c r="I737" s="521"/>
      <c r="J737" s="514"/>
      <c r="K737" s="541"/>
      <c r="L737" s="543"/>
      <c r="M737" s="545"/>
      <c r="N737" s="127" t="s">
        <v>305</v>
      </c>
      <c r="O737" s="25"/>
      <c r="P737" s="28" t="s">
        <v>309</v>
      </c>
      <c r="Q737" s="3"/>
      <c r="R737" s="4"/>
      <c r="S737" s="5"/>
      <c r="T737" s="6"/>
      <c r="U737" s="7"/>
      <c r="V737" s="55"/>
      <c r="W737" s="125"/>
      <c r="X737" s="8"/>
      <c r="Y737" s="4"/>
      <c r="Z737" s="5"/>
      <c r="AA737" s="6"/>
      <c r="AB737" s="7"/>
      <c r="AC737" s="55"/>
      <c r="AD737" s="170"/>
      <c r="AE737" s="27" t="s">
        <v>305</v>
      </c>
      <c r="AF737" s="25"/>
      <c r="AG737" s="28" t="s">
        <v>309</v>
      </c>
      <c r="AH737" s="552"/>
      <c r="AI737" s="537"/>
      <c r="AJ737" s="539"/>
      <c r="AK737" s="539"/>
      <c r="AL737" s="539"/>
      <c r="AM737" s="539"/>
      <c r="AO737" s="34" t="str">
        <f t="shared" si="269"/>
        <v/>
      </c>
      <c r="AP737" s="35" t="str">
        <f t="shared" si="258"/>
        <v/>
      </c>
      <c r="AQ737" s="36" t="str">
        <f t="shared" si="259"/>
        <v/>
      </c>
      <c r="AR737" s="37" t="str">
        <f t="shared" si="260"/>
        <v/>
      </c>
      <c r="AS737" s="38" t="str">
        <f t="shared" si="261"/>
        <v>000</v>
      </c>
      <c r="AT737" s="39" t="str">
        <f t="shared" si="262"/>
        <v>000</v>
      </c>
      <c r="AU737" s="169">
        <f t="shared" si="263"/>
        <v>0</v>
      </c>
      <c r="AV737" s="35" t="str">
        <f t="shared" si="264"/>
        <v>000</v>
      </c>
      <c r="AW737" s="39" t="str">
        <f t="shared" si="265"/>
        <v>000</v>
      </c>
      <c r="AX737" s="169">
        <f t="shared" si="266"/>
        <v>0</v>
      </c>
      <c r="AY737" s="43">
        <f t="shared" si="267"/>
        <v>0</v>
      </c>
      <c r="AZ737" s="32">
        <f t="shared" si="268"/>
        <v>0</v>
      </c>
    </row>
    <row r="738" spans="3:52" ht="22.5" customHeight="1" thickBot="1">
      <c r="C738" s="511"/>
      <c r="D738" s="513"/>
      <c r="E738" s="515"/>
      <c r="F738" s="517" t="str">
        <f>IF(G739="","",INT(YEARFRAC(G739,'[1]1'!$AJ$7,1)))</f>
        <v/>
      </c>
      <c r="G738" s="518"/>
      <c r="H738" s="519"/>
      <c r="I738" s="520"/>
      <c r="J738" s="513"/>
      <c r="K738" s="540" t="s">
        <v>308</v>
      </c>
      <c r="L738" s="542"/>
      <c r="M738" s="544" t="s">
        <v>307</v>
      </c>
      <c r="N738" s="546"/>
      <c r="O738" s="547"/>
      <c r="P738" s="548"/>
      <c r="Q738" s="3"/>
      <c r="R738" s="4"/>
      <c r="S738" s="5"/>
      <c r="T738" s="6"/>
      <c r="U738" s="7"/>
      <c r="V738" s="55"/>
      <c r="W738" s="125"/>
      <c r="X738" s="8"/>
      <c r="Y738" s="4"/>
      <c r="Z738" s="5"/>
      <c r="AA738" s="6"/>
      <c r="AB738" s="7"/>
      <c r="AC738" s="55"/>
      <c r="AD738" s="168"/>
      <c r="AE738" s="549" t="s">
        <v>66</v>
      </c>
      <c r="AF738" s="549"/>
      <c r="AG738" s="550"/>
      <c r="AH738" s="551"/>
      <c r="AI738" s="536" t="str">
        <f t="shared" si="253"/>
        <v/>
      </c>
      <c r="AJ738" s="538"/>
      <c r="AK738" s="538"/>
      <c r="AL738" s="538"/>
      <c r="AM738" s="538"/>
      <c r="AO738" s="34" t="str">
        <f t="shared" si="269"/>
        <v/>
      </c>
      <c r="AP738" s="35" t="str">
        <f t="shared" si="258"/>
        <v/>
      </c>
      <c r="AQ738" s="36" t="str">
        <f t="shared" si="259"/>
        <v/>
      </c>
      <c r="AR738" s="37" t="str">
        <f t="shared" si="260"/>
        <v/>
      </c>
      <c r="AS738" s="38" t="str">
        <f t="shared" si="261"/>
        <v>000</v>
      </c>
      <c r="AT738" s="39" t="str">
        <f t="shared" si="262"/>
        <v>000</v>
      </c>
      <c r="AU738" s="169">
        <f t="shared" si="263"/>
        <v>0</v>
      </c>
      <c r="AV738" s="35" t="str">
        <f t="shared" si="264"/>
        <v>000</v>
      </c>
      <c r="AW738" s="39" t="str">
        <f t="shared" si="265"/>
        <v>000</v>
      </c>
      <c r="AX738" s="169">
        <f t="shared" si="266"/>
        <v>0</v>
      </c>
      <c r="AY738" s="43">
        <f t="shared" si="267"/>
        <v>0</v>
      </c>
      <c r="AZ738" s="32">
        <f t="shared" si="268"/>
        <v>0</v>
      </c>
    </row>
    <row r="739" spans="3:52" ht="22.5" customHeight="1">
      <c r="C739" s="512"/>
      <c r="D739" s="514"/>
      <c r="E739" s="516"/>
      <c r="F739" s="27" t="s">
        <v>305</v>
      </c>
      <c r="G739" s="25"/>
      <c r="H739" s="28" t="s">
        <v>309</v>
      </c>
      <c r="I739" s="521"/>
      <c r="J739" s="514"/>
      <c r="K739" s="541"/>
      <c r="L739" s="543"/>
      <c r="M739" s="545"/>
      <c r="N739" s="127" t="s">
        <v>305</v>
      </c>
      <c r="O739" s="25"/>
      <c r="P739" s="28" t="s">
        <v>309</v>
      </c>
      <c r="Q739" s="3"/>
      <c r="R739" s="4"/>
      <c r="S739" s="5"/>
      <c r="T739" s="6"/>
      <c r="U739" s="7"/>
      <c r="V739" s="55"/>
      <c r="W739" s="125"/>
      <c r="X739" s="8"/>
      <c r="Y739" s="4"/>
      <c r="Z739" s="5"/>
      <c r="AA739" s="6"/>
      <c r="AB739" s="7"/>
      <c r="AC739" s="55"/>
      <c r="AD739" s="170"/>
      <c r="AE739" s="27" t="s">
        <v>305</v>
      </c>
      <c r="AF739" s="25"/>
      <c r="AG739" s="28" t="s">
        <v>309</v>
      </c>
      <c r="AH739" s="552"/>
      <c r="AI739" s="537"/>
      <c r="AJ739" s="539"/>
      <c r="AK739" s="539"/>
      <c r="AL739" s="539"/>
      <c r="AM739" s="539"/>
      <c r="AO739" s="34" t="str">
        <f t="shared" si="269"/>
        <v/>
      </c>
      <c r="AP739" s="35" t="str">
        <f t="shared" si="258"/>
        <v/>
      </c>
      <c r="AQ739" s="36" t="str">
        <f t="shared" si="259"/>
        <v/>
      </c>
      <c r="AR739" s="37" t="str">
        <f t="shared" si="260"/>
        <v/>
      </c>
      <c r="AS739" s="38" t="str">
        <f t="shared" si="261"/>
        <v>000</v>
      </c>
      <c r="AT739" s="39" t="str">
        <f t="shared" si="262"/>
        <v>000</v>
      </c>
      <c r="AU739" s="169">
        <f t="shared" si="263"/>
        <v>0</v>
      </c>
      <c r="AV739" s="35" t="str">
        <f t="shared" si="264"/>
        <v>000</v>
      </c>
      <c r="AW739" s="39" t="str">
        <f t="shared" si="265"/>
        <v>000</v>
      </c>
      <c r="AX739" s="169">
        <f t="shared" si="266"/>
        <v>0</v>
      </c>
      <c r="AY739" s="43">
        <f t="shared" si="267"/>
        <v>0</v>
      </c>
      <c r="AZ739" s="32">
        <f t="shared" si="268"/>
        <v>0</v>
      </c>
    </row>
    <row r="740" spans="3:52" ht="22.5" customHeight="1" thickBot="1">
      <c r="C740" s="511"/>
      <c r="D740" s="513"/>
      <c r="E740" s="515"/>
      <c r="F740" s="517" t="str">
        <f>IF(G741="","",INT(YEARFRAC(G741,'[1]1'!$AJ$7,1)))</f>
        <v/>
      </c>
      <c r="G740" s="518"/>
      <c r="H740" s="519"/>
      <c r="I740" s="520"/>
      <c r="J740" s="513"/>
      <c r="K740" s="540" t="s">
        <v>308</v>
      </c>
      <c r="L740" s="542"/>
      <c r="M740" s="544" t="s">
        <v>307</v>
      </c>
      <c r="N740" s="546"/>
      <c r="O740" s="547"/>
      <c r="P740" s="548"/>
      <c r="Q740" s="3"/>
      <c r="R740" s="4"/>
      <c r="S740" s="5"/>
      <c r="T740" s="6"/>
      <c r="U740" s="7"/>
      <c r="V740" s="55"/>
      <c r="W740" s="125"/>
      <c r="X740" s="8"/>
      <c r="Y740" s="4"/>
      <c r="Z740" s="5"/>
      <c r="AA740" s="6"/>
      <c r="AB740" s="7"/>
      <c r="AC740" s="55"/>
      <c r="AD740" s="168"/>
      <c r="AE740" s="549" t="s">
        <v>66</v>
      </c>
      <c r="AF740" s="549"/>
      <c r="AG740" s="550"/>
      <c r="AH740" s="551"/>
      <c r="AI740" s="536" t="str">
        <f t="shared" si="254"/>
        <v/>
      </c>
      <c r="AJ740" s="538"/>
      <c r="AK740" s="538"/>
      <c r="AL740" s="538"/>
      <c r="AM740" s="538"/>
      <c r="AO740" s="34" t="str">
        <f t="shared" si="269"/>
        <v/>
      </c>
      <c r="AP740" s="35" t="str">
        <f t="shared" si="258"/>
        <v/>
      </c>
      <c r="AQ740" s="36" t="str">
        <f t="shared" si="259"/>
        <v/>
      </c>
      <c r="AR740" s="37" t="str">
        <f t="shared" si="260"/>
        <v/>
      </c>
      <c r="AS740" s="38" t="str">
        <f t="shared" si="261"/>
        <v>000</v>
      </c>
      <c r="AT740" s="39" t="str">
        <f t="shared" si="262"/>
        <v>000</v>
      </c>
      <c r="AU740" s="169">
        <f t="shared" si="263"/>
        <v>0</v>
      </c>
      <c r="AV740" s="35" t="str">
        <f t="shared" si="264"/>
        <v>000</v>
      </c>
      <c r="AW740" s="39" t="str">
        <f t="shared" si="265"/>
        <v>000</v>
      </c>
      <c r="AX740" s="169">
        <f t="shared" si="266"/>
        <v>0</v>
      </c>
      <c r="AY740" s="43">
        <f t="shared" si="267"/>
        <v>0</v>
      </c>
      <c r="AZ740" s="32">
        <f t="shared" si="268"/>
        <v>0</v>
      </c>
    </row>
    <row r="741" spans="3:52" ht="22.5" customHeight="1">
      <c r="C741" s="512"/>
      <c r="D741" s="514"/>
      <c r="E741" s="516"/>
      <c r="F741" s="27" t="s">
        <v>305</v>
      </c>
      <c r="G741" s="25"/>
      <c r="H741" s="28" t="s">
        <v>309</v>
      </c>
      <c r="I741" s="521"/>
      <c r="J741" s="514"/>
      <c r="K741" s="541"/>
      <c r="L741" s="543"/>
      <c r="M741" s="545"/>
      <c r="N741" s="127" t="s">
        <v>305</v>
      </c>
      <c r="O741" s="25"/>
      <c r="P741" s="28" t="s">
        <v>309</v>
      </c>
      <c r="Q741" s="3"/>
      <c r="R741" s="4"/>
      <c r="S741" s="5"/>
      <c r="T741" s="6"/>
      <c r="U741" s="7"/>
      <c r="V741" s="55"/>
      <c r="W741" s="125"/>
      <c r="X741" s="8"/>
      <c r="Y741" s="4"/>
      <c r="Z741" s="5"/>
      <c r="AA741" s="6"/>
      <c r="AB741" s="7"/>
      <c r="AC741" s="55"/>
      <c r="AD741" s="170"/>
      <c r="AE741" s="27" t="s">
        <v>305</v>
      </c>
      <c r="AF741" s="25"/>
      <c r="AG741" s="28" t="s">
        <v>309</v>
      </c>
      <c r="AH741" s="552"/>
      <c r="AI741" s="537"/>
      <c r="AJ741" s="539"/>
      <c r="AK741" s="539"/>
      <c r="AL741" s="539"/>
      <c r="AM741" s="539"/>
      <c r="AO741" s="34" t="str">
        <f t="shared" si="269"/>
        <v/>
      </c>
      <c r="AP741" s="35" t="str">
        <f t="shared" si="258"/>
        <v/>
      </c>
      <c r="AQ741" s="36" t="str">
        <f t="shared" si="259"/>
        <v/>
      </c>
      <c r="AR741" s="37" t="str">
        <f t="shared" si="260"/>
        <v/>
      </c>
      <c r="AS741" s="38" t="str">
        <f t="shared" si="261"/>
        <v>000</v>
      </c>
      <c r="AT741" s="39" t="str">
        <f t="shared" si="262"/>
        <v>000</v>
      </c>
      <c r="AU741" s="169">
        <f t="shared" si="263"/>
        <v>0</v>
      </c>
      <c r="AV741" s="35" t="str">
        <f t="shared" si="264"/>
        <v>000</v>
      </c>
      <c r="AW741" s="39" t="str">
        <f t="shared" si="265"/>
        <v>000</v>
      </c>
      <c r="AX741" s="169">
        <f t="shared" si="266"/>
        <v>0</v>
      </c>
      <c r="AY741" s="43">
        <f t="shared" si="267"/>
        <v>0</v>
      </c>
      <c r="AZ741" s="32">
        <f t="shared" si="268"/>
        <v>0</v>
      </c>
    </row>
    <row r="742" spans="3:52" ht="22.5" customHeight="1" thickBot="1">
      <c r="C742" s="511"/>
      <c r="D742" s="513"/>
      <c r="E742" s="515"/>
      <c r="F742" s="517" t="str">
        <f>IF(G743="","",INT(YEARFRAC(G743,'[1]1'!$AJ$7,1)))</f>
        <v/>
      </c>
      <c r="G742" s="518"/>
      <c r="H742" s="519"/>
      <c r="I742" s="520"/>
      <c r="J742" s="513"/>
      <c r="K742" s="540" t="s">
        <v>308</v>
      </c>
      <c r="L742" s="542"/>
      <c r="M742" s="544" t="s">
        <v>307</v>
      </c>
      <c r="N742" s="546"/>
      <c r="O742" s="547"/>
      <c r="P742" s="548"/>
      <c r="Q742" s="3"/>
      <c r="R742" s="4"/>
      <c r="S742" s="5"/>
      <c r="T742" s="6"/>
      <c r="U742" s="7"/>
      <c r="V742" s="55"/>
      <c r="W742" s="125"/>
      <c r="X742" s="8"/>
      <c r="Y742" s="4"/>
      <c r="Z742" s="5"/>
      <c r="AA742" s="6"/>
      <c r="AB742" s="7"/>
      <c r="AC742" s="55"/>
      <c r="AD742" s="168"/>
      <c r="AE742" s="549" t="s">
        <v>66</v>
      </c>
      <c r="AF742" s="549"/>
      <c r="AG742" s="550"/>
      <c r="AH742" s="551"/>
      <c r="AI742" s="536" t="str">
        <f t="shared" si="255"/>
        <v/>
      </c>
      <c r="AJ742" s="538"/>
      <c r="AK742" s="538"/>
      <c r="AL742" s="538"/>
      <c r="AM742" s="538"/>
      <c r="AO742" s="34" t="str">
        <f t="shared" si="269"/>
        <v/>
      </c>
      <c r="AP742" s="35" t="str">
        <f t="shared" si="258"/>
        <v/>
      </c>
      <c r="AQ742" s="36" t="str">
        <f t="shared" si="259"/>
        <v/>
      </c>
      <c r="AR742" s="37" t="str">
        <f t="shared" si="260"/>
        <v/>
      </c>
      <c r="AS742" s="38" t="str">
        <f t="shared" si="261"/>
        <v>000</v>
      </c>
      <c r="AT742" s="39" t="str">
        <f t="shared" si="262"/>
        <v>000</v>
      </c>
      <c r="AU742" s="169">
        <f t="shared" si="263"/>
        <v>0</v>
      </c>
      <c r="AV742" s="35" t="str">
        <f t="shared" si="264"/>
        <v>000</v>
      </c>
      <c r="AW742" s="39" t="str">
        <f t="shared" si="265"/>
        <v>000</v>
      </c>
      <c r="AX742" s="169">
        <f t="shared" si="266"/>
        <v>0</v>
      </c>
      <c r="AY742" s="43">
        <f t="shared" si="267"/>
        <v>0</v>
      </c>
      <c r="AZ742" s="32">
        <f t="shared" si="268"/>
        <v>0</v>
      </c>
    </row>
    <row r="743" spans="3:52" ht="22.5" customHeight="1">
      <c r="C743" s="512"/>
      <c r="D743" s="514"/>
      <c r="E743" s="516"/>
      <c r="F743" s="27" t="s">
        <v>305</v>
      </c>
      <c r="G743" s="25"/>
      <c r="H743" s="28" t="s">
        <v>309</v>
      </c>
      <c r="I743" s="521"/>
      <c r="J743" s="514"/>
      <c r="K743" s="541"/>
      <c r="L743" s="543"/>
      <c r="M743" s="545"/>
      <c r="N743" s="127" t="s">
        <v>305</v>
      </c>
      <c r="O743" s="25"/>
      <c r="P743" s="28" t="s">
        <v>309</v>
      </c>
      <c r="Q743" s="3"/>
      <c r="R743" s="4"/>
      <c r="S743" s="5"/>
      <c r="T743" s="6"/>
      <c r="U743" s="7"/>
      <c r="V743" s="55"/>
      <c r="W743" s="125"/>
      <c r="X743" s="8"/>
      <c r="Y743" s="4"/>
      <c r="Z743" s="5"/>
      <c r="AA743" s="6"/>
      <c r="AB743" s="7"/>
      <c r="AC743" s="55"/>
      <c r="AD743" s="170"/>
      <c r="AE743" s="27" t="s">
        <v>305</v>
      </c>
      <c r="AF743" s="25"/>
      <c r="AG743" s="28" t="s">
        <v>309</v>
      </c>
      <c r="AH743" s="552"/>
      <c r="AI743" s="537"/>
      <c r="AJ743" s="539"/>
      <c r="AK743" s="539"/>
      <c r="AL743" s="539"/>
      <c r="AM743" s="539"/>
      <c r="AO743" s="34" t="str">
        <f t="shared" si="269"/>
        <v/>
      </c>
      <c r="AP743" s="35" t="str">
        <f t="shared" si="258"/>
        <v/>
      </c>
      <c r="AQ743" s="36" t="str">
        <f t="shared" si="259"/>
        <v/>
      </c>
      <c r="AR743" s="37" t="str">
        <f t="shared" si="260"/>
        <v/>
      </c>
      <c r="AS743" s="38" t="str">
        <f t="shared" si="261"/>
        <v>000</v>
      </c>
      <c r="AT743" s="39" t="str">
        <f t="shared" si="262"/>
        <v>000</v>
      </c>
      <c r="AU743" s="169">
        <f t="shared" si="263"/>
        <v>0</v>
      </c>
      <c r="AV743" s="35" t="str">
        <f t="shared" si="264"/>
        <v>000</v>
      </c>
      <c r="AW743" s="39" t="str">
        <f t="shared" si="265"/>
        <v>000</v>
      </c>
      <c r="AX743" s="169">
        <f t="shared" si="266"/>
        <v>0</v>
      </c>
      <c r="AY743" s="43">
        <f t="shared" si="267"/>
        <v>0</v>
      </c>
      <c r="AZ743" s="32">
        <f t="shared" si="268"/>
        <v>0</v>
      </c>
    </row>
    <row r="744" spans="3:52" ht="22.5" customHeight="1" thickBot="1">
      <c r="C744" s="511"/>
      <c r="D744" s="513"/>
      <c r="E744" s="515"/>
      <c r="F744" s="517" t="str">
        <f>IF(G745="","",INT(YEARFRAC(G745,'[1]1'!$AJ$7,1)))</f>
        <v/>
      </c>
      <c r="G744" s="518"/>
      <c r="H744" s="519"/>
      <c r="I744" s="520"/>
      <c r="J744" s="513"/>
      <c r="K744" s="540" t="s">
        <v>308</v>
      </c>
      <c r="L744" s="542"/>
      <c r="M744" s="544" t="s">
        <v>307</v>
      </c>
      <c r="N744" s="546"/>
      <c r="O744" s="547"/>
      <c r="P744" s="548"/>
      <c r="Q744" s="3"/>
      <c r="R744" s="4"/>
      <c r="S744" s="5"/>
      <c r="T744" s="6"/>
      <c r="U744" s="7"/>
      <c r="V744" s="55"/>
      <c r="W744" s="125"/>
      <c r="X744" s="8"/>
      <c r="Y744" s="4"/>
      <c r="Z744" s="5"/>
      <c r="AA744" s="6"/>
      <c r="AB744" s="7"/>
      <c r="AC744" s="55"/>
      <c r="AD744" s="168"/>
      <c r="AE744" s="549" t="s">
        <v>66</v>
      </c>
      <c r="AF744" s="549"/>
      <c r="AG744" s="550"/>
      <c r="AH744" s="551"/>
      <c r="AI744" s="536" t="str">
        <f t="shared" ref="AI744" si="271">IF(F744&lt;35,"◯","")</f>
        <v/>
      </c>
      <c r="AJ744" s="538"/>
      <c r="AK744" s="538"/>
      <c r="AL744" s="538"/>
      <c r="AM744" s="538"/>
      <c r="AO744" s="34" t="str">
        <f t="shared" si="269"/>
        <v/>
      </c>
      <c r="AP744" s="35" t="str">
        <f t="shared" si="258"/>
        <v/>
      </c>
      <c r="AQ744" s="36" t="str">
        <f t="shared" si="259"/>
        <v/>
      </c>
      <c r="AR744" s="37" t="str">
        <f t="shared" si="260"/>
        <v/>
      </c>
      <c r="AS744" s="38" t="str">
        <f t="shared" si="261"/>
        <v>000</v>
      </c>
      <c r="AT744" s="39" t="str">
        <f t="shared" si="262"/>
        <v>000</v>
      </c>
      <c r="AU744" s="169">
        <f t="shared" si="263"/>
        <v>0</v>
      </c>
      <c r="AV744" s="35" t="str">
        <f t="shared" si="264"/>
        <v>000</v>
      </c>
      <c r="AW744" s="39" t="str">
        <f t="shared" si="265"/>
        <v>000</v>
      </c>
      <c r="AX744" s="169">
        <f t="shared" si="266"/>
        <v>0</v>
      </c>
      <c r="AY744" s="43">
        <f t="shared" si="267"/>
        <v>0</v>
      </c>
      <c r="AZ744" s="32">
        <f t="shared" si="268"/>
        <v>0</v>
      </c>
    </row>
    <row r="745" spans="3:52" ht="22.5" customHeight="1">
      <c r="C745" s="512"/>
      <c r="D745" s="514"/>
      <c r="E745" s="516"/>
      <c r="F745" s="27" t="s">
        <v>305</v>
      </c>
      <c r="G745" s="25"/>
      <c r="H745" s="28" t="s">
        <v>309</v>
      </c>
      <c r="I745" s="521"/>
      <c r="J745" s="514"/>
      <c r="K745" s="541"/>
      <c r="L745" s="543"/>
      <c r="M745" s="545"/>
      <c r="N745" s="127" t="s">
        <v>305</v>
      </c>
      <c r="O745" s="25"/>
      <c r="P745" s="28" t="s">
        <v>309</v>
      </c>
      <c r="Q745" s="3"/>
      <c r="R745" s="4"/>
      <c r="S745" s="5"/>
      <c r="T745" s="6"/>
      <c r="U745" s="7"/>
      <c r="V745" s="55"/>
      <c r="W745" s="125"/>
      <c r="X745" s="8"/>
      <c r="Y745" s="4"/>
      <c r="Z745" s="5"/>
      <c r="AA745" s="6"/>
      <c r="AB745" s="7"/>
      <c r="AC745" s="55"/>
      <c r="AD745" s="170"/>
      <c r="AE745" s="27" t="s">
        <v>305</v>
      </c>
      <c r="AF745" s="25"/>
      <c r="AG745" s="28" t="s">
        <v>309</v>
      </c>
      <c r="AH745" s="552"/>
      <c r="AI745" s="537"/>
      <c r="AJ745" s="539"/>
      <c r="AK745" s="539"/>
      <c r="AL745" s="539"/>
      <c r="AM745" s="539"/>
      <c r="AO745" s="34" t="str">
        <f t="shared" si="269"/>
        <v/>
      </c>
      <c r="AP745" s="35" t="str">
        <f t="shared" si="258"/>
        <v/>
      </c>
      <c r="AQ745" s="36" t="str">
        <f t="shared" si="259"/>
        <v/>
      </c>
      <c r="AR745" s="37" t="str">
        <f t="shared" si="260"/>
        <v/>
      </c>
      <c r="AS745" s="38" t="str">
        <f t="shared" si="261"/>
        <v>000</v>
      </c>
      <c r="AT745" s="39" t="str">
        <f t="shared" si="262"/>
        <v>000</v>
      </c>
      <c r="AU745" s="169">
        <f t="shared" si="263"/>
        <v>0</v>
      </c>
      <c r="AV745" s="35" t="str">
        <f t="shared" si="264"/>
        <v>000</v>
      </c>
      <c r="AW745" s="39" t="str">
        <f t="shared" si="265"/>
        <v>000</v>
      </c>
      <c r="AX745" s="169">
        <f t="shared" si="266"/>
        <v>0</v>
      </c>
      <c r="AY745" s="43">
        <f t="shared" si="267"/>
        <v>0</v>
      </c>
      <c r="AZ745" s="32">
        <f t="shared" si="268"/>
        <v>0</v>
      </c>
    </row>
    <row r="746" spans="3:52" ht="22.5" customHeight="1" thickBot="1">
      <c r="C746" s="511"/>
      <c r="D746" s="513"/>
      <c r="E746" s="515"/>
      <c r="F746" s="517" t="str">
        <f>IF(G747="","",INT(YEARFRAC(G747,'[1]1'!$AJ$7,1)))</f>
        <v/>
      </c>
      <c r="G746" s="518"/>
      <c r="H746" s="519"/>
      <c r="I746" s="520"/>
      <c r="J746" s="513"/>
      <c r="K746" s="540" t="s">
        <v>308</v>
      </c>
      <c r="L746" s="542"/>
      <c r="M746" s="544" t="s">
        <v>307</v>
      </c>
      <c r="N746" s="546"/>
      <c r="O746" s="547"/>
      <c r="P746" s="548"/>
      <c r="Q746" s="3"/>
      <c r="R746" s="4"/>
      <c r="S746" s="5"/>
      <c r="T746" s="6"/>
      <c r="U746" s="7"/>
      <c r="V746" s="55"/>
      <c r="W746" s="125"/>
      <c r="X746" s="8"/>
      <c r="Y746" s="4"/>
      <c r="Z746" s="5"/>
      <c r="AA746" s="6"/>
      <c r="AB746" s="7"/>
      <c r="AC746" s="55"/>
      <c r="AD746" s="168"/>
      <c r="AE746" s="549" t="s">
        <v>66</v>
      </c>
      <c r="AF746" s="549"/>
      <c r="AG746" s="550"/>
      <c r="AH746" s="551"/>
      <c r="AI746" s="536" t="str">
        <f t="shared" ref="AI746:AI806" si="272">IF(F746&lt;35,"◯","")</f>
        <v/>
      </c>
      <c r="AJ746" s="538"/>
      <c r="AK746" s="538"/>
      <c r="AL746" s="538"/>
      <c r="AM746" s="538"/>
      <c r="AO746" s="34" t="str">
        <f t="shared" si="269"/>
        <v/>
      </c>
      <c r="AP746" s="35" t="str">
        <f t="shared" si="258"/>
        <v/>
      </c>
      <c r="AQ746" s="36" t="str">
        <f t="shared" si="259"/>
        <v/>
      </c>
      <c r="AR746" s="37" t="str">
        <f t="shared" si="260"/>
        <v/>
      </c>
      <c r="AS746" s="38" t="str">
        <f t="shared" si="261"/>
        <v>000</v>
      </c>
      <c r="AT746" s="39" t="str">
        <f t="shared" si="262"/>
        <v>000</v>
      </c>
      <c r="AU746" s="169">
        <f t="shared" si="263"/>
        <v>0</v>
      </c>
      <c r="AV746" s="35" t="str">
        <f t="shared" si="264"/>
        <v>000</v>
      </c>
      <c r="AW746" s="39" t="str">
        <f t="shared" si="265"/>
        <v>000</v>
      </c>
      <c r="AX746" s="169">
        <f t="shared" si="266"/>
        <v>0</v>
      </c>
      <c r="AY746" s="43">
        <f t="shared" si="267"/>
        <v>0</v>
      </c>
      <c r="AZ746" s="32">
        <f t="shared" si="268"/>
        <v>0</v>
      </c>
    </row>
    <row r="747" spans="3:52" ht="22.5" customHeight="1">
      <c r="C747" s="512"/>
      <c r="D747" s="514"/>
      <c r="E747" s="516"/>
      <c r="F747" s="27" t="s">
        <v>305</v>
      </c>
      <c r="G747" s="25"/>
      <c r="H747" s="28" t="s">
        <v>309</v>
      </c>
      <c r="I747" s="521"/>
      <c r="J747" s="514"/>
      <c r="K747" s="541"/>
      <c r="L747" s="543"/>
      <c r="M747" s="545"/>
      <c r="N747" s="127" t="s">
        <v>305</v>
      </c>
      <c r="O747" s="25"/>
      <c r="P747" s="28" t="s">
        <v>309</v>
      </c>
      <c r="Q747" s="3"/>
      <c r="R747" s="4"/>
      <c r="S747" s="5"/>
      <c r="T747" s="6"/>
      <c r="U747" s="7"/>
      <c r="V747" s="55"/>
      <c r="W747" s="125"/>
      <c r="X747" s="8"/>
      <c r="Y747" s="4"/>
      <c r="Z747" s="5"/>
      <c r="AA747" s="6"/>
      <c r="AB747" s="7"/>
      <c r="AC747" s="55"/>
      <c r="AD747" s="170"/>
      <c r="AE747" s="27" t="s">
        <v>305</v>
      </c>
      <c r="AF747" s="25"/>
      <c r="AG747" s="28" t="s">
        <v>309</v>
      </c>
      <c r="AH747" s="552"/>
      <c r="AI747" s="537"/>
      <c r="AJ747" s="539"/>
      <c r="AK747" s="539"/>
      <c r="AL747" s="539"/>
      <c r="AM747" s="539"/>
      <c r="AO747" s="34" t="str">
        <f t="shared" si="269"/>
        <v/>
      </c>
      <c r="AP747" s="35" t="str">
        <f t="shared" si="258"/>
        <v/>
      </c>
      <c r="AQ747" s="36" t="str">
        <f t="shared" si="259"/>
        <v/>
      </c>
      <c r="AR747" s="37" t="str">
        <f t="shared" si="260"/>
        <v/>
      </c>
      <c r="AS747" s="38" t="str">
        <f t="shared" si="261"/>
        <v>000</v>
      </c>
      <c r="AT747" s="39" t="str">
        <f t="shared" si="262"/>
        <v>000</v>
      </c>
      <c r="AU747" s="169">
        <f t="shared" si="263"/>
        <v>0</v>
      </c>
      <c r="AV747" s="35" t="str">
        <f t="shared" si="264"/>
        <v>000</v>
      </c>
      <c r="AW747" s="39" t="str">
        <f t="shared" si="265"/>
        <v>000</v>
      </c>
      <c r="AX747" s="169">
        <f t="shared" si="266"/>
        <v>0</v>
      </c>
      <c r="AY747" s="43">
        <f t="shared" si="267"/>
        <v>0</v>
      </c>
      <c r="AZ747" s="32">
        <f t="shared" si="268"/>
        <v>0</v>
      </c>
    </row>
    <row r="748" spans="3:52" ht="22.5" customHeight="1" thickBot="1">
      <c r="C748" s="511"/>
      <c r="D748" s="513"/>
      <c r="E748" s="515"/>
      <c r="F748" s="517" t="str">
        <f>IF(G749="","",INT(YEARFRAC(G749,'[1]1'!$AJ$7,1)))</f>
        <v/>
      </c>
      <c r="G748" s="518"/>
      <c r="H748" s="519"/>
      <c r="I748" s="520"/>
      <c r="J748" s="513"/>
      <c r="K748" s="540" t="s">
        <v>308</v>
      </c>
      <c r="L748" s="542"/>
      <c r="M748" s="544" t="s">
        <v>307</v>
      </c>
      <c r="N748" s="546"/>
      <c r="O748" s="547"/>
      <c r="P748" s="548"/>
      <c r="Q748" s="3"/>
      <c r="R748" s="4"/>
      <c r="S748" s="5"/>
      <c r="T748" s="6"/>
      <c r="U748" s="7"/>
      <c r="V748" s="55"/>
      <c r="W748" s="125"/>
      <c r="X748" s="8"/>
      <c r="Y748" s="4"/>
      <c r="Z748" s="5"/>
      <c r="AA748" s="6"/>
      <c r="AB748" s="7"/>
      <c r="AC748" s="55"/>
      <c r="AD748" s="168"/>
      <c r="AE748" s="549" t="s">
        <v>66</v>
      </c>
      <c r="AF748" s="549"/>
      <c r="AG748" s="550"/>
      <c r="AH748" s="551"/>
      <c r="AI748" s="536" t="str">
        <f t="shared" ref="AI748:AI808" si="273">IF(F748&lt;35,"◯","")</f>
        <v/>
      </c>
      <c r="AJ748" s="538"/>
      <c r="AK748" s="538"/>
      <c r="AL748" s="538"/>
      <c r="AM748" s="538"/>
      <c r="AO748" s="34" t="str">
        <f t="shared" si="269"/>
        <v/>
      </c>
      <c r="AP748" s="35" t="str">
        <f t="shared" si="258"/>
        <v/>
      </c>
      <c r="AQ748" s="36" t="str">
        <f t="shared" si="259"/>
        <v/>
      </c>
      <c r="AR748" s="37" t="str">
        <f t="shared" si="260"/>
        <v/>
      </c>
      <c r="AS748" s="38" t="str">
        <f t="shared" si="261"/>
        <v>000</v>
      </c>
      <c r="AT748" s="39" t="str">
        <f t="shared" si="262"/>
        <v>000</v>
      </c>
      <c r="AU748" s="169">
        <f t="shared" si="263"/>
        <v>0</v>
      </c>
      <c r="AV748" s="35" t="str">
        <f t="shared" si="264"/>
        <v>000</v>
      </c>
      <c r="AW748" s="39" t="str">
        <f t="shared" si="265"/>
        <v>000</v>
      </c>
      <c r="AX748" s="169">
        <f t="shared" si="266"/>
        <v>0</v>
      </c>
      <c r="AY748" s="43">
        <f t="shared" si="267"/>
        <v>0</v>
      </c>
      <c r="AZ748" s="32">
        <f t="shared" si="268"/>
        <v>0</v>
      </c>
    </row>
    <row r="749" spans="3:52" ht="22.5" customHeight="1">
      <c r="C749" s="512"/>
      <c r="D749" s="514"/>
      <c r="E749" s="516"/>
      <c r="F749" s="27" t="s">
        <v>305</v>
      </c>
      <c r="G749" s="25"/>
      <c r="H749" s="28" t="s">
        <v>309</v>
      </c>
      <c r="I749" s="521"/>
      <c r="J749" s="514"/>
      <c r="K749" s="541"/>
      <c r="L749" s="543"/>
      <c r="M749" s="545"/>
      <c r="N749" s="127" t="s">
        <v>305</v>
      </c>
      <c r="O749" s="25"/>
      <c r="P749" s="28" t="s">
        <v>309</v>
      </c>
      <c r="Q749" s="3"/>
      <c r="R749" s="4"/>
      <c r="S749" s="5"/>
      <c r="T749" s="6"/>
      <c r="U749" s="7"/>
      <c r="V749" s="55"/>
      <c r="W749" s="125"/>
      <c r="X749" s="8"/>
      <c r="Y749" s="4"/>
      <c r="Z749" s="5"/>
      <c r="AA749" s="6"/>
      <c r="AB749" s="7"/>
      <c r="AC749" s="55"/>
      <c r="AD749" s="170"/>
      <c r="AE749" s="27" t="s">
        <v>305</v>
      </c>
      <c r="AF749" s="25"/>
      <c r="AG749" s="28" t="s">
        <v>309</v>
      </c>
      <c r="AH749" s="552"/>
      <c r="AI749" s="537"/>
      <c r="AJ749" s="539"/>
      <c r="AK749" s="539"/>
      <c r="AL749" s="539"/>
      <c r="AM749" s="539"/>
      <c r="AO749" s="34" t="str">
        <f t="shared" si="269"/>
        <v/>
      </c>
      <c r="AP749" s="35" t="str">
        <f t="shared" si="258"/>
        <v/>
      </c>
      <c r="AQ749" s="36" t="str">
        <f t="shared" si="259"/>
        <v/>
      </c>
      <c r="AR749" s="37" t="str">
        <f t="shared" si="260"/>
        <v/>
      </c>
      <c r="AS749" s="38" t="str">
        <f t="shared" si="261"/>
        <v>000</v>
      </c>
      <c r="AT749" s="39" t="str">
        <f t="shared" si="262"/>
        <v>000</v>
      </c>
      <c r="AU749" s="169">
        <f t="shared" si="263"/>
        <v>0</v>
      </c>
      <c r="AV749" s="35" t="str">
        <f t="shared" si="264"/>
        <v>000</v>
      </c>
      <c r="AW749" s="39" t="str">
        <f t="shared" si="265"/>
        <v>000</v>
      </c>
      <c r="AX749" s="169">
        <f t="shared" si="266"/>
        <v>0</v>
      </c>
      <c r="AY749" s="43">
        <f t="shared" si="267"/>
        <v>0</v>
      </c>
      <c r="AZ749" s="32">
        <f t="shared" si="268"/>
        <v>0</v>
      </c>
    </row>
    <row r="750" spans="3:52" ht="22.5" customHeight="1" thickBot="1">
      <c r="C750" s="511"/>
      <c r="D750" s="513"/>
      <c r="E750" s="515"/>
      <c r="F750" s="517" t="str">
        <f>IF(G751="","",INT(YEARFRAC(G751,'[1]1'!$AJ$7,1)))</f>
        <v/>
      </c>
      <c r="G750" s="518"/>
      <c r="H750" s="519"/>
      <c r="I750" s="520"/>
      <c r="J750" s="513"/>
      <c r="K750" s="540" t="s">
        <v>308</v>
      </c>
      <c r="L750" s="542"/>
      <c r="M750" s="544" t="s">
        <v>307</v>
      </c>
      <c r="N750" s="546"/>
      <c r="O750" s="547"/>
      <c r="P750" s="548"/>
      <c r="Q750" s="3"/>
      <c r="R750" s="4"/>
      <c r="S750" s="5"/>
      <c r="T750" s="6"/>
      <c r="U750" s="7"/>
      <c r="V750" s="55"/>
      <c r="W750" s="125"/>
      <c r="X750" s="8"/>
      <c r="Y750" s="4"/>
      <c r="Z750" s="5"/>
      <c r="AA750" s="6"/>
      <c r="AB750" s="7"/>
      <c r="AC750" s="55"/>
      <c r="AD750" s="168"/>
      <c r="AE750" s="549" t="s">
        <v>66</v>
      </c>
      <c r="AF750" s="549"/>
      <c r="AG750" s="550"/>
      <c r="AH750" s="551"/>
      <c r="AI750" s="536" t="str">
        <f t="shared" ref="AI750:AI810" si="274">IF(F750&lt;35,"◯","")</f>
        <v/>
      </c>
      <c r="AJ750" s="538"/>
      <c r="AK750" s="538"/>
      <c r="AL750" s="538"/>
      <c r="AM750" s="538"/>
      <c r="AO750" s="34" t="str">
        <f t="shared" si="269"/>
        <v/>
      </c>
      <c r="AP750" s="35" t="str">
        <f t="shared" si="258"/>
        <v/>
      </c>
      <c r="AQ750" s="36" t="str">
        <f t="shared" si="259"/>
        <v/>
      </c>
      <c r="AR750" s="37" t="str">
        <f t="shared" si="260"/>
        <v/>
      </c>
      <c r="AS750" s="38" t="str">
        <f t="shared" si="261"/>
        <v>000</v>
      </c>
      <c r="AT750" s="39" t="str">
        <f t="shared" si="262"/>
        <v>000</v>
      </c>
      <c r="AU750" s="169">
        <f t="shared" si="263"/>
        <v>0</v>
      </c>
      <c r="AV750" s="35" t="str">
        <f t="shared" si="264"/>
        <v>000</v>
      </c>
      <c r="AW750" s="39" t="str">
        <f t="shared" si="265"/>
        <v>000</v>
      </c>
      <c r="AX750" s="169">
        <f t="shared" si="266"/>
        <v>0</v>
      </c>
      <c r="AY750" s="43">
        <f t="shared" si="267"/>
        <v>0</v>
      </c>
      <c r="AZ750" s="32">
        <f t="shared" si="268"/>
        <v>0</v>
      </c>
    </row>
    <row r="751" spans="3:52" ht="22.5" customHeight="1">
      <c r="C751" s="512"/>
      <c r="D751" s="514"/>
      <c r="E751" s="516"/>
      <c r="F751" s="27" t="s">
        <v>305</v>
      </c>
      <c r="G751" s="25"/>
      <c r="H751" s="28" t="s">
        <v>309</v>
      </c>
      <c r="I751" s="521"/>
      <c r="J751" s="514"/>
      <c r="K751" s="541"/>
      <c r="L751" s="543"/>
      <c r="M751" s="545"/>
      <c r="N751" s="127" t="s">
        <v>305</v>
      </c>
      <c r="O751" s="25"/>
      <c r="P751" s="28" t="s">
        <v>309</v>
      </c>
      <c r="Q751" s="3"/>
      <c r="R751" s="4"/>
      <c r="S751" s="5"/>
      <c r="T751" s="6"/>
      <c r="U751" s="7"/>
      <c r="V751" s="55"/>
      <c r="W751" s="125"/>
      <c r="X751" s="8"/>
      <c r="Y751" s="4"/>
      <c r="Z751" s="5"/>
      <c r="AA751" s="6"/>
      <c r="AB751" s="7"/>
      <c r="AC751" s="55"/>
      <c r="AD751" s="170"/>
      <c r="AE751" s="27" t="s">
        <v>305</v>
      </c>
      <c r="AF751" s="25"/>
      <c r="AG751" s="28" t="s">
        <v>309</v>
      </c>
      <c r="AH751" s="552"/>
      <c r="AI751" s="537"/>
      <c r="AJ751" s="539"/>
      <c r="AK751" s="539"/>
      <c r="AL751" s="539"/>
      <c r="AM751" s="539"/>
      <c r="AO751" s="34" t="str">
        <f t="shared" si="269"/>
        <v/>
      </c>
      <c r="AP751" s="35" t="str">
        <f t="shared" si="258"/>
        <v/>
      </c>
      <c r="AQ751" s="36" t="str">
        <f t="shared" si="259"/>
        <v/>
      </c>
      <c r="AR751" s="37" t="str">
        <f t="shared" si="260"/>
        <v/>
      </c>
      <c r="AS751" s="38" t="str">
        <f t="shared" si="261"/>
        <v>000</v>
      </c>
      <c r="AT751" s="39" t="str">
        <f t="shared" si="262"/>
        <v>000</v>
      </c>
      <c r="AU751" s="169">
        <f t="shared" si="263"/>
        <v>0</v>
      </c>
      <c r="AV751" s="35" t="str">
        <f t="shared" si="264"/>
        <v>000</v>
      </c>
      <c r="AW751" s="39" t="str">
        <f t="shared" si="265"/>
        <v>000</v>
      </c>
      <c r="AX751" s="169">
        <f t="shared" si="266"/>
        <v>0</v>
      </c>
      <c r="AY751" s="43">
        <f t="shared" si="267"/>
        <v>0</v>
      </c>
      <c r="AZ751" s="32">
        <f t="shared" si="268"/>
        <v>0</v>
      </c>
    </row>
    <row r="752" spans="3:52" ht="22.5" customHeight="1" thickBot="1">
      <c r="C752" s="511"/>
      <c r="D752" s="513"/>
      <c r="E752" s="515"/>
      <c r="F752" s="517" t="str">
        <f>IF(G753="","",INT(YEARFRAC(G753,'[1]1'!$AJ$7,1)))</f>
        <v/>
      </c>
      <c r="G752" s="518"/>
      <c r="H752" s="519"/>
      <c r="I752" s="520"/>
      <c r="J752" s="513"/>
      <c r="K752" s="540" t="s">
        <v>308</v>
      </c>
      <c r="L752" s="542"/>
      <c r="M752" s="544" t="s">
        <v>307</v>
      </c>
      <c r="N752" s="546"/>
      <c r="O752" s="547"/>
      <c r="P752" s="548"/>
      <c r="Q752" s="3"/>
      <c r="R752" s="4"/>
      <c r="S752" s="5"/>
      <c r="T752" s="6"/>
      <c r="U752" s="7"/>
      <c r="V752" s="55"/>
      <c r="W752" s="125"/>
      <c r="X752" s="8"/>
      <c r="Y752" s="4"/>
      <c r="Z752" s="5"/>
      <c r="AA752" s="6"/>
      <c r="AB752" s="7"/>
      <c r="AC752" s="55"/>
      <c r="AD752" s="168"/>
      <c r="AE752" s="549" t="s">
        <v>66</v>
      </c>
      <c r="AF752" s="549"/>
      <c r="AG752" s="550"/>
      <c r="AH752" s="551"/>
      <c r="AI752" s="536" t="str">
        <f t="shared" ref="AI752:AI812" si="275">IF(F752&lt;35,"◯","")</f>
        <v/>
      </c>
      <c r="AJ752" s="538"/>
      <c r="AK752" s="538"/>
      <c r="AL752" s="538"/>
      <c r="AM752" s="538"/>
      <c r="AO752" s="34" t="str">
        <f t="shared" si="269"/>
        <v/>
      </c>
      <c r="AP752" s="35" t="str">
        <f t="shared" si="258"/>
        <v/>
      </c>
      <c r="AQ752" s="36" t="str">
        <f t="shared" si="259"/>
        <v/>
      </c>
      <c r="AR752" s="37" t="str">
        <f t="shared" si="260"/>
        <v/>
      </c>
      <c r="AS752" s="38" t="str">
        <f t="shared" si="261"/>
        <v>000</v>
      </c>
      <c r="AT752" s="39" t="str">
        <f t="shared" si="262"/>
        <v>000</v>
      </c>
      <c r="AU752" s="169">
        <f t="shared" si="263"/>
        <v>0</v>
      </c>
      <c r="AV752" s="35" t="str">
        <f t="shared" si="264"/>
        <v>000</v>
      </c>
      <c r="AW752" s="39" t="str">
        <f t="shared" si="265"/>
        <v>000</v>
      </c>
      <c r="AX752" s="169">
        <f t="shared" si="266"/>
        <v>0</v>
      </c>
      <c r="AY752" s="43">
        <f t="shared" si="267"/>
        <v>0</v>
      </c>
      <c r="AZ752" s="32">
        <f t="shared" si="268"/>
        <v>0</v>
      </c>
    </row>
    <row r="753" spans="3:52" ht="22.5" customHeight="1">
      <c r="C753" s="512"/>
      <c r="D753" s="514"/>
      <c r="E753" s="516"/>
      <c r="F753" s="27" t="s">
        <v>305</v>
      </c>
      <c r="G753" s="25"/>
      <c r="H753" s="28" t="s">
        <v>309</v>
      </c>
      <c r="I753" s="521"/>
      <c r="J753" s="514"/>
      <c r="K753" s="541"/>
      <c r="L753" s="543"/>
      <c r="M753" s="545"/>
      <c r="N753" s="127" t="s">
        <v>305</v>
      </c>
      <c r="O753" s="25"/>
      <c r="P753" s="28" t="s">
        <v>309</v>
      </c>
      <c r="Q753" s="3"/>
      <c r="R753" s="4"/>
      <c r="S753" s="5"/>
      <c r="T753" s="6"/>
      <c r="U753" s="7"/>
      <c r="V753" s="55"/>
      <c r="W753" s="125"/>
      <c r="X753" s="8"/>
      <c r="Y753" s="4"/>
      <c r="Z753" s="5"/>
      <c r="AA753" s="6"/>
      <c r="AB753" s="7"/>
      <c r="AC753" s="55"/>
      <c r="AD753" s="170"/>
      <c r="AE753" s="27" t="s">
        <v>305</v>
      </c>
      <c r="AF753" s="25"/>
      <c r="AG753" s="28" t="s">
        <v>309</v>
      </c>
      <c r="AH753" s="552"/>
      <c r="AI753" s="537"/>
      <c r="AJ753" s="539"/>
      <c r="AK753" s="539"/>
      <c r="AL753" s="539"/>
      <c r="AM753" s="539"/>
      <c r="AO753" s="34" t="str">
        <f t="shared" si="269"/>
        <v/>
      </c>
      <c r="AP753" s="35" t="str">
        <f t="shared" si="258"/>
        <v/>
      </c>
      <c r="AQ753" s="36" t="str">
        <f t="shared" si="259"/>
        <v/>
      </c>
      <c r="AR753" s="37" t="str">
        <f t="shared" si="260"/>
        <v/>
      </c>
      <c r="AS753" s="38" t="str">
        <f t="shared" si="261"/>
        <v>000</v>
      </c>
      <c r="AT753" s="39" t="str">
        <f t="shared" si="262"/>
        <v>000</v>
      </c>
      <c r="AU753" s="169">
        <f t="shared" si="263"/>
        <v>0</v>
      </c>
      <c r="AV753" s="35" t="str">
        <f t="shared" si="264"/>
        <v>000</v>
      </c>
      <c r="AW753" s="39" t="str">
        <f t="shared" si="265"/>
        <v>000</v>
      </c>
      <c r="AX753" s="169">
        <f t="shared" si="266"/>
        <v>0</v>
      </c>
      <c r="AY753" s="43">
        <f t="shared" si="267"/>
        <v>0</v>
      </c>
      <c r="AZ753" s="32">
        <f t="shared" si="268"/>
        <v>0</v>
      </c>
    </row>
    <row r="754" spans="3:52" ht="22.5" customHeight="1" thickBot="1">
      <c r="C754" s="511"/>
      <c r="D754" s="513"/>
      <c r="E754" s="515"/>
      <c r="F754" s="517" t="str">
        <f>IF(G755="","",INT(YEARFRAC(G755,'[1]1'!$AJ$7,1)))</f>
        <v/>
      </c>
      <c r="G754" s="518"/>
      <c r="H754" s="519"/>
      <c r="I754" s="520"/>
      <c r="J754" s="513"/>
      <c r="K754" s="540" t="s">
        <v>308</v>
      </c>
      <c r="L754" s="542"/>
      <c r="M754" s="544" t="s">
        <v>307</v>
      </c>
      <c r="N754" s="546"/>
      <c r="O754" s="547"/>
      <c r="P754" s="548"/>
      <c r="Q754" s="3"/>
      <c r="R754" s="4"/>
      <c r="S754" s="5"/>
      <c r="T754" s="6"/>
      <c r="U754" s="7"/>
      <c r="V754" s="55"/>
      <c r="W754" s="125"/>
      <c r="X754" s="8"/>
      <c r="Y754" s="4"/>
      <c r="Z754" s="5"/>
      <c r="AA754" s="6"/>
      <c r="AB754" s="7"/>
      <c r="AC754" s="55"/>
      <c r="AD754" s="168"/>
      <c r="AE754" s="549" t="s">
        <v>66</v>
      </c>
      <c r="AF754" s="549"/>
      <c r="AG754" s="550"/>
      <c r="AH754" s="551"/>
      <c r="AI754" s="536" t="str">
        <f t="shared" ref="AI754:AI814" si="276">IF(F754&lt;35,"◯","")</f>
        <v/>
      </c>
      <c r="AJ754" s="538"/>
      <c r="AK754" s="538"/>
      <c r="AL754" s="538"/>
      <c r="AM754" s="538"/>
      <c r="AO754" s="34" t="str">
        <f t="shared" si="269"/>
        <v/>
      </c>
      <c r="AP754" s="35" t="str">
        <f t="shared" si="258"/>
        <v/>
      </c>
      <c r="AQ754" s="36" t="str">
        <f t="shared" si="259"/>
        <v/>
      </c>
      <c r="AR754" s="37" t="str">
        <f t="shared" si="260"/>
        <v/>
      </c>
      <c r="AS754" s="38" t="str">
        <f t="shared" si="261"/>
        <v>000</v>
      </c>
      <c r="AT754" s="39" t="str">
        <f t="shared" si="262"/>
        <v>000</v>
      </c>
      <c r="AU754" s="169">
        <f t="shared" si="263"/>
        <v>0</v>
      </c>
      <c r="AV754" s="35" t="str">
        <f t="shared" si="264"/>
        <v>000</v>
      </c>
      <c r="AW754" s="39" t="str">
        <f t="shared" si="265"/>
        <v>000</v>
      </c>
      <c r="AX754" s="169">
        <f t="shared" si="266"/>
        <v>0</v>
      </c>
      <c r="AY754" s="43">
        <f t="shared" si="267"/>
        <v>0</v>
      </c>
      <c r="AZ754" s="32">
        <f t="shared" si="268"/>
        <v>0</v>
      </c>
    </row>
    <row r="755" spans="3:52" ht="22.5" customHeight="1">
      <c r="C755" s="512"/>
      <c r="D755" s="514"/>
      <c r="E755" s="516"/>
      <c r="F755" s="27" t="s">
        <v>305</v>
      </c>
      <c r="G755" s="25"/>
      <c r="H755" s="28" t="s">
        <v>309</v>
      </c>
      <c r="I755" s="521"/>
      <c r="J755" s="514"/>
      <c r="K755" s="541"/>
      <c r="L755" s="543"/>
      <c r="M755" s="545"/>
      <c r="N755" s="127" t="s">
        <v>305</v>
      </c>
      <c r="O755" s="25"/>
      <c r="P755" s="28" t="s">
        <v>309</v>
      </c>
      <c r="Q755" s="3"/>
      <c r="R755" s="4"/>
      <c r="S755" s="5"/>
      <c r="T755" s="6"/>
      <c r="U755" s="7"/>
      <c r="V755" s="55"/>
      <c r="W755" s="125"/>
      <c r="X755" s="8"/>
      <c r="Y755" s="4"/>
      <c r="Z755" s="5"/>
      <c r="AA755" s="6"/>
      <c r="AB755" s="7"/>
      <c r="AC755" s="55"/>
      <c r="AD755" s="170"/>
      <c r="AE755" s="27" t="s">
        <v>305</v>
      </c>
      <c r="AF755" s="25"/>
      <c r="AG755" s="28" t="s">
        <v>309</v>
      </c>
      <c r="AH755" s="552"/>
      <c r="AI755" s="537"/>
      <c r="AJ755" s="539"/>
      <c r="AK755" s="539"/>
      <c r="AL755" s="539"/>
      <c r="AM755" s="539"/>
      <c r="AO755" s="34" t="str">
        <f t="shared" si="269"/>
        <v/>
      </c>
      <c r="AP755" s="35" t="str">
        <f t="shared" si="258"/>
        <v/>
      </c>
      <c r="AQ755" s="36" t="str">
        <f t="shared" si="259"/>
        <v/>
      </c>
      <c r="AR755" s="37" t="str">
        <f t="shared" si="260"/>
        <v/>
      </c>
      <c r="AS755" s="38" t="str">
        <f t="shared" si="261"/>
        <v>000</v>
      </c>
      <c r="AT755" s="39" t="str">
        <f t="shared" si="262"/>
        <v>000</v>
      </c>
      <c r="AU755" s="169">
        <f t="shared" si="263"/>
        <v>0</v>
      </c>
      <c r="AV755" s="35" t="str">
        <f t="shared" si="264"/>
        <v>000</v>
      </c>
      <c r="AW755" s="39" t="str">
        <f t="shared" si="265"/>
        <v>000</v>
      </c>
      <c r="AX755" s="169">
        <f t="shared" si="266"/>
        <v>0</v>
      </c>
      <c r="AY755" s="43">
        <f t="shared" si="267"/>
        <v>0</v>
      </c>
      <c r="AZ755" s="32">
        <f t="shared" si="268"/>
        <v>0</v>
      </c>
    </row>
    <row r="756" spans="3:52" ht="22.5" customHeight="1" thickBot="1">
      <c r="C756" s="511"/>
      <c r="D756" s="513"/>
      <c r="E756" s="515"/>
      <c r="F756" s="517" t="str">
        <f>IF(G757="","",INT(YEARFRAC(G757,'[1]1'!$AJ$7,1)))</f>
        <v/>
      </c>
      <c r="G756" s="518"/>
      <c r="H756" s="519"/>
      <c r="I756" s="520"/>
      <c r="J756" s="513"/>
      <c r="K756" s="540" t="s">
        <v>308</v>
      </c>
      <c r="L756" s="542"/>
      <c r="M756" s="544" t="s">
        <v>307</v>
      </c>
      <c r="N756" s="546"/>
      <c r="O756" s="547"/>
      <c r="P756" s="548"/>
      <c r="Q756" s="3"/>
      <c r="R756" s="4"/>
      <c r="S756" s="5"/>
      <c r="T756" s="6"/>
      <c r="U756" s="7"/>
      <c r="V756" s="55"/>
      <c r="W756" s="125"/>
      <c r="X756" s="8"/>
      <c r="Y756" s="4"/>
      <c r="Z756" s="5"/>
      <c r="AA756" s="6"/>
      <c r="AB756" s="7"/>
      <c r="AC756" s="55"/>
      <c r="AD756" s="168"/>
      <c r="AE756" s="549" t="s">
        <v>66</v>
      </c>
      <c r="AF756" s="549"/>
      <c r="AG756" s="550"/>
      <c r="AH756" s="551"/>
      <c r="AI756" s="536" t="str">
        <f t="shared" ref="AI756:AI816" si="277">IF(F756&lt;35,"◯","")</f>
        <v/>
      </c>
      <c r="AJ756" s="538"/>
      <c r="AK756" s="538"/>
      <c r="AL756" s="538"/>
      <c r="AM756" s="538"/>
      <c r="AO756" s="34" t="str">
        <f t="shared" si="269"/>
        <v/>
      </c>
      <c r="AP756" s="35" t="str">
        <f t="shared" si="258"/>
        <v/>
      </c>
      <c r="AQ756" s="36" t="str">
        <f t="shared" si="259"/>
        <v/>
      </c>
      <c r="AR756" s="37" t="str">
        <f t="shared" si="260"/>
        <v/>
      </c>
      <c r="AS756" s="38" t="str">
        <f t="shared" si="261"/>
        <v>000</v>
      </c>
      <c r="AT756" s="39" t="str">
        <f t="shared" si="262"/>
        <v>000</v>
      </c>
      <c r="AU756" s="169">
        <f t="shared" si="263"/>
        <v>0</v>
      </c>
      <c r="AV756" s="35" t="str">
        <f t="shared" si="264"/>
        <v>000</v>
      </c>
      <c r="AW756" s="39" t="str">
        <f t="shared" si="265"/>
        <v>000</v>
      </c>
      <c r="AX756" s="169">
        <f t="shared" si="266"/>
        <v>0</v>
      </c>
      <c r="AY756" s="43">
        <f t="shared" si="267"/>
        <v>0</v>
      </c>
      <c r="AZ756" s="32">
        <f t="shared" si="268"/>
        <v>0</v>
      </c>
    </row>
    <row r="757" spans="3:52" ht="22.5" customHeight="1">
      <c r="C757" s="512"/>
      <c r="D757" s="514"/>
      <c r="E757" s="516"/>
      <c r="F757" s="27" t="s">
        <v>305</v>
      </c>
      <c r="G757" s="25"/>
      <c r="H757" s="28" t="s">
        <v>309</v>
      </c>
      <c r="I757" s="521"/>
      <c r="J757" s="514"/>
      <c r="K757" s="541"/>
      <c r="L757" s="543"/>
      <c r="M757" s="545"/>
      <c r="N757" s="127" t="s">
        <v>305</v>
      </c>
      <c r="O757" s="25"/>
      <c r="P757" s="28" t="s">
        <v>309</v>
      </c>
      <c r="Q757" s="3"/>
      <c r="R757" s="4"/>
      <c r="S757" s="5"/>
      <c r="T757" s="6"/>
      <c r="U757" s="7"/>
      <c r="V757" s="55"/>
      <c r="W757" s="125"/>
      <c r="X757" s="8"/>
      <c r="Y757" s="4"/>
      <c r="Z757" s="5"/>
      <c r="AA757" s="6"/>
      <c r="AB757" s="7"/>
      <c r="AC757" s="55"/>
      <c r="AD757" s="170"/>
      <c r="AE757" s="27" t="s">
        <v>305</v>
      </c>
      <c r="AF757" s="25"/>
      <c r="AG757" s="28" t="s">
        <v>309</v>
      </c>
      <c r="AH757" s="552"/>
      <c r="AI757" s="537"/>
      <c r="AJ757" s="539"/>
      <c r="AK757" s="539"/>
      <c r="AL757" s="539"/>
      <c r="AM757" s="539"/>
      <c r="AO757" s="34" t="str">
        <f t="shared" si="269"/>
        <v/>
      </c>
      <c r="AP757" s="35" t="str">
        <f t="shared" si="258"/>
        <v/>
      </c>
      <c r="AQ757" s="36" t="str">
        <f t="shared" si="259"/>
        <v/>
      </c>
      <c r="AR757" s="37" t="str">
        <f t="shared" si="260"/>
        <v/>
      </c>
      <c r="AS757" s="38" t="str">
        <f t="shared" si="261"/>
        <v>000</v>
      </c>
      <c r="AT757" s="39" t="str">
        <f t="shared" si="262"/>
        <v>000</v>
      </c>
      <c r="AU757" s="169">
        <f t="shared" si="263"/>
        <v>0</v>
      </c>
      <c r="AV757" s="35" t="str">
        <f t="shared" si="264"/>
        <v>000</v>
      </c>
      <c r="AW757" s="39" t="str">
        <f t="shared" si="265"/>
        <v>000</v>
      </c>
      <c r="AX757" s="169">
        <f t="shared" si="266"/>
        <v>0</v>
      </c>
      <c r="AY757" s="43">
        <f t="shared" si="267"/>
        <v>0</v>
      </c>
      <c r="AZ757" s="32">
        <f t="shared" si="268"/>
        <v>0</v>
      </c>
    </row>
    <row r="758" spans="3:52" ht="22.5" customHeight="1" thickBot="1">
      <c r="C758" s="511"/>
      <c r="D758" s="513"/>
      <c r="E758" s="515"/>
      <c r="F758" s="517" t="str">
        <f>IF(G759="","",INT(YEARFRAC(G759,'[1]1'!$AJ$7,1)))</f>
        <v/>
      </c>
      <c r="G758" s="518"/>
      <c r="H758" s="519"/>
      <c r="I758" s="520"/>
      <c r="J758" s="513"/>
      <c r="K758" s="540" t="s">
        <v>308</v>
      </c>
      <c r="L758" s="542"/>
      <c r="M758" s="544" t="s">
        <v>307</v>
      </c>
      <c r="N758" s="546"/>
      <c r="O758" s="547"/>
      <c r="P758" s="548"/>
      <c r="Q758" s="3"/>
      <c r="R758" s="4"/>
      <c r="S758" s="5"/>
      <c r="T758" s="6"/>
      <c r="U758" s="7"/>
      <c r="V758" s="55"/>
      <c r="W758" s="125"/>
      <c r="X758" s="8"/>
      <c r="Y758" s="4"/>
      <c r="Z758" s="5"/>
      <c r="AA758" s="6"/>
      <c r="AB758" s="7"/>
      <c r="AC758" s="55"/>
      <c r="AD758" s="168"/>
      <c r="AE758" s="549" t="s">
        <v>66</v>
      </c>
      <c r="AF758" s="549"/>
      <c r="AG758" s="550"/>
      <c r="AH758" s="551"/>
      <c r="AI758" s="536" t="str">
        <f t="shared" ref="AI758:AI818" si="278">IF(F758&lt;35,"◯","")</f>
        <v/>
      </c>
      <c r="AJ758" s="538"/>
      <c r="AK758" s="538"/>
      <c r="AL758" s="538"/>
      <c r="AM758" s="538"/>
      <c r="AO758" s="34" t="str">
        <f t="shared" si="269"/>
        <v/>
      </c>
      <c r="AP758" s="35" t="str">
        <f t="shared" si="258"/>
        <v/>
      </c>
      <c r="AQ758" s="36" t="str">
        <f t="shared" si="259"/>
        <v/>
      </c>
      <c r="AR758" s="37" t="str">
        <f t="shared" si="260"/>
        <v/>
      </c>
      <c r="AS758" s="38" t="str">
        <f t="shared" si="261"/>
        <v>000</v>
      </c>
      <c r="AT758" s="39" t="str">
        <f t="shared" si="262"/>
        <v>000</v>
      </c>
      <c r="AU758" s="169">
        <f t="shared" si="263"/>
        <v>0</v>
      </c>
      <c r="AV758" s="35" t="str">
        <f t="shared" si="264"/>
        <v>000</v>
      </c>
      <c r="AW758" s="39" t="str">
        <f t="shared" si="265"/>
        <v>000</v>
      </c>
      <c r="AX758" s="169">
        <f t="shared" si="266"/>
        <v>0</v>
      </c>
      <c r="AY758" s="43">
        <f t="shared" si="267"/>
        <v>0</v>
      </c>
      <c r="AZ758" s="32">
        <f t="shared" si="268"/>
        <v>0</v>
      </c>
    </row>
    <row r="759" spans="3:52" ht="22.5" customHeight="1">
      <c r="C759" s="512"/>
      <c r="D759" s="514"/>
      <c r="E759" s="516"/>
      <c r="F759" s="27" t="s">
        <v>305</v>
      </c>
      <c r="G759" s="25"/>
      <c r="H759" s="28" t="s">
        <v>309</v>
      </c>
      <c r="I759" s="521"/>
      <c r="J759" s="514"/>
      <c r="K759" s="541"/>
      <c r="L759" s="543"/>
      <c r="M759" s="545"/>
      <c r="N759" s="127" t="s">
        <v>305</v>
      </c>
      <c r="O759" s="25"/>
      <c r="P759" s="28" t="s">
        <v>309</v>
      </c>
      <c r="Q759" s="3"/>
      <c r="R759" s="4"/>
      <c r="S759" s="5"/>
      <c r="T759" s="6"/>
      <c r="U759" s="7"/>
      <c r="V759" s="55"/>
      <c r="W759" s="125"/>
      <c r="X759" s="8"/>
      <c r="Y759" s="4"/>
      <c r="Z759" s="5"/>
      <c r="AA759" s="6"/>
      <c r="AB759" s="7"/>
      <c r="AC759" s="55"/>
      <c r="AD759" s="170"/>
      <c r="AE759" s="27" t="s">
        <v>305</v>
      </c>
      <c r="AF759" s="25"/>
      <c r="AG759" s="28" t="s">
        <v>309</v>
      </c>
      <c r="AH759" s="552"/>
      <c r="AI759" s="537"/>
      <c r="AJ759" s="539"/>
      <c r="AK759" s="539"/>
      <c r="AL759" s="539"/>
      <c r="AM759" s="539"/>
      <c r="AO759" s="34" t="str">
        <f t="shared" si="269"/>
        <v/>
      </c>
      <c r="AP759" s="35" t="str">
        <f t="shared" si="258"/>
        <v/>
      </c>
      <c r="AQ759" s="36" t="str">
        <f t="shared" si="259"/>
        <v/>
      </c>
      <c r="AR759" s="37" t="str">
        <f t="shared" si="260"/>
        <v/>
      </c>
      <c r="AS759" s="38" t="str">
        <f t="shared" si="261"/>
        <v>000</v>
      </c>
      <c r="AT759" s="39" t="str">
        <f t="shared" si="262"/>
        <v>000</v>
      </c>
      <c r="AU759" s="169">
        <f t="shared" si="263"/>
        <v>0</v>
      </c>
      <c r="AV759" s="35" t="str">
        <f t="shared" si="264"/>
        <v>000</v>
      </c>
      <c r="AW759" s="39" t="str">
        <f t="shared" si="265"/>
        <v>000</v>
      </c>
      <c r="AX759" s="169">
        <f t="shared" si="266"/>
        <v>0</v>
      </c>
      <c r="AY759" s="43">
        <f t="shared" si="267"/>
        <v>0</v>
      </c>
      <c r="AZ759" s="32">
        <f t="shared" si="268"/>
        <v>0</v>
      </c>
    </row>
    <row r="760" spans="3:52" ht="22.5" customHeight="1" thickBot="1">
      <c r="C760" s="511"/>
      <c r="D760" s="513"/>
      <c r="E760" s="515"/>
      <c r="F760" s="517" t="str">
        <f>IF(G761="","",INT(YEARFRAC(G761,'[1]1'!$AJ$7,1)))</f>
        <v/>
      </c>
      <c r="G760" s="518"/>
      <c r="H760" s="519"/>
      <c r="I760" s="520"/>
      <c r="J760" s="513"/>
      <c r="K760" s="540" t="s">
        <v>308</v>
      </c>
      <c r="L760" s="542"/>
      <c r="M760" s="544" t="s">
        <v>307</v>
      </c>
      <c r="N760" s="546"/>
      <c r="O760" s="547"/>
      <c r="P760" s="548"/>
      <c r="Q760" s="3"/>
      <c r="R760" s="4"/>
      <c r="S760" s="5"/>
      <c r="T760" s="6"/>
      <c r="U760" s="7"/>
      <c r="V760" s="55"/>
      <c r="W760" s="125"/>
      <c r="X760" s="8"/>
      <c r="Y760" s="4"/>
      <c r="Z760" s="5"/>
      <c r="AA760" s="6"/>
      <c r="AB760" s="7"/>
      <c r="AC760" s="55"/>
      <c r="AD760" s="168"/>
      <c r="AE760" s="549" t="s">
        <v>66</v>
      </c>
      <c r="AF760" s="549"/>
      <c r="AG760" s="550"/>
      <c r="AH760" s="551"/>
      <c r="AI760" s="536" t="str">
        <f t="shared" ref="AI760:AI820" si="279">IF(F760&lt;35,"◯","")</f>
        <v/>
      </c>
      <c r="AJ760" s="538"/>
      <c r="AK760" s="538"/>
      <c r="AL760" s="538"/>
      <c r="AM760" s="538"/>
      <c r="AO760" s="34" t="str">
        <f t="shared" si="269"/>
        <v/>
      </c>
      <c r="AP760" s="35" t="str">
        <f t="shared" si="258"/>
        <v/>
      </c>
      <c r="AQ760" s="36" t="str">
        <f t="shared" si="259"/>
        <v/>
      </c>
      <c r="AR760" s="37" t="str">
        <f t="shared" si="260"/>
        <v/>
      </c>
      <c r="AS760" s="38" t="str">
        <f t="shared" si="261"/>
        <v>000</v>
      </c>
      <c r="AT760" s="39" t="str">
        <f t="shared" si="262"/>
        <v>000</v>
      </c>
      <c r="AU760" s="169">
        <f t="shared" si="263"/>
        <v>0</v>
      </c>
      <c r="AV760" s="35" t="str">
        <f t="shared" si="264"/>
        <v>000</v>
      </c>
      <c r="AW760" s="39" t="str">
        <f t="shared" si="265"/>
        <v>000</v>
      </c>
      <c r="AX760" s="169">
        <f t="shared" si="266"/>
        <v>0</v>
      </c>
      <c r="AY760" s="43">
        <f t="shared" si="267"/>
        <v>0</v>
      </c>
      <c r="AZ760" s="32">
        <f t="shared" si="268"/>
        <v>0</v>
      </c>
    </row>
    <row r="761" spans="3:52" ht="22.5" customHeight="1">
      <c r="C761" s="512"/>
      <c r="D761" s="514"/>
      <c r="E761" s="516"/>
      <c r="F761" s="27" t="s">
        <v>305</v>
      </c>
      <c r="G761" s="25"/>
      <c r="H761" s="28" t="s">
        <v>309</v>
      </c>
      <c r="I761" s="521"/>
      <c r="J761" s="514"/>
      <c r="K761" s="541"/>
      <c r="L761" s="543"/>
      <c r="M761" s="545"/>
      <c r="N761" s="127" t="s">
        <v>305</v>
      </c>
      <c r="O761" s="25"/>
      <c r="P761" s="28" t="s">
        <v>309</v>
      </c>
      <c r="Q761" s="3"/>
      <c r="R761" s="4"/>
      <c r="S761" s="5"/>
      <c r="T761" s="6"/>
      <c r="U761" s="7"/>
      <c r="V761" s="55"/>
      <c r="W761" s="125"/>
      <c r="X761" s="8"/>
      <c r="Y761" s="4"/>
      <c r="Z761" s="5"/>
      <c r="AA761" s="6"/>
      <c r="AB761" s="7"/>
      <c r="AC761" s="55"/>
      <c r="AD761" s="170"/>
      <c r="AE761" s="27" t="s">
        <v>305</v>
      </c>
      <c r="AF761" s="25"/>
      <c r="AG761" s="28" t="s">
        <v>309</v>
      </c>
      <c r="AH761" s="552"/>
      <c r="AI761" s="537"/>
      <c r="AJ761" s="539"/>
      <c r="AK761" s="539"/>
      <c r="AL761" s="539"/>
      <c r="AM761" s="539"/>
      <c r="AO761" s="34" t="str">
        <f t="shared" si="269"/>
        <v/>
      </c>
      <c r="AP761" s="35" t="str">
        <f t="shared" si="258"/>
        <v/>
      </c>
      <c r="AQ761" s="36" t="str">
        <f t="shared" si="259"/>
        <v/>
      </c>
      <c r="AR761" s="37" t="str">
        <f t="shared" si="260"/>
        <v/>
      </c>
      <c r="AS761" s="38" t="str">
        <f t="shared" si="261"/>
        <v>000</v>
      </c>
      <c r="AT761" s="39" t="str">
        <f t="shared" si="262"/>
        <v>000</v>
      </c>
      <c r="AU761" s="169">
        <f t="shared" si="263"/>
        <v>0</v>
      </c>
      <c r="AV761" s="35" t="str">
        <f t="shared" si="264"/>
        <v>000</v>
      </c>
      <c r="AW761" s="39" t="str">
        <f t="shared" si="265"/>
        <v>000</v>
      </c>
      <c r="AX761" s="169">
        <f t="shared" si="266"/>
        <v>0</v>
      </c>
      <c r="AY761" s="43">
        <f t="shared" si="267"/>
        <v>0</v>
      </c>
      <c r="AZ761" s="32">
        <f t="shared" si="268"/>
        <v>0</v>
      </c>
    </row>
    <row r="762" spans="3:52" ht="22.5" customHeight="1" thickBot="1">
      <c r="C762" s="511"/>
      <c r="D762" s="513"/>
      <c r="E762" s="515"/>
      <c r="F762" s="517" t="str">
        <f>IF(G763="","",INT(YEARFRAC(G763,'[1]1'!$AJ$7,1)))</f>
        <v/>
      </c>
      <c r="G762" s="518"/>
      <c r="H762" s="519"/>
      <c r="I762" s="520"/>
      <c r="J762" s="513"/>
      <c r="K762" s="540" t="s">
        <v>308</v>
      </c>
      <c r="L762" s="542"/>
      <c r="M762" s="544" t="s">
        <v>307</v>
      </c>
      <c r="N762" s="546"/>
      <c r="O762" s="547"/>
      <c r="P762" s="548"/>
      <c r="Q762" s="3"/>
      <c r="R762" s="4"/>
      <c r="S762" s="5"/>
      <c r="T762" s="6"/>
      <c r="U762" s="7"/>
      <c r="V762" s="55"/>
      <c r="W762" s="125"/>
      <c r="X762" s="8"/>
      <c r="Y762" s="4"/>
      <c r="Z762" s="5"/>
      <c r="AA762" s="6"/>
      <c r="AB762" s="7"/>
      <c r="AC762" s="55"/>
      <c r="AD762" s="168"/>
      <c r="AE762" s="549" t="s">
        <v>66</v>
      </c>
      <c r="AF762" s="549"/>
      <c r="AG762" s="550"/>
      <c r="AH762" s="551"/>
      <c r="AI762" s="536" t="str">
        <f t="shared" ref="AI762:AI822" si="280">IF(F762&lt;35,"◯","")</f>
        <v/>
      </c>
      <c r="AJ762" s="538"/>
      <c r="AK762" s="538"/>
      <c r="AL762" s="538"/>
      <c r="AM762" s="538"/>
      <c r="AO762" s="34" t="str">
        <f t="shared" si="269"/>
        <v/>
      </c>
      <c r="AP762" s="35" t="str">
        <f t="shared" si="258"/>
        <v/>
      </c>
      <c r="AQ762" s="36" t="str">
        <f t="shared" si="259"/>
        <v/>
      </c>
      <c r="AR762" s="37" t="str">
        <f t="shared" si="260"/>
        <v/>
      </c>
      <c r="AS762" s="38" t="str">
        <f t="shared" si="261"/>
        <v>000</v>
      </c>
      <c r="AT762" s="39" t="str">
        <f t="shared" si="262"/>
        <v>000</v>
      </c>
      <c r="AU762" s="169">
        <f t="shared" si="263"/>
        <v>0</v>
      </c>
      <c r="AV762" s="35" t="str">
        <f t="shared" si="264"/>
        <v>000</v>
      </c>
      <c r="AW762" s="39" t="str">
        <f t="shared" si="265"/>
        <v>000</v>
      </c>
      <c r="AX762" s="169">
        <f t="shared" si="266"/>
        <v>0</v>
      </c>
      <c r="AY762" s="43">
        <f t="shared" si="267"/>
        <v>0</v>
      </c>
      <c r="AZ762" s="32">
        <f t="shared" si="268"/>
        <v>0</v>
      </c>
    </row>
    <row r="763" spans="3:52" ht="22.5" customHeight="1">
      <c r="C763" s="512"/>
      <c r="D763" s="514"/>
      <c r="E763" s="516"/>
      <c r="F763" s="27" t="s">
        <v>305</v>
      </c>
      <c r="G763" s="25"/>
      <c r="H763" s="28" t="s">
        <v>309</v>
      </c>
      <c r="I763" s="521"/>
      <c r="J763" s="514"/>
      <c r="K763" s="541"/>
      <c r="L763" s="543"/>
      <c r="M763" s="545"/>
      <c r="N763" s="127" t="s">
        <v>305</v>
      </c>
      <c r="O763" s="25"/>
      <c r="P763" s="28" t="s">
        <v>309</v>
      </c>
      <c r="Q763" s="3"/>
      <c r="R763" s="4"/>
      <c r="S763" s="5"/>
      <c r="T763" s="6"/>
      <c r="U763" s="7"/>
      <c r="V763" s="55"/>
      <c r="W763" s="125"/>
      <c r="X763" s="8"/>
      <c r="Y763" s="4"/>
      <c r="Z763" s="5"/>
      <c r="AA763" s="6"/>
      <c r="AB763" s="7"/>
      <c r="AC763" s="55"/>
      <c r="AD763" s="170"/>
      <c r="AE763" s="27" t="s">
        <v>305</v>
      </c>
      <c r="AF763" s="25"/>
      <c r="AG763" s="28" t="s">
        <v>309</v>
      </c>
      <c r="AH763" s="552"/>
      <c r="AI763" s="537"/>
      <c r="AJ763" s="539"/>
      <c r="AK763" s="539"/>
      <c r="AL763" s="539"/>
      <c r="AM763" s="539"/>
      <c r="AO763" s="34" t="str">
        <f t="shared" si="269"/>
        <v/>
      </c>
      <c r="AP763" s="35" t="str">
        <f t="shared" si="258"/>
        <v/>
      </c>
      <c r="AQ763" s="36" t="str">
        <f t="shared" si="259"/>
        <v/>
      </c>
      <c r="AR763" s="37" t="str">
        <f t="shared" si="260"/>
        <v/>
      </c>
      <c r="AS763" s="38" t="str">
        <f t="shared" si="261"/>
        <v>000</v>
      </c>
      <c r="AT763" s="39" t="str">
        <f t="shared" si="262"/>
        <v>000</v>
      </c>
      <c r="AU763" s="169">
        <f t="shared" si="263"/>
        <v>0</v>
      </c>
      <c r="AV763" s="35" t="str">
        <f t="shared" si="264"/>
        <v>000</v>
      </c>
      <c r="AW763" s="39" t="str">
        <f t="shared" si="265"/>
        <v>000</v>
      </c>
      <c r="AX763" s="169">
        <f t="shared" si="266"/>
        <v>0</v>
      </c>
      <c r="AY763" s="43">
        <f t="shared" si="267"/>
        <v>0</v>
      </c>
      <c r="AZ763" s="32">
        <f t="shared" si="268"/>
        <v>0</v>
      </c>
    </row>
    <row r="764" spans="3:52" ht="22.5" customHeight="1" thickBot="1">
      <c r="C764" s="511"/>
      <c r="D764" s="513"/>
      <c r="E764" s="515"/>
      <c r="F764" s="517" t="str">
        <f>IF(G765="","",INT(YEARFRAC(G765,'[1]1'!$AJ$7,1)))</f>
        <v/>
      </c>
      <c r="G764" s="518"/>
      <c r="H764" s="519"/>
      <c r="I764" s="520"/>
      <c r="J764" s="513"/>
      <c r="K764" s="540" t="s">
        <v>308</v>
      </c>
      <c r="L764" s="542"/>
      <c r="M764" s="544" t="s">
        <v>307</v>
      </c>
      <c r="N764" s="546"/>
      <c r="O764" s="547"/>
      <c r="P764" s="548"/>
      <c r="Q764" s="3"/>
      <c r="R764" s="4"/>
      <c r="S764" s="5"/>
      <c r="T764" s="6"/>
      <c r="U764" s="7"/>
      <c r="V764" s="55"/>
      <c r="W764" s="125"/>
      <c r="X764" s="8"/>
      <c r="Y764" s="4"/>
      <c r="Z764" s="5"/>
      <c r="AA764" s="6"/>
      <c r="AB764" s="7"/>
      <c r="AC764" s="55"/>
      <c r="AD764" s="168"/>
      <c r="AE764" s="549" t="s">
        <v>66</v>
      </c>
      <c r="AF764" s="549"/>
      <c r="AG764" s="550"/>
      <c r="AH764" s="551"/>
      <c r="AI764" s="536" t="str">
        <f t="shared" ref="AI764" si="281">IF(F764&lt;35,"◯","")</f>
        <v/>
      </c>
      <c r="AJ764" s="538"/>
      <c r="AK764" s="538"/>
      <c r="AL764" s="538"/>
      <c r="AM764" s="538"/>
      <c r="AO764" s="34" t="str">
        <f t="shared" si="269"/>
        <v/>
      </c>
      <c r="AP764" s="35" t="str">
        <f t="shared" si="258"/>
        <v/>
      </c>
      <c r="AQ764" s="36" t="str">
        <f t="shared" si="259"/>
        <v/>
      </c>
      <c r="AR764" s="37" t="str">
        <f t="shared" si="260"/>
        <v/>
      </c>
      <c r="AS764" s="38" t="str">
        <f t="shared" si="261"/>
        <v>000</v>
      </c>
      <c r="AT764" s="39" t="str">
        <f t="shared" si="262"/>
        <v>000</v>
      </c>
      <c r="AU764" s="169">
        <f t="shared" si="263"/>
        <v>0</v>
      </c>
      <c r="AV764" s="35" t="str">
        <f t="shared" si="264"/>
        <v>000</v>
      </c>
      <c r="AW764" s="39" t="str">
        <f t="shared" si="265"/>
        <v>000</v>
      </c>
      <c r="AX764" s="169">
        <f t="shared" si="266"/>
        <v>0</v>
      </c>
      <c r="AY764" s="43">
        <f t="shared" si="267"/>
        <v>0</v>
      </c>
      <c r="AZ764" s="32">
        <f t="shared" si="268"/>
        <v>0</v>
      </c>
    </row>
    <row r="765" spans="3:52" ht="22.5" customHeight="1">
      <c r="C765" s="512"/>
      <c r="D765" s="514"/>
      <c r="E765" s="516"/>
      <c r="F765" s="27" t="s">
        <v>305</v>
      </c>
      <c r="G765" s="25"/>
      <c r="H765" s="28" t="s">
        <v>309</v>
      </c>
      <c r="I765" s="521"/>
      <c r="J765" s="514"/>
      <c r="K765" s="541"/>
      <c r="L765" s="543"/>
      <c r="M765" s="545"/>
      <c r="N765" s="127" t="s">
        <v>305</v>
      </c>
      <c r="O765" s="25"/>
      <c r="P765" s="28" t="s">
        <v>309</v>
      </c>
      <c r="Q765" s="3"/>
      <c r="R765" s="4"/>
      <c r="S765" s="5"/>
      <c r="T765" s="6"/>
      <c r="U765" s="7"/>
      <c r="V765" s="55"/>
      <c r="W765" s="125"/>
      <c r="X765" s="8"/>
      <c r="Y765" s="4"/>
      <c r="Z765" s="5"/>
      <c r="AA765" s="6"/>
      <c r="AB765" s="7"/>
      <c r="AC765" s="55"/>
      <c r="AD765" s="170"/>
      <c r="AE765" s="27" t="s">
        <v>305</v>
      </c>
      <c r="AF765" s="25"/>
      <c r="AG765" s="28" t="s">
        <v>309</v>
      </c>
      <c r="AH765" s="552"/>
      <c r="AI765" s="537"/>
      <c r="AJ765" s="539"/>
      <c r="AK765" s="539"/>
      <c r="AL765" s="539"/>
      <c r="AM765" s="539"/>
      <c r="AO765" s="34" t="str">
        <f t="shared" si="269"/>
        <v/>
      </c>
      <c r="AP765" s="35" t="str">
        <f t="shared" si="258"/>
        <v/>
      </c>
      <c r="AQ765" s="36" t="str">
        <f t="shared" si="259"/>
        <v/>
      </c>
      <c r="AR765" s="37" t="str">
        <f t="shared" si="260"/>
        <v/>
      </c>
      <c r="AS765" s="38" t="str">
        <f t="shared" si="261"/>
        <v>000</v>
      </c>
      <c r="AT765" s="39" t="str">
        <f t="shared" si="262"/>
        <v>000</v>
      </c>
      <c r="AU765" s="169">
        <f t="shared" si="263"/>
        <v>0</v>
      </c>
      <c r="AV765" s="35" t="str">
        <f t="shared" si="264"/>
        <v>000</v>
      </c>
      <c r="AW765" s="39" t="str">
        <f t="shared" si="265"/>
        <v>000</v>
      </c>
      <c r="AX765" s="169">
        <f t="shared" si="266"/>
        <v>0</v>
      </c>
      <c r="AY765" s="43">
        <f t="shared" si="267"/>
        <v>0</v>
      </c>
      <c r="AZ765" s="32">
        <f t="shared" si="268"/>
        <v>0</v>
      </c>
    </row>
    <row r="766" spans="3:52" ht="22.5" customHeight="1" thickBot="1">
      <c r="C766" s="511"/>
      <c r="D766" s="513"/>
      <c r="E766" s="515"/>
      <c r="F766" s="517" t="str">
        <f>IF(G767="","",INT(YEARFRAC(G767,'[1]1'!$AJ$7,1)))</f>
        <v/>
      </c>
      <c r="G766" s="518"/>
      <c r="H766" s="519"/>
      <c r="I766" s="520"/>
      <c r="J766" s="513"/>
      <c r="K766" s="540" t="s">
        <v>308</v>
      </c>
      <c r="L766" s="542"/>
      <c r="M766" s="544" t="s">
        <v>307</v>
      </c>
      <c r="N766" s="546"/>
      <c r="O766" s="547"/>
      <c r="P766" s="548"/>
      <c r="Q766" s="3"/>
      <c r="R766" s="4"/>
      <c r="S766" s="5"/>
      <c r="T766" s="6"/>
      <c r="U766" s="7"/>
      <c r="V766" s="55"/>
      <c r="W766" s="125"/>
      <c r="X766" s="8"/>
      <c r="Y766" s="4"/>
      <c r="Z766" s="5"/>
      <c r="AA766" s="6"/>
      <c r="AB766" s="7"/>
      <c r="AC766" s="55"/>
      <c r="AD766" s="168"/>
      <c r="AE766" s="549" t="s">
        <v>66</v>
      </c>
      <c r="AF766" s="549"/>
      <c r="AG766" s="550"/>
      <c r="AH766" s="551"/>
      <c r="AI766" s="536" t="str">
        <f t="shared" si="272"/>
        <v/>
      </c>
      <c r="AJ766" s="538"/>
      <c r="AK766" s="538"/>
      <c r="AL766" s="538"/>
      <c r="AM766" s="538"/>
      <c r="AO766" s="34" t="str">
        <f t="shared" si="269"/>
        <v/>
      </c>
      <c r="AP766" s="35" t="str">
        <f t="shared" si="258"/>
        <v/>
      </c>
      <c r="AQ766" s="36" t="str">
        <f t="shared" si="259"/>
        <v/>
      </c>
      <c r="AR766" s="37" t="str">
        <f t="shared" si="260"/>
        <v/>
      </c>
      <c r="AS766" s="38" t="str">
        <f t="shared" si="261"/>
        <v>000</v>
      </c>
      <c r="AT766" s="39" t="str">
        <f t="shared" si="262"/>
        <v>000</v>
      </c>
      <c r="AU766" s="169">
        <f t="shared" si="263"/>
        <v>0</v>
      </c>
      <c r="AV766" s="35" t="str">
        <f t="shared" si="264"/>
        <v>000</v>
      </c>
      <c r="AW766" s="39" t="str">
        <f t="shared" si="265"/>
        <v>000</v>
      </c>
      <c r="AX766" s="169">
        <f t="shared" si="266"/>
        <v>0</v>
      </c>
      <c r="AY766" s="43">
        <f t="shared" si="267"/>
        <v>0</v>
      </c>
      <c r="AZ766" s="32">
        <f t="shared" si="268"/>
        <v>0</v>
      </c>
    </row>
    <row r="767" spans="3:52" ht="22.5" customHeight="1">
      <c r="C767" s="512"/>
      <c r="D767" s="514"/>
      <c r="E767" s="516"/>
      <c r="F767" s="27" t="s">
        <v>305</v>
      </c>
      <c r="G767" s="25"/>
      <c r="H767" s="28" t="s">
        <v>309</v>
      </c>
      <c r="I767" s="521"/>
      <c r="J767" s="514"/>
      <c r="K767" s="541"/>
      <c r="L767" s="543"/>
      <c r="M767" s="545"/>
      <c r="N767" s="127" t="s">
        <v>305</v>
      </c>
      <c r="O767" s="25"/>
      <c r="P767" s="28" t="s">
        <v>309</v>
      </c>
      <c r="Q767" s="3"/>
      <c r="R767" s="4"/>
      <c r="S767" s="5"/>
      <c r="T767" s="6"/>
      <c r="U767" s="7"/>
      <c r="V767" s="55"/>
      <c r="W767" s="125"/>
      <c r="X767" s="8"/>
      <c r="Y767" s="4"/>
      <c r="Z767" s="5"/>
      <c r="AA767" s="6"/>
      <c r="AB767" s="7"/>
      <c r="AC767" s="55"/>
      <c r="AD767" s="170"/>
      <c r="AE767" s="27" t="s">
        <v>305</v>
      </c>
      <c r="AF767" s="25"/>
      <c r="AG767" s="28" t="s">
        <v>309</v>
      </c>
      <c r="AH767" s="552"/>
      <c r="AI767" s="537"/>
      <c r="AJ767" s="539"/>
      <c r="AK767" s="539"/>
      <c r="AL767" s="539"/>
      <c r="AM767" s="539"/>
      <c r="AO767" s="34" t="str">
        <f t="shared" si="269"/>
        <v/>
      </c>
      <c r="AP767" s="35" t="str">
        <f t="shared" si="258"/>
        <v/>
      </c>
      <c r="AQ767" s="36" t="str">
        <f t="shared" si="259"/>
        <v/>
      </c>
      <c r="AR767" s="37" t="str">
        <f t="shared" si="260"/>
        <v/>
      </c>
      <c r="AS767" s="38" t="str">
        <f t="shared" si="261"/>
        <v>000</v>
      </c>
      <c r="AT767" s="39" t="str">
        <f t="shared" si="262"/>
        <v>000</v>
      </c>
      <c r="AU767" s="169">
        <f t="shared" si="263"/>
        <v>0</v>
      </c>
      <c r="AV767" s="35" t="str">
        <f t="shared" si="264"/>
        <v>000</v>
      </c>
      <c r="AW767" s="39" t="str">
        <f t="shared" si="265"/>
        <v>000</v>
      </c>
      <c r="AX767" s="169">
        <f t="shared" si="266"/>
        <v>0</v>
      </c>
      <c r="AY767" s="43">
        <f t="shared" si="267"/>
        <v>0</v>
      </c>
      <c r="AZ767" s="32">
        <f t="shared" si="268"/>
        <v>0</v>
      </c>
    </row>
    <row r="768" spans="3:52" ht="22.5" customHeight="1" thickBot="1">
      <c r="C768" s="511"/>
      <c r="D768" s="513"/>
      <c r="E768" s="515"/>
      <c r="F768" s="517" t="str">
        <f>IF(G769="","",INT(YEARFRAC(G769,'[1]1'!$AJ$7,1)))</f>
        <v/>
      </c>
      <c r="G768" s="518"/>
      <c r="H768" s="519"/>
      <c r="I768" s="520"/>
      <c r="J768" s="513"/>
      <c r="K768" s="540" t="s">
        <v>308</v>
      </c>
      <c r="L768" s="542"/>
      <c r="M768" s="544" t="s">
        <v>307</v>
      </c>
      <c r="N768" s="546"/>
      <c r="O768" s="547"/>
      <c r="P768" s="548"/>
      <c r="Q768" s="3"/>
      <c r="R768" s="4"/>
      <c r="S768" s="5"/>
      <c r="T768" s="6"/>
      <c r="U768" s="7"/>
      <c r="V768" s="55"/>
      <c r="W768" s="125"/>
      <c r="X768" s="8"/>
      <c r="Y768" s="4"/>
      <c r="Z768" s="5"/>
      <c r="AA768" s="6"/>
      <c r="AB768" s="7"/>
      <c r="AC768" s="55"/>
      <c r="AD768" s="168"/>
      <c r="AE768" s="549" t="s">
        <v>66</v>
      </c>
      <c r="AF768" s="549"/>
      <c r="AG768" s="550"/>
      <c r="AH768" s="551"/>
      <c r="AI768" s="536" t="str">
        <f t="shared" si="273"/>
        <v/>
      </c>
      <c r="AJ768" s="538"/>
      <c r="AK768" s="538"/>
      <c r="AL768" s="538"/>
      <c r="AM768" s="538"/>
      <c r="AO768" s="34" t="str">
        <f t="shared" si="269"/>
        <v/>
      </c>
      <c r="AP768" s="35" t="str">
        <f t="shared" si="258"/>
        <v/>
      </c>
      <c r="AQ768" s="36" t="str">
        <f t="shared" si="259"/>
        <v/>
      </c>
      <c r="AR768" s="37" t="str">
        <f t="shared" si="260"/>
        <v/>
      </c>
      <c r="AS768" s="38" t="str">
        <f t="shared" si="261"/>
        <v>000</v>
      </c>
      <c r="AT768" s="39" t="str">
        <f t="shared" si="262"/>
        <v>000</v>
      </c>
      <c r="AU768" s="169">
        <f t="shared" si="263"/>
        <v>0</v>
      </c>
      <c r="AV768" s="35" t="str">
        <f t="shared" si="264"/>
        <v>000</v>
      </c>
      <c r="AW768" s="39" t="str">
        <f t="shared" si="265"/>
        <v>000</v>
      </c>
      <c r="AX768" s="169">
        <f t="shared" si="266"/>
        <v>0</v>
      </c>
      <c r="AY768" s="43">
        <f t="shared" si="267"/>
        <v>0</v>
      </c>
      <c r="AZ768" s="32">
        <f t="shared" si="268"/>
        <v>0</v>
      </c>
    </row>
    <row r="769" spans="3:52" ht="22.5" customHeight="1">
      <c r="C769" s="512"/>
      <c r="D769" s="514"/>
      <c r="E769" s="516"/>
      <c r="F769" s="27" t="s">
        <v>305</v>
      </c>
      <c r="G769" s="25"/>
      <c r="H769" s="28" t="s">
        <v>309</v>
      </c>
      <c r="I769" s="521"/>
      <c r="J769" s="514"/>
      <c r="K769" s="541"/>
      <c r="L769" s="543"/>
      <c r="M769" s="545"/>
      <c r="N769" s="127" t="s">
        <v>305</v>
      </c>
      <c r="O769" s="25"/>
      <c r="P769" s="28" t="s">
        <v>309</v>
      </c>
      <c r="Q769" s="3"/>
      <c r="R769" s="4"/>
      <c r="S769" s="5"/>
      <c r="T769" s="6"/>
      <c r="U769" s="7"/>
      <c r="V769" s="55"/>
      <c r="W769" s="125"/>
      <c r="X769" s="8"/>
      <c r="Y769" s="4"/>
      <c r="Z769" s="5"/>
      <c r="AA769" s="6"/>
      <c r="AB769" s="7"/>
      <c r="AC769" s="55"/>
      <c r="AD769" s="170"/>
      <c r="AE769" s="27" t="s">
        <v>305</v>
      </c>
      <c r="AF769" s="25"/>
      <c r="AG769" s="28" t="s">
        <v>309</v>
      </c>
      <c r="AH769" s="552"/>
      <c r="AI769" s="537"/>
      <c r="AJ769" s="539"/>
      <c r="AK769" s="539"/>
      <c r="AL769" s="539"/>
      <c r="AM769" s="539"/>
      <c r="AO769" s="34" t="str">
        <f t="shared" si="269"/>
        <v/>
      </c>
      <c r="AP769" s="35" t="str">
        <f t="shared" si="258"/>
        <v/>
      </c>
      <c r="AQ769" s="36" t="str">
        <f t="shared" si="259"/>
        <v/>
      </c>
      <c r="AR769" s="37" t="str">
        <f t="shared" si="260"/>
        <v/>
      </c>
      <c r="AS769" s="38" t="str">
        <f t="shared" si="261"/>
        <v>000</v>
      </c>
      <c r="AT769" s="39" t="str">
        <f t="shared" si="262"/>
        <v>000</v>
      </c>
      <c r="AU769" s="169">
        <f t="shared" si="263"/>
        <v>0</v>
      </c>
      <c r="AV769" s="35" t="str">
        <f t="shared" si="264"/>
        <v>000</v>
      </c>
      <c r="AW769" s="39" t="str">
        <f t="shared" si="265"/>
        <v>000</v>
      </c>
      <c r="AX769" s="169">
        <f t="shared" si="266"/>
        <v>0</v>
      </c>
      <c r="AY769" s="43">
        <f t="shared" si="267"/>
        <v>0</v>
      </c>
      <c r="AZ769" s="32">
        <f t="shared" si="268"/>
        <v>0</v>
      </c>
    </row>
    <row r="770" spans="3:52" ht="22.5" customHeight="1" thickBot="1">
      <c r="C770" s="511"/>
      <c r="D770" s="513"/>
      <c r="E770" s="515"/>
      <c r="F770" s="517" t="str">
        <f>IF(G771="","",INT(YEARFRAC(G771,'[1]1'!$AJ$7,1)))</f>
        <v/>
      </c>
      <c r="G770" s="518"/>
      <c r="H770" s="519"/>
      <c r="I770" s="520"/>
      <c r="J770" s="513"/>
      <c r="K770" s="540" t="s">
        <v>308</v>
      </c>
      <c r="L770" s="542"/>
      <c r="M770" s="544" t="s">
        <v>307</v>
      </c>
      <c r="N770" s="546"/>
      <c r="O770" s="547"/>
      <c r="P770" s="548"/>
      <c r="Q770" s="3"/>
      <c r="R770" s="4"/>
      <c r="S770" s="5"/>
      <c r="T770" s="6"/>
      <c r="U770" s="7"/>
      <c r="V770" s="55"/>
      <c r="W770" s="125"/>
      <c r="X770" s="8"/>
      <c r="Y770" s="4"/>
      <c r="Z770" s="5"/>
      <c r="AA770" s="6"/>
      <c r="AB770" s="7"/>
      <c r="AC770" s="55"/>
      <c r="AD770" s="168"/>
      <c r="AE770" s="549" t="s">
        <v>66</v>
      </c>
      <c r="AF770" s="549"/>
      <c r="AG770" s="550"/>
      <c r="AH770" s="551"/>
      <c r="AI770" s="536" t="str">
        <f t="shared" si="274"/>
        <v/>
      </c>
      <c r="AJ770" s="538"/>
      <c r="AK770" s="538"/>
      <c r="AL770" s="538"/>
      <c r="AM770" s="538"/>
      <c r="AO770" s="34" t="str">
        <f t="shared" si="269"/>
        <v/>
      </c>
      <c r="AP770" s="35" t="str">
        <f t="shared" si="258"/>
        <v/>
      </c>
      <c r="AQ770" s="36" t="str">
        <f t="shared" si="259"/>
        <v/>
      </c>
      <c r="AR770" s="37" t="str">
        <f t="shared" si="260"/>
        <v/>
      </c>
      <c r="AS770" s="38" t="str">
        <f t="shared" si="261"/>
        <v>000</v>
      </c>
      <c r="AT770" s="39" t="str">
        <f t="shared" si="262"/>
        <v>000</v>
      </c>
      <c r="AU770" s="169">
        <f t="shared" si="263"/>
        <v>0</v>
      </c>
      <c r="AV770" s="35" t="str">
        <f t="shared" si="264"/>
        <v>000</v>
      </c>
      <c r="AW770" s="39" t="str">
        <f t="shared" si="265"/>
        <v>000</v>
      </c>
      <c r="AX770" s="169">
        <f t="shared" si="266"/>
        <v>0</v>
      </c>
      <c r="AY770" s="43">
        <f t="shared" si="267"/>
        <v>0</v>
      </c>
      <c r="AZ770" s="32">
        <f t="shared" si="268"/>
        <v>0</v>
      </c>
    </row>
    <row r="771" spans="3:52" ht="22.5" customHeight="1">
      <c r="C771" s="512"/>
      <c r="D771" s="514"/>
      <c r="E771" s="516"/>
      <c r="F771" s="27" t="s">
        <v>305</v>
      </c>
      <c r="G771" s="25"/>
      <c r="H771" s="28" t="s">
        <v>309</v>
      </c>
      <c r="I771" s="521"/>
      <c r="J771" s="514"/>
      <c r="K771" s="541"/>
      <c r="L771" s="543"/>
      <c r="M771" s="545"/>
      <c r="N771" s="127" t="s">
        <v>305</v>
      </c>
      <c r="O771" s="25"/>
      <c r="P771" s="28" t="s">
        <v>309</v>
      </c>
      <c r="Q771" s="3"/>
      <c r="R771" s="4"/>
      <c r="S771" s="5"/>
      <c r="T771" s="6"/>
      <c r="U771" s="7"/>
      <c r="V771" s="55"/>
      <c r="W771" s="125"/>
      <c r="X771" s="8"/>
      <c r="Y771" s="4"/>
      <c r="Z771" s="5"/>
      <c r="AA771" s="6"/>
      <c r="AB771" s="7"/>
      <c r="AC771" s="55"/>
      <c r="AD771" s="170"/>
      <c r="AE771" s="27" t="s">
        <v>305</v>
      </c>
      <c r="AF771" s="25"/>
      <c r="AG771" s="28" t="s">
        <v>309</v>
      </c>
      <c r="AH771" s="552"/>
      <c r="AI771" s="537"/>
      <c r="AJ771" s="539"/>
      <c r="AK771" s="539"/>
      <c r="AL771" s="539"/>
      <c r="AM771" s="539"/>
      <c r="AO771" s="34" t="str">
        <f t="shared" si="269"/>
        <v/>
      </c>
      <c r="AP771" s="35" t="str">
        <f t="shared" si="258"/>
        <v/>
      </c>
      <c r="AQ771" s="36" t="str">
        <f t="shared" si="259"/>
        <v/>
      </c>
      <c r="AR771" s="37" t="str">
        <f t="shared" si="260"/>
        <v/>
      </c>
      <c r="AS771" s="38" t="str">
        <f t="shared" si="261"/>
        <v>000</v>
      </c>
      <c r="AT771" s="39" t="str">
        <f t="shared" si="262"/>
        <v>000</v>
      </c>
      <c r="AU771" s="169">
        <f t="shared" si="263"/>
        <v>0</v>
      </c>
      <c r="AV771" s="35" t="str">
        <f t="shared" si="264"/>
        <v>000</v>
      </c>
      <c r="AW771" s="39" t="str">
        <f t="shared" si="265"/>
        <v>000</v>
      </c>
      <c r="AX771" s="169">
        <f t="shared" si="266"/>
        <v>0</v>
      </c>
      <c r="AY771" s="43">
        <f t="shared" si="267"/>
        <v>0</v>
      </c>
      <c r="AZ771" s="32">
        <f t="shared" si="268"/>
        <v>0</v>
      </c>
    </row>
    <row r="772" spans="3:52" ht="22.5" customHeight="1" thickBot="1">
      <c r="C772" s="511"/>
      <c r="D772" s="513"/>
      <c r="E772" s="515"/>
      <c r="F772" s="517" t="str">
        <f>IF(G773="","",INT(YEARFRAC(G773,'[1]1'!$AJ$7,1)))</f>
        <v/>
      </c>
      <c r="G772" s="518"/>
      <c r="H772" s="519"/>
      <c r="I772" s="520"/>
      <c r="J772" s="513"/>
      <c r="K772" s="540" t="s">
        <v>308</v>
      </c>
      <c r="L772" s="542"/>
      <c r="M772" s="544" t="s">
        <v>307</v>
      </c>
      <c r="N772" s="546"/>
      <c r="O772" s="547"/>
      <c r="P772" s="548"/>
      <c r="Q772" s="3"/>
      <c r="R772" s="4"/>
      <c r="S772" s="5"/>
      <c r="T772" s="6"/>
      <c r="U772" s="7"/>
      <c r="V772" s="55"/>
      <c r="W772" s="125"/>
      <c r="X772" s="8"/>
      <c r="Y772" s="4"/>
      <c r="Z772" s="5"/>
      <c r="AA772" s="6"/>
      <c r="AB772" s="7"/>
      <c r="AC772" s="55"/>
      <c r="AD772" s="168"/>
      <c r="AE772" s="549" t="s">
        <v>66</v>
      </c>
      <c r="AF772" s="549"/>
      <c r="AG772" s="550"/>
      <c r="AH772" s="551"/>
      <c r="AI772" s="536" t="str">
        <f t="shared" si="275"/>
        <v/>
      </c>
      <c r="AJ772" s="538"/>
      <c r="AK772" s="538"/>
      <c r="AL772" s="538"/>
      <c r="AM772" s="538"/>
      <c r="AO772" s="34" t="str">
        <f t="shared" si="269"/>
        <v/>
      </c>
      <c r="AP772" s="35" t="str">
        <f t="shared" si="258"/>
        <v/>
      </c>
      <c r="AQ772" s="36" t="str">
        <f t="shared" si="259"/>
        <v/>
      </c>
      <c r="AR772" s="37" t="str">
        <f t="shared" si="260"/>
        <v/>
      </c>
      <c r="AS772" s="38" t="str">
        <f t="shared" si="261"/>
        <v>000</v>
      </c>
      <c r="AT772" s="39" t="str">
        <f t="shared" si="262"/>
        <v>000</v>
      </c>
      <c r="AU772" s="169">
        <f t="shared" si="263"/>
        <v>0</v>
      </c>
      <c r="AV772" s="35" t="str">
        <f t="shared" si="264"/>
        <v>000</v>
      </c>
      <c r="AW772" s="39" t="str">
        <f t="shared" si="265"/>
        <v>000</v>
      </c>
      <c r="AX772" s="169">
        <f t="shared" si="266"/>
        <v>0</v>
      </c>
      <c r="AY772" s="43">
        <f t="shared" si="267"/>
        <v>0</v>
      </c>
      <c r="AZ772" s="32">
        <f t="shared" si="268"/>
        <v>0</v>
      </c>
    </row>
    <row r="773" spans="3:52" ht="22.5" customHeight="1">
      <c r="C773" s="512"/>
      <c r="D773" s="514"/>
      <c r="E773" s="516"/>
      <c r="F773" s="27" t="s">
        <v>305</v>
      </c>
      <c r="G773" s="25"/>
      <c r="H773" s="28" t="s">
        <v>309</v>
      </c>
      <c r="I773" s="521"/>
      <c r="J773" s="514"/>
      <c r="K773" s="541"/>
      <c r="L773" s="543"/>
      <c r="M773" s="545"/>
      <c r="N773" s="127" t="s">
        <v>305</v>
      </c>
      <c r="O773" s="25"/>
      <c r="P773" s="28" t="s">
        <v>309</v>
      </c>
      <c r="Q773" s="3"/>
      <c r="R773" s="4"/>
      <c r="S773" s="5"/>
      <c r="T773" s="6"/>
      <c r="U773" s="7"/>
      <c r="V773" s="55"/>
      <c r="W773" s="125"/>
      <c r="X773" s="8"/>
      <c r="Y773" s="4"/>
      <c r="Z773" s="5"/>
      <c r="AA773" s="6"/>
      <c r="AB773" s="7"/>
      <c r="AC773" s="55"/>
      <c r="AD773" s="170"/>
      <c r="AE773" s="27" t="s">
        <v>305</v>
      </c>
      <c r="AF773" s="25"/>
      <c r="AG773" s="28" t="s">
        <v>309</v>
      </c>
      <c r="AH773" s="552"/>
      <c r="AI773" s="537"/>
      <c r="AJ773" s="539"/>
      <c r="AK773" s="539"/>
      <c r="AL773" s="539"/>
      <c r="AM773" s="539"/>
      <c r="AO773" s="34" t="str">
        <f t="shared" si="269"/>
        <v/>
      </c>
      <c r="AP773" s="35" t="str">
        <f t="shared" si="258"/>
        <v/>
      </c>
      <c r="AQ773" s="36" t="str">
        <f t="shared" si="259"/>
        <v/>
      </c>
      <c r="AR773" s="37" t="str">
        <f t="shared" si="260"/>
        <v/>
      </c>
      <c r="AS773" s="38" t="str">
        <f t="shared" si="261"/>
        <v>000</v>
      </c>
      <c r="AT773" s="39" t="str">
        <f t="shared" si="262"/>
        <v>000</v>
      </c>
      <c r="AU773" s="169">
        <f t="shared" si="263"/>
        <v>0</v>
      </c>
      <c r="AV773" s="35" t="str">
        <f t="shared" si="264"/>
        <v>000</v>
      </c>
      <c r="AW773" s="39" t="str">
        <f t="shared" si="265"/>
        <v>000</v>
      </c>
      <c r="AX773" s="169">
        <f t="shared" si="266"/>
        <v>0</v>
      </c>
      <c r="AY773" s="43">
        <f t="shared" si="267"/>
        <v>0</v>
      </c>
      <c r="AZ773" s="32">
        <f t="shared" si="268"/>
        <v>0</v>
      </c>
    </row>
    <row r="774" spans="3:52" ht="22.5" customHeight="1" thickBot="1">
      <c r="C774" s="511"/>
      <c r="D774" s="513"/>
      <c r="E774" s="515"/>
      <c r="F774" s="517" t="str">
        <f>IF(G775="","",INT(YEARFRAC(G775,'[1]1'!$AJ$7,1)))</f>
        <v/>
      </c>
      <c r="G774" s="518"/>
      <c r="H774" s="519"/>
      <c r="I774" s="520"/>
      <c r="J774" s="513"/>
      <c r="K774" s="540" t="s">
        <v>308</v>
      </c>
      <c r="L774" s="542"/>
      <c r="M774" s="544" t="s">
        <v>307</v>
      </c>
      <c r="N774" s="546"/>
      <c r="O774" s="547"/>
      <c r="P774" s="548"/>
      <c r="Q774" s="3"/>
      <c r="R774" s="4"/>
      <c r="S774" s="5"/>
      <c r="T774" s="6"/>
      <c r="U774" s="7"/>
      <c r="V774" s="55"/>
      <c r="W774" s="125"/>
      <c r="X774" s="8"/>
      <c r="Y774" s="4"/>
      <c r="Z774" s="5"/>
      <c r="AA774" s="6"/>
      <c r="AB774" s="7"/>
      <c r="AC774" s="55"/>
      <c r="AD774" s="168"/>
      <c r="AE774" s="549" t="s">
        <v>66</v>
      </c>
      <c r="AF774" s="549"/>
      <c r="AG774" s="550"/>
      <c r="AH774" s="551"/>
      <c r="AI774" s="536" t="str">
        <f t="shared" si="276"/>
        <v/>
      </c>
      <c r="AJ774" s="538"/>
      <c r="AK774" s="538"/>
      <c r="AL774" s="538"/>
      <c r="AM774" s="538"/>
      <c r="AO774" s="34" t="str">
        <f t="shared" si="269"/>
        <v/>
      </c>
      <c r="AP774" s="35" t="str">
        <f t="shared" ref="AP774:AP837" si="282">IF(E774&lt;&gt;"",E774,IF(SUM(Q774:AC775)&lt;&gt;0,AP773,""))</f>
        <v/>
      </c>
      <c r="AQ774" s="36" t="str">
        <f t="shared" ref="AQ774:AQ837" si="283">IF(G775="","",G775)</f>
        <v/>
      </c>
      <c r="AR774" s="37" t="str">
        <f t="shared" ref="AR774:AR837" si="284">IF(AH774="","",AH774)</f>
        <v/>
      </c>
      <c r="AS774" s="38" t="str">
        <f t="shared" ref="AS774:AS837" si="285">TEXT(Q774*10 + R774&amp;"0","000")</f>
        <v>000</v>
      </c>
      <c r="AT774" s="39" t="str">
        <f t="shared" ref="AT774:AT837" si="286">TEXT(S774*100+T774*10+U774,"000")</f>
        <v>000</v>
      </c>
      <c r="AU774" s="169">
        <f t="shared" ref="AU774:AU837" si="287">V774</f>
        <v>0</v>
      </c>
      <c r="AV774" s="35" t="str">
        <f t="shared" ref="AV774:AV837" si="288">TEXT(X774*10 + Y774&amp;"0","000")</f>
        <v>000</v>
      </c>
      <c r="AW774" s="39" t="str">
        <f t="shared" ref="AW774:AW837" si="289">TEXT(Z774*100+AA774*10+AB774,"000")</f>
        <v>000</v>
      </c>
      <c r="AX774" s="169">
        <f t="shared" ref="AX774:AX837" si="290">AC774</f>
        <v>0</v>
      </c>
      <c r="AY774" s="43">
        <f t="shared" ref="AY774:AY837" si="291">IF(OR(AO774&amp;AP774="",AO774&amp;AP774=AO773&amp;AP773),0,1)</f>
        <v>0</v>
      </c>
      <c r="AZ774" s="32">
        <f t="shared" ref="AZ774:AZ837" si="292">IF(AO774&amp;AP774=AO775&amp;AP775,0,1)</f>
        <v>0</v>
      </c>
    </row>
    <row r="775" spans="3:52" ht="22.5" customHeight="1">
      <c r="C775" s="512"/>
      <c r="D775" s="514"/>
      <c r="E775" s="516"/>
      <c r="F775" s="27" t="s">
        <v>305</v>
      </c>
      <c r="G775" s="25"/>
      <c r="H775" s="28" t="s">
        <v>309</v>
      </c>
      <c r="I775" s="521"/>
      <c r="J775" s="514"/>
      <c r="K775" s="541"/>
      <c r="L775" s="543"/>
      <c r="M775" s="545"/>
      <c r="N775" s="127" t="s">
        <v>305</v>
      </c>
      <c r="O775" s="25"/>
      <c r="P775" s="28" t="s">
        <v>309</v>
      </c>
      <c r="Q775" s="3"/>
      <c r="R775" s="4"/>
      <c r="S775" s="5"/>
      <c r="T775" s="6"/>
      <c r="U775" s="7"/>
      <c r="V775" s="55"/>
      <c r="W775" s="125"/>
      <c r="X775" s="8"/>
      <c r="Y775" s="4"/>
      <c r="Z775" s="5"/>
      <c r="AA775" s="6"/>
      <c r="AB775" s="7"/>
      <c r="AC775" s="55"/>
      <c r="AD775" s="170"/>
      <c r="AE775" s="27" t="s">
        <v>305</v>
      </c>
      <c r="AF775" s="25"/>
      <c r="AG775" s="28" t="s">
        <v>309</v>
      </c>
      <c r="AH775" s="552"/>
      <c r="AI775" s="537"/>
      <c r="AJ775" s="539"/>
      <c r="AK775" s="539"/>
      <c r="AL775" s="539"/>
      <c r="AM775" s="539"/>
      <c r="AO775" s="34" t="str">
        <f t="shared" si="269"/>
        <v/>
      </c>
      <c r="AP775" s="35" t="str">
        <f t="shared" si="282"/>
        <v/>
      </c>
      <c r="AQ775" s="36" t="str">
        <f t="shared" si="283"/>
        <v/>
      </c>
      <c r="AR775" s="37" t="str">
        <f t="shared" si="284"/>
        <v/>
      </c>
      <c r="AS775" s="38" t="str">
        <f t="shared" si="285"/>
        <v>000</v>
      </c>
      <c r="AT775" s="39" t="str">
        <f t="shared" si="286"/>
        <v>000</v>
      </c>
      <c r="AU775" s="169">
        <f t="shared" si="287"/>
        <v>0</v>
      </c>
      <c r="AV775" s="35" t="str">
        <f t="shared" si="288"/>
        <v>000</v>
      </c>
      <c r="AW775" s="39" t="str">
        <f t="shared" si="289"/>
        <v>000</v>
      </c>
      <c r="AX775" s="169">
        <f t="shared" si="290"/>
        <v>0</v>
      </c>
      <c r="AY775" s="43">
        <f t="shared" si="291"/>
        <v>0</v>
      </c>
      <c r="AZ775" s="32">
        <f t="shared" si="292"/>
        <v>0</v>
      </c>
    </row>
    <row r="776" spans="3:52" ht="22.5" customHeight="1" thickBot="1">
      <c r="C776" s="511"/>
      <c r="D776" s="513"/>
      <c r="E776" s="515"/>
      <c r="F776" s="517" t="str">
        <f>IF(G777="","",INT(YEARFRAC(G777,'[1]1'!$AJ$7,1)))</f>
        <v/>
      </c>
      <c r="G776" s="518"/>
      <c r="H776" s="519"/>
      <c r="I776" s="520"/>
      <c r="J776" s="513"/>
      <c r="K776" s="540" t="s">
        <v>308</v>
      </c>
      <c r="L776" s="542"/>
      <c r="M776" s="544" t="s">
        <v>307</v>
      </c>
      <c r="N776" s="546"/>
      <c r="O776" s="547"/>
      <c r="P776" s="548"/>
      <c r="Q776" s="3"/>
      <c r="R776" s="4"/>
      <c r="S776" s="5"/>
      <c r="T776" s="6"/>
      <c r="U776" s="7"/>
      <c r="V776" s="55"/>
      <c r="W776" s="125"/>
      <c r="X776" s="8"/>
      <c r="Y776" s="4"/>
      <c r="Z776" s="5"/>
      <c r="AA776" s="6"/>
      <c r="AB776" s="7"/>
      <c r="AC776" s="55"/>
      <c r="AD776" s="168"/>
      <c r="AE776" s="549" t="s">
        <v>66</v>
      </c>
      <c r="AF776" s="549"/>
      <c r="AG776" s="550"/>
      <c r="AH776" s="551"/>
      <c r="AI776" s="536" t="str">
        <f t="shared" si="277"/>
        <v/>
      </c>
      <c r="AJ776" s="538"/>
      <c r="AK776" s="538"/>
      <c r="AL776" s="538"/>
      <c r="AM776" s="538"/>
      <c r="AO776" s="34" t="str">
        <f t="shared" si="269"/>
        <v/>
      </c>
      <c r="AP776" s="35" t="str">
        <f t="shared" si="282"/>
        <v/>
      </c>
      <c r="AQ776" s="36" t="str">
        <f t="shared" si="283"/>
        <v/>
      </c>
      <c r="AR776" s="37" t="str">
        <f t="shared" si="284"/>
        <v/>
      </c>
      <c r="AS776" s="38" t="str">
        <f t="shared" si="285"/>
        <v>000</v>
      </c>
      <c r="AT776" s="39" t="str">
        <f t="shared" si="286"/>
        <v>000</v>
      </c>
      <c r="AU776" s="169">
        <f t="shared" si="287"/>
        <v>0</v>
      </c>
      <c r="AV776" s="35" t="str">
        <f t="shared" si="288"/>
        <v>000</v>
      </c>
      <c r="AW776" s="39" t="str">
        <f t="shared" si="289"/>
        <v>000</v>
      </c>
      <c r="AX776" s="169">
        <f t="shared" si="290"/>
        <v>0</v>
      </c>
      <c r="AY776" s="43">
        <f t="shared" si="291"/>
        <v>0</v>
      </c>
      <c r="AZ776" s="32">
        <f t="shared" si="292"/>
        <v>0</v>
      </c>
    </row>
    <row r="777" spans="3:52" ht="22.5" customHeight="1">
      <c r="C777" s="512"/>
      <c r="D777" s="514"/>
      <c r="E777" s="516"/>
      <c r="F777" s="27" t="s">
        <v>305</v>
      </c>
      <c r="G777" s="25"/>
      <c r="H777" s="28" t="s">
        <v>309</v>
      </c>
      <c r="I777" s="521"/>
      <c r="J777" s="514"/>
      <c r="K777" s="541"/>
      <c r="L777" s="543"/>
      <c r="M777" s="545"/>
      <c r="N777" s="127" t="s">
        <v>305</v>
      </c>
      <c r="O777" s="25"/>
      <c r="P777" s="28" t="s">
        <v>309</v>
      </c>
      <c r="Q777" s="3"/>
      <c r="R777" s="4"/>
      <c r="S777" s="5"/>
      <c r="T777" s="6"/>
      <c r="U777" s="7"/>
      <c r="V777" s="55"/>
      <c r="W777" s="125"/>
      <c r="X777" s="8"/>
      <c r="Y777" s="4"/>
      <c r="Z777" s="5"/>
      <c r="AA777" s="6"/>
      <c r="AB777" s="7"/>
      <c r="AC777" s="55"/>
      <c r="AD777" s="170"/>
      <c r="AE777" s="27" t="s">
        <v>305</v>
      </c>
      <c r="AF777" s="25"/>
      <c r="AG777" s="28" t="s">
        <v>309</v>
      </c>
      <c r="AH777" s="552"/>
      <c r="AI777" s="537"/>
      <c r="AJ777" s="539"/>
      <c r="AK777" s="539"/>
      <c r="AL777" s="539"/>
      <c r="AM777" s="539"/>
      <c r="AO777" s="34" t="str">
        <f t="shared" si="269"/>
        <v/>
      </c>
      <c r="AP777" s="35" t="str">
        <f t="shared" si="282"/>
        <v/>
      </c>
      <c r="AQ777" s="36" t="str">
        <f t="shared" si="283"/>
        <v/>
      </c>
      <c r="AR777" s="37" t="str">
        <f t="shared" si="284"/>
        <v/>
      </c>
      <c r="AS777" s="38" t="str">
        <f t="shared" si="285"/>
        <v>000</v>
      </c>
      <c r="AT777" s="39" t="str">
        <f t="shared" si="286"/>
        <v>000</v>
      </c>
      <c r="AU777" s="169">
        <f t="shared" si="287"/>
        <v>0</v>
      </c>
      <c r="AV777" s="35" t="str">
        <f t="shared" si="288"/>
        <v>000</v>
      </c>
      <c r="AW777" s="39" t="str">
        <f t="shared" si="289"/>
        <v>000</v>
      </c>
      <c r="AX777" s="169">
        <f t="shared" si="290"/>
        <v>0</v>
      </c>
      <c r="AY777" s="43">
        <f t="shared" si="291"/>
        <v>0</v>
      </c>
      <c r="AZ777" s="32">
        <f t="shared" si="292"/>
        <v>0</v>
      </c>
    </row>
    <row r="778" spans="3:52" ht="22.5" customHeight="1" thickBot="1">
      <c r="C778" s="511"/>
      <c r="D778" s="513"/>
      <c r="E778" s="515"/>
      <c r="F778" s="517" t="str">
        <f>IF(G779="","",INT(YEARFRAC(G779,'[1]1'!$AJ$7,1)))</f>
        <v/>
      </c>
      <c r="G778" s="518"/>
      <c r="H778" s="519"/>
      <c r="I778" s="520"/>
      <c r="J778" s="513"/>
      <c r="K778" s="540" t="s">
        <v>308</v>
      </c>
      <c r="L778" s="542"/>
      <c r="M778" s="544" t="s">
        <v>307</v>
      </c>
      <c r="N778" s="546"/>
      <c r="O778" s="547"/>
      <c r="P778" s="548"/>
      <c r="Q778" s="3"/>
      <c r="R778" s="4"/>
      <c r="S778" s="5"/>
      <c r="T778" s="6"/>
      <c r="U778" s="7"/>
      <c r="V778" s="55"/>
      <c r="W778" s="125"/>
      <c r="X778" s="8"/>
      <c r="Y778" s="4"/>
      <c r="Z778" s="5"/>
      <c r="AA778" s="6"/>
      <c r="AB778" s="7"/>
      <c r="AC778" s="55"/>
      <c r="AD778" s="168"/>
      <c r="AE778" s="549" t="s">
        <v>66</v>
      </c>
      <c r="AF778" s="549"/>
      <c r="AG778" s="550"/>
      <c r="AH778" s="551"/>
      <c r="AI778" s="536" t="str">
        <f t="shared" si="278"/>
        <v/>
      </c>
      <c r="AJ778" s="538"/>
      <c r="AK778" s="538"/>
      <c r="AL778" s="538"/>
      <c r="AM778" s="538"/>
      <c r="AO778" s="34" t="str">
        <f t="shared" si="269"/>
        <v/>
      </c>
      <c r="AP778" s="35" t="str">
        <f t="shared" si="282"/>
        <v/>
      </c>
      <c r="AQ778" s="36" t="str">
        <f t="shared" si="283"/>
        <v/>
      </c>
      <c r="AR778" s="37" t="str">
        <f t="shared" si="284"/>
        <v/>
      </c>
      <c r="AS778" s="38" t="str">
        <f t="shared" si="285"/>
        <v>000</v>
      </c>
      <c r="AT778" s="39" t="str">
        <f t="shared" si="286"/>
        <v>000</v>
      </c>
      <c r="AU778" s="169">
        <f t="shared" si="287"/>
        <v>0</v>
      </c>
      <c r="AV778" s="35" t="str">
        <f t="shared" si="288"/>
        <v>000</v>
      </c>
      <c r="AW778" s="39" t="str">
        <f t="shared" si="289"/>
        <v>000</v>
      </c>
      <c r="AX778" s="169">
        <f t="shared" si="290"/>
        <v>0</v>
      </c>
      <c r="AY778" s="43">
        <f t="shared" si="291"/>
        <v>0</v>
      </c>
      <c r="AZ778" s="32">
        <f t="shared" si="292"/>
        <v>0</v>
      </c>
    </row>
    <row r="779" spans="3:52" ht="22.5" customHeight="1">
      <c r="C779" s="512"/>
      <c r="D779" s="514"/>
      <c r="E779" s="516"/>
      <c r="F779" s="27" t="s">
        <v>305</v>
      </c>
      <c r="G779" s="25"/>
      <c r="H779" s="28" t="s">
        <v>309</v>
      </c>
      <c r="I779" s="521"/>
      <c r="J779" s="514"/>
      <c r="K779" s="541"/>
      <c r="L779" s="543"/>
      <c r="M779" s="545"/>
      <c r="N779" s="127" t="s">
        <v>305</v>
      </c>
      <c r="O779" s="25"/>
      <c r="P779" s="28" t="s">
        <v>309</v>
      </c>
      <c r="Q779" s="3"/>
      <c r="R779" s="4"/>
      <c r="S779" s="5"/>
      <c r="T779" s="6"/>
      <c r="U779" s="7"/>
      <c r="V779" s="55"/>
      <c r="W779" s="125"/>
      <c r="X779" s="8"/>
      <c r="Y779" s="4"/>
      <c r="Z779" s="5"/>
      <c r="AA779" s="6"/>
      <c r="AB779" s="7"/>
      <c r="AC779" s="55"/>
      <c r="AD779" s="170"/>
      <c r="AE779" s="27" t="s">
        <v>305</v>
      </c>
      <c r="AF779" s="25"/>
      <c r="AG779" s="28" t="s">
        <v>309</v>
      </c>
      <c r="AH779" s="552"/>
      <c r="AI779" s="537"/>
      <c r="AJ779" s="539"/>
      <c r="AK779" s="539"/>
      <c r="AL779" s="539"/>
      <c r="AM779" s="539"/>
      <c r="AO779" s="34" t="str">
        <f t="shared" si="269"/>
        <v/>
      </c>
      <c r="AP779" s="35" t="str">
        <f t="shared" si="282"/>
        <v/>
      </c>
      <c r="AQ779" s="36" t="str">
        <f t="shared" si="283"/>
        <v/>
      </c>
      <c r="AR779" s="37" t="str">
        <f t="shared" si="284"/>
        <v/>
      </c>
      <c r="AS779" s="38" t="str">
        <f t="shared" si="285"/>
        <v>000</v>
      </c>
      <c r="AT779" s="39" t="str">
        <f t="shared" si="286"/>
        <v>000</v>
      </c>
      <c r="AU779" s="169">
        <f t="shared" si="287"/>
        <v>0</v>
      </c>
      <c r="AV779" s="35" t="str">
        <f t="shared" si="288"/>
        <v>000</v>
      </c>
      <c r="AW779" s="39" t="str">
        <f t="shared" si="289"/>
        <v>000</v>
      </c>
      <c r="AX779" s="169">
        <f t="shared" si="290"/>
        <v>0</v>
      </c>
      <c r="AY779" s="43">
        <f t="shared" si="291"/>
        <v>0</v>
      </c>
      <c r="AZ779" s="32">
        <f t="shared" si="292"/>
        <v>0</v>
      </c>
    </row>
    <row r="780" spans="3:52" ht="22.5" customHeight="1" thickBot="1">
      <c r="C780" s="511"/>
      <c r="D780" s="513"/>
      <c r="E780" s="515"/>
      <c r="F780" s="517" t="str">
        <f>IF(G781="","",INT(YEARFRAC(G781,'[1]1'!$AJ$7,1)))</f>
        <v/>
      </c>
      <c r="G780" s="518"/>
      <c r="H780" s="519"/>
      <c r="I780" s="520"/>
      <c r="J780" s="513"/>
      <c r="K780" s="540" t="s">
        <v>308</v>
      </c>
      <c r="L780" s="542"/>
      <c r="M780" s="544" t="s">
        <v>307</v>
      </c>
      <c r="N780" s="546"/>
      <c r="O780" s="547"/>
      <c r="P780" s="548"/>
      <c r="Q780" s="3"/>
      <c r="R780" s="4"/>
      <c r="S780" s="5"/>
      <c r="T780" s="6"/>
      <c r="U780" s="7"/>
      <c r="V780" s="55"/>
      <c r="W780" s="125"/>
      <c r="X780" s="8"/>
      <c r="Y780" s="4"/>
      <c r="Z780" s="5"/>
      <c r="AA780" s="6"/>
      <c r="AB780" s="7"/>
      <c r="AC780" s="55"/>
      <c r="AD780" s="168"/>
      <c r="AE780" s="549" t="s">
        <v>66</v>
      </c>
      <c r="AF780" s="549"/>
      <c r="AG780" s="550"/>
      <c r="AH780" s="551"/>
      <c r="AI780" s="536" t="str">
        <f t="shared" si="279"/>
        <v/>
      </c>
      <c r="AJ780" s="538"/>
      <c r="AK780" s="538"/>
      <c r="AL780" s="538"/>
      <c r="AM780" s="538"/>
      <c r="AO780" s="34" t="str">
        <f t="shared" si="269"/>
        <v/>
      </c>
      <c r="AP780" s="35" t="str">
        <f t="shared" si="282"/>
        <v/>
      </c>
      <c r="AQ780" s="36" t="str">
        <f t="shared" si="283"/>
        <v/>
      </c>
      <c r="AR780" s="37" t="str">
        <f t="shared" si="284"/>
        <v/>
      </c>
      <c r="AS780" s="38" t="str">
        <f t="shared" si="285"/>
        <v>000</v>
      </c>
      <c r="AT780" s="39" t="str">
        <f t="shared" si="286"/>
        <v>000</v>
      </c>
      <c r="AU780" s="169">
        <f t="shared" si="287"/>
        <v>0</v>
      </c>
      <c r="AV780" s="35" t="str">
        <f t="shared" si="288"/>
        <v>000</v>
      </c>
      <c r="AW780" s="39" t="str">
        <f t="shared" si="289"/>
        <v>000</v>
      </c>
      <c r="AX780" s="169">
        <f t="shared" si="290"/>
        <v>0</v>
      </c>
      <c r="AY780" s="43">
        <f t="shared" si="291"/>
        <v>0</v>
      </c>
      <c r="AZ780" s="32">
        <f t="shared" si="292"/>
        <v>0</v>
      </c>
    </row>
    <row r="781" spans="3:52" ht="22.5" customHeight="1">
      <c r="C781" s="512"/>
      <c r="D781" s="514"/>
      <c r="E781" s="516"/>
      <c r="F781" s="27" t="s">
        <v>305</v>
      </c>
      <c r="G781" s="25"/>
      <c r="H781" s="28" t="s">
        <v>309</v>
      </c>
      <c r="I781" s="521"/>
      <c r="J781" s="514"/>
      <c r="K781" s="541"/>
      <c r="L781" s="543"/>
      <c r="M781" s="545"/>
      <c r="N781" s="127" t="s">
        <v>305</v>
      </c>
      <c r="O781" s="25"/>
      <c r="P781" s="28" t="s">
        <v>309</v>
      </c>
      <c r="Q781" s="3"/>
      <c r="R781" s="4"/>
      <c r="S781" s="5"/>
      <c r="T781" s="6"/>
      <c r="U781" s="7"/>
      <c r="V781" s="55"/>
      <c r="W781" s="125"/>
      <c r="X781" s="8"/>
      <c r="Y781" s="4"/>
      <c r="Z781" s="5"/>
      <c r="AA781" s="6"/>
      <c r="AB781" s="7"/>
      <c r="AC781" s="55"/>
      <c r="AD781" s="170"/>
      <c r="AE781" s="27" t="s">
        <v>305</v>
      </c>
      <c r="AF781" s="25"/>
      <c r="AG781" s="28" t="s">
        <v>309</v>
      </c>
      <c r="AH781" s="552"/>
      <c r="AI781" s="537"/>
      <c r="AJ781" s="539"/>
      <c r="AK781" s="539"/>
      <c r="AL781" s="539"/>
      <c r="AM781" s="539"/>
      <c r="AO781" s="34" t="str">
        <f t="shared" si="269"/>
        <v/>
      </c>
      <c r="AP781" s="35" t="str">
        <f t="shared" si="282"/>
        <v/>
      </c>
      <c r="AQ781" s="36" t="str">
        <f t="shared" si="283"/>
        <v/>
      </c>
      <c r="AR781" s="37" t="str">
        <f t="shared" si="284"/>
        <v/>
      </c>
      <c r="AS781" s="38" t="str">
        <f t="shared" si="285"/>
        <v>000</v>
      </c>
      <c r="AT781" s="39" t="str">
        <f t="shared" si="286"/>
        <v>000</v>
      </c>
      <c r="AU781" s="169">
        <f t="shared" si="287"/>
        <v>0</v>
      </c>
      <c r="AV781" s="35" t="str">
        <f t="shared" si="288"/>
        <v>000</v>
      </c>
      <c r="AW781" s="39" t="str">
        <f t="shared" si="289"/>
        <v>000</v>
      </c>
      <c r="AX781" s="169">
        <f t="shared" si="290"/>
        <v>0</v>
      </c>
      <c r="AY781" s="43">
        <f t="shared" si="291"/>
        <v>0</v>
      </c>
      <c r="AZ781" s="32">
        <f t="shared" si="292"/>
        <v>0</v>
      </c>
    </row>
    <row r="782" spans="3:52" ht="22.5" customHeight="1" thickBot="1">
      <c r="C782" s="511"/>
      <c r="D782" s="513"/>
      <c r="E782" s="515"/>
      <c r="F782" s="517" t="str">
        <f>IF(G783="","",INT(YEARFRAC(G783,'[1]1'!$AJ$7,1)))</f>
        <v/>
      </c>
      <c r="G782" s="518"/>
      <c r="H782" s="519"/>
      <c r="I782" s="520"/>
      <c r="J782" s="513"/>
      <c r="K782" s="540" t="s">
        <v>308</v>
      </c>
      <c r="L782" s="542"/>
      <c r="M782" s="544" t="s">
        <v>307</v>
      </c>
      <c r="N782" s="546"/>
      <c r="O782" s="547"/>
      <c r="P782" s="548"/>
      <c r="Q782" s="3"/>
      <c r="R782" s="4"/>
      <c r="S782" s="5"/>
      <c r="T782" s="6"/>
      <c r="U782" s="7"/>
      <c r="V782" s="55"/>
      <c r="W782" s="125"/>
      <c r="X782" s="8"/>
      <c r="Y782" s="4"/>
      <c r="Z782" s="5"/>
      <c r="AA782" s="6"/>
      <c r="AB782" s="7"/>
      <c r="AC782" s="55"/>
      <c r="AD782" s="168"/>
      <c r="AE782" s="549" t="s">
        <v>66</v>
      </c>
      <c r="AF782" s="549"/>
      <c r="AG782" s="550"/>
      <c r="AH782" s="551"/>
      <c r="AI782" s="536" t="str">
        <f t="shared" si="280"/>
        <v/>
      </c>
      <c r="AJ782" s="538"/>
      <c r="AK782" s="538"/>
      <c r="AL782" s="538"/>
      <c r="AM782" s="538"/>
      <c r="AO782" s="34" t="str">
        <f t="shared" si="269"/>
        <v/>
      </c>
      <c r="AP782" s="35" t="str">
        <f t="shared" si="282"/>
        <v/>
      </c>
      <c r="AQ782" s="36" t="str">
        <f t="shared" si="283"/>
        <v/>
      </c>
      <c r="AR782" s="37" t="str">
        <f t="shared" si="284"/>
        <v/>
      </c>
      <c r="AS782" s="38" t="str">
        <f t="shared" si="285"/>
        <v>000</v>
      </c>
      <c r="AT782" s="39" t="str">
        <f t="shared" si="286"/>
        <v>000</v>
      </c>
      <c r="AU782" s="169">
        <f t="shared" si="287"/>
        <v>0</v>
      </c>
      <c r="AV782" s="35" t="str">
        <f t="shared" si="288"/>
        <v>000</v>
      </c>
      <c r="AW782" s="39" t="str">
        <f t="shared" si="289"/>
        <v>000</v>
      </c>
      <c r="AX782" s="169">
        <f t="shared" si="290"/>
        <v>0</v>
      </c>
      <c r="AY782" s="43">
        <f t="shared" si="291"/>
        <v>0</v>
      </c>
      <c r="AZ782" s="32">
        <f t="shared" si="292"/>
        <v>0</v>
      </c>
    </row>
    <row r="783" spans="3:52" ht="22.5" customHeight="1">
      <c r="C783" s="512"/>
      <c r="D783" s="514"/>
      <c r="E783" s="516"/>
      <c r="F783" s="27" t="s">
        <v>305</v>
      </c>
      <c r="G783" s="25"/>
      <c r="H783" s="28" t="s">
        <v>309</v>
      </c>
      <c r="I783" s="521"/>
      <c r="J783" s="514"/>
      <c r="K783" s="541"/>
      <c r="L783" s="543"/>
      <c r="M783" s="545"/>
      <c r="N783" s="127" t="s">
        <v>305</v>
      </c>
      <c r="O783" s="25"/>
      <c r="P783" s="28" t="s">
        <v>309</v>
      </c>
      <c r="Q783" s="3"/>
      <c r="R783" s="4"/>
      <c r="S783" s="5"/>
      <c r="T783" s="6"/>
      <c r="U783" s="7"/>
      <c r="V783" s="55"/>
      <c r="W783" s="125"/>
      <c r="X783" s="8"/>
      <c r="Y783" s="4"/>
      <c r="Z783" s="5"/>
      <c r="AA783" s="6"/>
      <c r="AB783" s="7"/>
      <c r="AC783" s="55"/>
      <c r="AD783" s="170"/>
      <c r="AE783" s="27" t="s">
        <v>305</v>
      </c>
      <c r="AF783" s="25"/>
      <c r="AG783" s="28" t="s">
        <v>309</v>
      </c>
      <c r="AH783" s="552"/>
      <c r="AI783" s="537"/>
      <c r="AJ783" s="539"/>
      <c r="AK783" s="539"/>
      <c r="AL783" s="539"/>
      <c r="AM783" s="539"/>
      <c r="AO783" s="34" t="str">
        <f t="shared" ref="AO783:AO846" si="293">IF(D783&lt;&gt;"",D783,IF(SUM(Q783:AC784)&lt;&gt;0,AO782,""))</f>
        <v/>
      </c>
      <c r="AP783" s="35" t="str">
        <f t="shared" si="282"/>
        <v/>
      </c>
      <c r="AQ783" s="36" t="str">
        <f t="shared" si="283"/>
        <v/>
      </c>
      <c r="AR783" s="37" t="str">
        <f t="shared" si="284"/>
        <v/>
      </c>
      <c r="AS783" s="38" t="str">
        <f t="shared" si="285"/>
        <v>000</v>
      </c>
      <c r="AT783" s="39" t="str">
        <f t="shared" si="286"/>
        <v>000</v>
      </c>
      <c r="AU783" s="169">
        <f t="shared" si="287"/>
        <v>0</v>
      </c>
      <c r="AV783" s="35" t="str">
        <f t="shared" si="288"/>
        <v>000</v>
      </c>
      <c r="AW783" s="39" t="str">
        <f t="shared" si="289"/>
        <v>000</v>
      </c>
      <c r="AX783" s="169">
        <f t="shared" si="290"/>
        <v>0</v>
      </c>
      <c r="AY783" s="43">
        <f t="shared" si="291"/>
        <v>0</v>
      </c>
      <c r="AZ783" s="32">
        <f t="shared" si="292"/>
        <v>0</v>
      </c>
    </row>
    <row r="784" spans="3:52" ht="22.5" customHeight="1" thickBot="1">
      <c r="C784" s="511"/>
      <c r="D784" s="513"/>
      <c r="E784" s="515"/>
      <c r="F784" s="517" t="str">
        <f>IF(G785="","",INT(YEARFRAC(G785,'[1]1'!$AJ$7,1)))</f>
        <v/>
      </c>
      <c r="G784" s="518"/>
      <c r="H784" s="519"/>
      <c r="I784" s="520"/>
      <c r="J784" s="513"/>
      <c r="K784" s="540" t="s">
        <v>308</v>
      </c>
      <c r="L784" s="542"/>
      <c r="M784" s="544" t="s">
        <v>307</v>
      </c>
      <c r="N784" s="546"/>
      <c r="O784" s="547"/>
      <c r="P784" s="548"/>
      <c r="Q784" s="3"/>
      <c r="R784" s="4"/>
      <c r="S784" s="5"/>
      <c r="T784" s="6"/>
      <c r="U784" s="7"/>
      <c r="V784" s="55"/>
      <c r="W784" s="125"/>
      <c r="X784" s="8"/>
      <c r="Y784" s="4"/>
      <c r="Z784" s="5"/>
      <c r="AA784" s="6"/>
      <c r="AB784" s="7"/>
      <c r="AC784" s="55"/>
      <c r="AD784" s="168"/>
      <c r="AE784" s="549" t="s">
        <v>66</v>
      </c>
      <c r="AF784" s="549"/>
      <c r="AG784" s="550"/>
      <c r="AH784" s="551"/>
      <c r="AI784" s="536" t="str">
        <f t="shared" ref="AI784" si="294">IF(F784&lt;35,"◯","")</f>
        <v/>
      </c>
      <c r="AJ784" s="538"/>
      <c r="AK784" s="538"/>
      <c r="AL784" s="538"/>
      <c r="AM784" s="538"/>
      <c r="AO784" s="34" t="str">
        <f t="shared" si="293"/>
        <v/>
      </c>
      <c r="AP784" s="35" t="str">
        <f t="shared" si="282"/>
        <v/>
      </c>
      <c r="AQ784" s="36" t="str">
        <f t="shared" si="283"/>
        <v/>
      </c>
      <c r="AR784" s="37" t="str">
        <f t="shared" si="284"/>
        <v/>
      </c>
      <c r="AS784" s="38" t="str">
        <f t="shared" si="285"/>
        <v>000</v>
      </c>
      <c r="AT784" s="39" t="str">
        <f t="shared" si="286"/>
        <v>000</v>
      </c>
      <c r="AU784" s="169">
        <f t="shared" si="287"/>
        <v>0</v>
      </c>
      <c r="AV784" s="35" t="str">
        <f t="shared" si="288"/>
        <v>000</v>
      </c>
      <c r="AW784" s="39" t="str">
        <f t="shared" si="289"/>
        <v>000</v>
      </c>
      <c r="AX784" s="169">
        <f t="shared" si="290"/>
        <v>0</v>
      </c>
      <c r="AY784" s="43">
        <f t="shared" si="291"/>
        <v>0</v>
      </c>
      <c r="AZ784" s="32">
        <f t="shared" si="292"/>
        <v>0</v>
      </c>
    </row>
    <row r="785" spans="3:52" ht="22.5" customHeight="1">
      <c r="C785" s="512"/>
      <c r="D785" s="514"/>
      <c r="E785" s="516"/>
      <c r="F785" s="27" t="s">
        <v>305</v>
      </c>
      <c r="G785" s="25"/>
      <c r="H785" s="28" t="s">
        <v>309</v>
      </c>
      <c r="I785" s="521"/>
      <c r="J785" s="514"/>
      <c r="K785" s="541"/>
      <c r="L785" s="543"/>
      <c r="M785" s="545"/>
      <c r="N785" s="127" t="s">
        <v>305</v>
      </c>
      <c r="O785" s="25"/>
      <c r="P785" s="28" t="s">
        <v>309</v>
      </c>
      <c r="Q785" s="3"/>
      <c r="R785" s="4"/>
      <c r="S785" s="5"/>
      <c r="T785" s="6"/>
      <c r="U785" s="7"/>
      <c r="V785" s="55"/>
      <c r="W785" s="125"/>
      <c r="X785" s="8"/>
      <c r="Y785" s="4"/>
      <c r="Z785" s="5"/>
      <c r="AA785" s="6"/>
      <c r="AB785" s="7"/>
      <c r="AC785" s="55"/>
      <c r="AD785" s="170"/>
      <c r="AE785" s="27" t="s">
        <v>305</v>
      </c>
      <c r="AF785" s="25"/>
      <c r="AG785" s="28" t="s">
        <v>309</v>
      </c>
      <c r="AH785" s="552"/>
      <c r="AI785" s="537"/>
      <c r="AJ785" s="539"/>
      <c r="AK785" s="539"/>
      <c r="AL785" s="539"/>
      <c r="AM785" s="539"/>
      <c r="AO785" s="34" t="str">
        <f t="shared" si="293"/>
        <v/>
      </c>
      <c r="AP785" s="35" t="str">
        <f t="shared" si="282"/>
        <v/>
      </c>
      <c r="AQ785" s="36" t="str">
        <f t="shared" si="283"/>
        <v/>
      </c>
      <c r="AR785" s="37" t="str">
        <f t="shared" si="284"/>
        <v/>
      </c>
      <c r="AS785" s="38" t="str">
        <f t="shared" si="285"/>
        <v>000</v>
      </c>
      <c r="AT785" s="39" t="str">
        <f t="shared" si="286"/>
        <v>000</v>
      </c>
      <c r="AU785" s="169">
        <f t="shared" si="287"/>
        <v>0</v>
      </c>
      <c r="AV785" s="35" t="str">
        <f t="shared" si="288"/>
        <v>000</v>
      </c>
      <c r="AW785" s="39" t="str">
        <f t="shared" si="289"/>
        <v>000</v>
      </c>
      <c r="AX785" s="169">
        <f t="shared" si="290"/>
        <v>0</v>
      </c>
      <c r="AY785" s="43">
        <f t="shared" si="291"/>
        <v>0</v>
      </c>
      <c r="AZ785" s="32">
        <f t="shared" si="292"/>
        <v>0</v>
      </c>
    </row>
    <row r="786" spans="3:52" ht="22.5" customHeight="1" thickBot="1">
      <c r="C786" s="511"/>
      <c r="D786" s="513"/>
      <c r="E786" s="515"/>
      <c r="F786" s="517" t="str">
        <f>IF(G787="","",INT(YEARFRAC(G787,'[1]1'!$AJ$7,1)))</f>
        <v/>
      </c>
      <c r="G786" s="518"/>
      <c r="H786" s="519"/>
      <c r="I786" s="520"/>
      <c r="J786" s="513"/>
      <c r="K786" s="540" t="s">
        <v>308</v>
      </c>
      <c r="L786" s="542"/>
      <c r="M786" s="544" t="s">
        <v>307</v>
      </c>
      <c r="N786" s="546"/>
      <c r="O786" s="547"/>
      <c r="P786" s="548"/>
      <c r="Q786" s="3"/>
      <c r="R786" s="4"/>
      <c r="S786" s="5"/>
      <c r="T786" s="6"/>
      <c r="U786" s="7"/>
      <c r="V786" s="55"/>
      <c r="W786" s="125"/>
      <c r="X786" s="8"/>
      <c r="Y786" s="4"/>
      <c r="Z786" s="5"/>
      <c r="AA786" s="6"/>
      <c r="AB786" s="7"/>
      <c r="AC786" s="55"/>
      <c r="AD786" s="168"/>
      <c r="AE786" s="549" t="s">
        <v>66</v>
      </c>
      <c r="AF786" s="549"/>
      <c r="AG786" s="550"/>
      <c r="AH786" s="551"/>
      <c r="AI786" s="536" t="str">
        <f t="shared" si="272"/>
        <v/>
      </c>
      <c r="AJ786" s="538"/>
      <c r="AK786" s="538"/>
      <c r="AL786" s="538"/>
      <c r="AM786" s="538"/>
      <c r="AO786" s="34" t="str">
        <f t="shared" si="293"/>
        <v/>
      </c>
      <c r="AP786" s="35" t="str">
        <f t="shared" si="282"/>
        <v/>
      </c>
      <c r="AQ786" s="36" t="str">
        <f t="shared" si="283"/>
        <v/>
      </c>
      <c r="AR786" s="37" t="str">
        <f t="shared" si="284"/>
        <v/>
      </c>
      <c r="AS786" s="38" t="str">
        <f t="shared" si="285"/>
        <v>000</v>
      </c>
      <c r="AT786" s="39" t="str">
        <f t="shared" si="286"/>
        <v>000</v>
      </c>
      <c r="AU786" s="169">
        <f t="shared" si="287"/>
        <v>0</v>
      </c>
      <c r="AV786" s="35" t="str">
        <f t="shared" si="288"/>
        <v>000</v>
      </c>
      <c r="AW786" s="39" t="str">
        <f t="shared" si="289"/>
        <v>000</v>
      </c>
      <c r="AX786" s="169">
        <f t="shared" si="290"/>
        <v>0</v>
      </c>
      <c r="AY786" s="43">
        <f t="shared" si="291"/>
        <v>0</v>
      </c>
      <c r="AZ786" s="32">
        <f t="shared" si="292"/>
        <v>0</v>
      </c>
    </row>
    <row r="787" spans="3:52" ht="22.5" customHeight="1">
      <c r="C787" s="512"/>
      <c r="D787" s="514"/>
      <c r="E787" s="516"/>
      <c r="F787" s="27" t="s">
        <v>305</v>
      </c>
      <c r="G787" s="25"/>
      <c r="H787" s="28" t="s">
        <v>309</v>
      </c>
      <c r="I787" s="521"/>
      <c r="J787" s="514"/>
      <c r="K787" s="541"/>
      <c r="L787" s="543"/>
      <c r="M787" s="545"/>
      <c r="N787" s="127" t="s">
        <v>305</v>
      </c>
      <c r="O787" s="25"/>
      <c r="P787" s="28" t="s">
        <v>309</v>
      </c>
      <c r="Q787" s="3"/>
      <c r="R787" s="4"/>
      <c r="S787" s="5"/>
      <c r="T787" s="6"/>
      <c r="U787" s="7"/>
      <c r="V787" s="55"/>
      <c r="W787" s="125"/>
      <c r="X787" s="8"/>
      <c r="Y787" s="4"/>
      <c r="Z787" s="5"/>
      <c r="AA787" s="6"/>
      <c r="AB787" s="7"/>
      <c r="AC787" s="55"/>
      <c r="AD787" s="170"/>
      <c r="AE787" s="27" t="s">
        <v>305</v>
      </c>
      <c r="AF787" s="25"/>
      <c r="AG787" s="28" t="s">
        <v>309</v>
      </c>
      <c r="AH787" s="552"/>
      <c r="AI787" s="537"/>
      <c r="AJ787" s="539"/>
      <c r="AK787" s="539"/>
      <c r="AL787" s="539"/>
      <c r="AM787" s="539"/>
      <c r="AO787" s="34" t="str">
        <f t="shared" si="293"/>
        <v/>
      </c>
      <c r="AP787" s="35" t="str">
        <f t="shared" si="282"/>
        <v/>
      </c>
      <c r="AQ787" s="36" t="str">
        <f t="shared" si="283"/>
        <v/>
      </c>
      <c r="AR787" s="37" t="str">
        <f t="shared" si="284"/>
        <v/>
      </c>
      <c r="AS787" s="38" t="str">
        <f t="shared" si="285"/>
        <v>000</v>
      </c>
      <c r="AT787" s="39" t="str">
        <f t="shared" si="286"/>
        <v>000</v>
      </c>
      <c r="AU787" s="169">
        <f t="shared" si="287"/>
        <v>0</v>
      </c>
      <c r="AV787" s="35" t="str">
        <f t="shared" si="288"/>
        <v>000</v>
      </c>
      <c r="AW787" s="39" t="str">
        <f t="shared" si="289"/>
        <v>000</v>
      </c>
      <c r="AX787" s="169">
        <f t="shared" si="290"/>
        <v>0</v>
      </c>
      <c r="AY787" s="43">
        <f t="shared" si="291"/>
        <v>0</v>
      </c>
      <c r="AZ787" s="32">
        <f t="shared" si="292"/>
        <v>0</v>
      </c>
    </row>
    <row r="788" spans="3:52" ht="22.5" customHeight="1" thickBot="1">
      <c r="C788" s="511"/>
      <c r="D788" s="513"/>
      <c r="E788" s="515"/>
      <c r="F788" s="517" t="str">
        <f>IF(G789="","",INT(YEARFRAC(G789,'[1]1'!$AJ$7,1)))</f>
        <v/>
      </c>
      <c r="G788" s="518"/>
      <c r="H788" s="519"/>
      <c r="I788" s="520"/>
      <c r="J788" s="513"/>
      <c r="K788" s="540" t="s">
        <v>308</v>
      </c>
      <c r="L788" s="542"/>
      <c r="M788" s="544" t="s">
        <v>307</v>
      </c>
      <c r="N788" s="546"/>
      <c r="O788" s="547"/>
      <c r="P788" s="548"/>
      <c r="Q788" s="3"/>
      <c r="R788" s="4"/>
      <c r="S788" s="5"/>
      <c r="T788" s="6"/>
      <c r="U788" s="7"/>
      <c r="V788" s="55"/>
      <c r="W788" s="125"/>
      <c r="X788" s="8"/>
      <c r="Y788" s="4"/>
      <c r="Z788" s="5"/>
      <c r="AA788" s="6"/>
      <c r="AB788" s="7"/>
      <c r="AC788" s="55"/>
      <c r="AD788" s="168"/>
      <c r="AE788" s="549" t="s">
        <v>66</v>
      </c>
      <c r="AF788" s="549"/>
      <c r="AG788" s="550"/>
      <c r="AH788" s="551"/>
      <c r="AI788" s="536" t="str">
        <f t="shared" si="273"/>
        <v/>
      </c>
      <c r="AJ788" s="538"/>
      <c r="AK788" s="538"/>
      <c r="AL788" s="538"/>
      <c r="AM788" s="538"/>
      <c r="AO788" s="34" t="str">
        <f t="shared" si="293"/>
        <v/>
      </c>
      <c r="AP788" s="35" t="str">
        <f t="shared" si="282"/>
        <v/>
      </c>
      <c r="AQ788" s="36" t="str">
        <f t="shared" si="283"/>
        <v/>
      </c>
      <c r="AR788" s="37" t="str">
        <f t="shared" si="284"/>
        <v/>
      </c>
      <c r="AS788" s="38" t="str">
        <f t="shared" si="285"/>
        <v>000</v>
      </c>
      <c r="AT788" s="39" t="str">
        <f t="shared" si="286"/>
        <v>000</v>
      </c>
      <c r="AU788" s="169">
        <f t="shared" si="287"/>
        <v>0</v>
      </c>
      <c r="AV788" s="35" t="str">
        <f t="shared" si="288"/>
        <v>000</v>
      </c>
      <c r="AW788" s="39" t="str">
        <f t="shared" si="289"/>
        <v>000</v>
      </c>
      <c r="AX788" s="169">
        <f t="shared" si="290"/>
        <v>0</v>
      </c>
      <c r="AY788" s="43">
        <f t="shared" si="291"/>
        <v>0</v>
      </c>
      <c r="AZ788" s="32">
        <f t="shared" si="292"/>
        <v>0</v>
      </c>
    </row>
    <row r="789" spans="3:52" ht="22.5" customHeight="1">
      <c r="C789" s="512"/>
      <c r="D789" s="514"/>
      <c r="E789" s="516"/>
      <c r="F789" s="27" t="s">
        <v>305</v>
      </c>
      <c r="G789" s="25"/>
      <c r="H789" s="28" t="s">
        <v>309</v>
      </c>
      <c r="I789" s="521"/>
      <c r="J789" s="514"/>
      <c r="K789" s="541"/>
      <c r="L789" s="543"/>
      <c r="M789" s="545"/>
      <c r="N789" s="127" t="s">
        <v>305</v>
      </c>
      <c r="O789" s="25"/>
      <c r="P789" s="28" t="s">
        <v>309</v>
      </c>
      <c r="Q789" s="3"/>
      <c r="R789" s="4"/>
      <c r="S789" s="5"/>
      <c r="T789" s="6"/>
      <c r="U789" s="7"/>
      <c r="V789" s="55"/>
      <c r="W789" s="125"/>
      <c r="X789" s="8"/>
      <c r="Y789" s="4"/>
      <c r="Z789" s="5"/>
      <c r="AA789" s="6"/>
      <c r="AB789" s="7"/>
      <c r="AC789" s="55"/>
      <c r="AD789" s="170"/>
      <c r="AE789" s="27" t="s">
        <v>305</v>
      </c>
      <c r="AF789" s="25"/>
      <c r="AG789" s="28" t="s">
        <v>309</v>
      </c>
      <c r="AH789" s="552"/>
      <c r="AI789" s="537"/>
      <c r="AJ789" s="539"/>
      <c r="AK789" s="539"/>
      <c r="AL789" s="539"/>
      <c r="AM789" s="539"/>
      <c r="AO789" s="34" t="str">
        <f t="shared" si="293"/>
        <v/>
      </c>
      <c r="AP789" s="35" t="str">
        <f t="shared" si="282"/>
        <v/>
      </c>
      <c r="AQ789" s="36" t="str">
        <f t="shared" si="283"/>
        <v/>
      </c>
      <c r="AR789" s="37" t="str">
        <f t="shared" si="284"/>
        <v/>
      </c>
      <c r="AS789" s="38" t="str">
        <f t="shared" si="285"/>
        <v>000</v>
      </c>
      <c r="AT789" s="39" t="str">
        <f t="shared" si="286"/>
        <v>000</v>
      </c>
      <c r="AU789" s="169">
        <f t="shared" si="287"/>
        <v>0</v>
      </c>
      <c r="AV789" s="35" t="str">
        <f t="shared" si="288"/>
        <v>000</v>
      </c>
      <c r="AW789" s="39" t="str">
        <f t="shared" si="289"/>
        <v>000</v>
      </c>
      <c r="AX789" s="169">
        <f t="shared" si="290"/>
        <v>0</v>
      </c>
      <c r="AY789" s="43">
        <f t="shared" si="291"/>
        <v>0</v>
      </c>
      <c r="AZ789" s="32">
        <f t="shared" si="292"/>
        <v>0</v>
      </c>
    </row>
    <row r="790" spans="3:52" ht="22.5" customHeight="1" thickBot="1">
      <c r="C790" s="511"/>
      <c r="D790" s="513"/>
      <c r="E790" s="515"/>
      <c r="F790" s="517" t="str">
        <f>IF(G791="","",INT(YEARFRAC(G791,'[1]1'!$AJ$7,1)))</f>
        <v/>
      </c>
      <c r="G790" s="518"/>
      <c r="H790" s="519"/>
      <c r="I790" s="520"/>
      <c r="J790" s="513"/>
      <c r="K790" s="540" t="s">
        <v>308</v>
      </c>
      <c r="L790" s="542"/>
      <c r="M790" s="544" t="s">
        <v>307</v>
      </c>
      <c r="N790" s="546"/>
      <c r="O790" s="547"/>
      <c r="P790" s="548"/>
      <c r="Q790" s="3"/>
      <c r="R790" s="4"/>
      <c r="S790" s="5"/>
      <c r="T790" s="6"/>
      <c r="U790" s="7"/>
      <c r="V790" s="55"/>
      <c r="W790" s="125"/>
      <c r="X790" s="8"/>
      <c r="Y790" s="4"/>
      <c r="Z790" s="5"/>
      <c r="AA790" s="6"/>
      <c r="AB790" s="7"/>
      <c r="AC790" s="55"/>
      <c r="AD790" s="168"/>
      <c r="AE790" s="549" t="s">
        <v>66</v>
      </c>
      <c r="AF790" s="549"/>
      <c r="AG790" s="550"/>
      <c r="AH790" s="551"/>
      <c r="AI790" s="536" t="str">
        <f t="shared" si="274"/>
        <v/>
      </c>
      <c r="AJ790" s="538"/>
      <c r="AK790" s="538"/>
      <c r="AL790" s="538"/>
      <c r="AM790" s="538"/>
      <c r="AO790" s="34" t="str">
        <f t="shared" si="293"/>
        <v/>
      </c>
      <c r="AP790" s="35" t="str">
        <f t="shared" si="282"/>
        <v/>
      </c>
      <c r="AQ790" s="36" t="str">
        <f t="shared" si="283"/>
        <v/>
      </c>
      <c r="AR790" s="37" t="str">
        <f t="shared" si="284"/>
        <v/>
      </c>
      <c r="AS790" s="38" t="str">
        <f t="shared" si="285"/>
        <v>000</v>
      </c>
      <c r="AT790" s="39" t="str">
        <f t="shared" si="286"/>
        <v>000</v>
      </c>
      <c r="AU790" s="169">
        <f t="shared" si="287"/>
        <v>0</v>
      </c>
      <c r="AV790" s="35" t="str">
        <f t="shared" si="288"/>
        <v>000</v>
      </c>
      <c r="AW790" s="39" t="str">
        <f t="shared" si="289"/>
        <v>000</v>
      </c>
      <c r="AX790" s="169">
        <f t="shared" si="290"/>
        <v>0</v>
      </c>
      <c r="AY790" s="43">
        <f t="shared" si="291"/>
        <v>0</v>
      </c>
      <c r="AZ790" s="32">
        <f t="shared" si="292"/>
        <v>0</v>
      </c>
    </row>
    <row r="791" spans="3:52" ht="22.5" customHeight="1">
      <c r="C791" s="512"/>
      <c r="D791" s="514"/>
      <c r="E791" s="516"/>
      <c r="F791" s="27" t="s">
        <v>305</v>
      </c>
      <c r="G791" s="25"/>
      <c r="H791" s="28" t="s">
        <v>309</v>
      </c>
      <c r="I791" s="521"/>
      <c r="J791" s="514"/>
      <c r="K791" s="541"/>
      <c r="L791" s="543"/>
      <c r="M791" s="545"/>
      <c r="N791" s="127" t="s">
        <v>305</v>
      </c>
      <c r="O791" s="25"/>
      <c r="P791" s="28" t="s">
        <v>309</v>
      </c>
      <c r="Q791" s="3"/>
      <c r="R791" s="4"/>
      <c r="S791" s="5"/>
      <c r="T791" s="6"/>
      <c r="U791" s="7"/>
      <c r="V791" s="55"/>
      <c r="W791" s="125"/>
      <c r="X791" s="8"/>
      <c r="Y791" s="4"/>
      <c r="Z791" s="5"/>
      <c r="AA791" s="6"/>
      <c r="AB791" s="7"/>
      <c r="AC791" s="55"/>
      <c r="AD791" s="170"/>
      <c r="AE791" s="27" t="s">
        <v>305</v>
      </c>
      <c r="AF791" s="25"/>
      <c r="AG791" s="28" t="s">
        <v>309</v>
      </c>
      <c r="AH791" s="552"/>
      <c r="AI791" s="537"/>
      <c r="AJ791" s="539"/>
      <c r="AK791" s="539"/>
      <c r="AL791" s="539"/>
      <c r="AM791" s="539"/>
      <c r="AO791" s="34" t="str">
        <f t="shared" si="293"/>
        <v/>
      </c>
      <c r="AP791" s="35" t="str">
        <f t="shared" si="282"/>
        <v/>
      </c>
      <c r="AQ791" s="36" t="str">
        <f t="shared" si="283"/>
        <v/>
      </c>
      <c r="AR791" s="37" t="str">
        <f t="shared" si="284"/>
        <v/>
      </c>
      <c r="AS791" s="38" t="str">
        <f t="shared" si="285"/>
        <v>000</v>
      </c>
      <c r="AT791" s="39" t="str">
        <f t="shared" si="286"/>
        <v>000</v>
      </c>
      <c r="AU791" s="169">
        <f t="shared" si="287"/>
        <v>0</v>
      </c>
      <c r="AV791" s="35" t="str">
        <f t="shared" si="288"/>
        <v>000</v>
      </c>
      <c r="AW791" s="39" t="str">
        <f t="shared" si="289"/>
        <v>000</v>
      </c>
      <c r="AX791" s="169">
        <f t="shared" si="290"/>
        <v>0</v>
      </c>
      <c r="AY791" s="43">
        <f t="shared" si="291"/>
        <v>0</v>
      </c>
      <c r="AZ791" s="32">
        <f t="shared" si="292"/>
        <v>0</v>
      </c>
    </row>
    <row r="792" spans="3:52" ht="22.5" customHeight="1" thickBot="1">
      <c r="C792" s="511"/>
      <c r="D792" s="513"/>
      <c r="E792" s="515"/>
      <c r="F792" s="517" t="str">
        <f>IF(G793="","",INT(YEARFRAC(G793,'[1]1'!$AJ$7,1)))</f>
        <v/>
      </c>
      <c r="G792" s="518"/>
      <c r="H792" s="519"/>
      <c r="I792" s="520"/>
      <c r="J792" s="513"/>
      <c r="K792" s="540" t="s">
        <v>308</v>
      </c>
      <c r="L792" s="542"/>
      <c r="M792" s="544" t="s">
        <v>307</v>
      </c>
      <c r="N792" s="546"/>
      <c r="O792" s="547"/>
      <c r="P792" s="548"/>
      <c r="Q792" s="3"/>
      <c r="R792" s="4"/>
      <c r="S792" s="5"/>
      <c r="T792" s="6"/>
      <c r="U792" s="7"/>
      <c r="V792" s="55"/>
      <c r="W792" s="125"/>
      <c r="X792" s="8"/>
      <c r="Y792" s="4"/>
      <c r="Z792" s="5"/>
      <c r="AA792" s="6"/>
      <c r="AB792" s="7"/>
      <c r="AC792" s="55"/>
      <c r="AD792" s="168"/>
      <c r="AE792" s="549" t="s">
        <v>66</v>
      </c>
      <c r="AF792" s="549"/>
      <c r="AG792" s="550"/>
      <c r="AH792" s="551"/>
      <c r="AI792" s="536" t="str">
        <f t="shared" si="275"/>
        <v/>
      </c>
      <c r="AJ792" s="538"/>
      <c r="AK792" s="538"/>
      <c r="AL792" s="538"/>
      <c r="AM792" s="538"/>
      <c r="AO792" s="34" t="str">
        <f t="shared" si="293"/>
        <v/>
      </c>
      <c r="AP792" s="35" t="str">
        <f t="shared" si="282"/>
        <v/>
      </c>
      <c r="AQ792" s="36" t="str">
        <f t="shared" si="283"/>
        <v/>
      </c>
      <c r="AR792" s="37" t="str">
        <f t="shared" si="284"/>
        <v/>
      </c>
      <c r="AS792" s="38" t="str">
        <f t="shared" si="285"/>
        <v>000</v>
      </c>
      <c r="AT792" s="39" t="str">
        <f t="shared" si="286"/>
        <v>000</v>
      </c>
      <c r="AU792" s="169">
        <f t="shared" si="287"/>
        <v>0</v>
      </c>
      <c r="AV792" s="35" t="str">
        <f t="shared" si="288"/>
        <v>000</v>
      </c>
      <c r="AW792" s="39" t="str">
        <f t="shared" si="289"/>
        <v>000</v>
      </c>
      <c r="AX792" s="169">
        <f t="shared" si="290"/>
        <v>0</v>
      </c>
      <c r="AY792" s="43">
        <f t="shared" si="291"/>
        <v>0</v>
      </c>
      <c r="AZ792" s="32">
        <f t="shared" si="292"/>
        <v>0</v>
      </c>
    </row>
    <row r="793" spans="3:52" ht="22.5" customHeight="1">
      <c r="C793" s="512"/>
      <c r="D793" s="514"/>
      <c r="E793" s="516"/>
      <c r="F793" s="27" t="s">
        <v>305</v>
      </c>
      <c r="G793" s="25"/>
      <c r="H793" s="28" t="s">
        <v>309</v>
      </c>
      <c r="I793" s="521"/>
      <c r="J793" s="514"/>
      <c r="K793" s="541"/>
      <c r="L793" s="543"/>
      <c r="M793" s="545"/>
      <c r="N793" s="127" t="s">
        <v>305</v>
      </c>
      <c r="O793" s="25"/>
      <c r="P793" s="28" t="s">
        <v>309</v>
      </c>
      <c r="Q793" s="3"/>
      <c r="R793" s="4"/>
      <c r="S793" s="5"/>
      <c r="T793" s="6"/>
      <c r="U793" s="7"/>
      <c r="V793" s="55"/>
      <c r="W793" s="125"/>
      <c r="X793" s="8"/>
      <c r="Y793" s="4"/>
      <c r="Z793" s="5"/>
      <c r="AA793" s="6"/>
      <c r="AB793" s="7"/>
      <c r="AC793" s="55"/>
      <c r="AD793" s="170"/>
      <c r="AE793" s="27" t="s">
        <v>305</v>
      </c>
      <c r="AF793" s="25"/>
      <c r="AG793" s="28" t="s">
        <v>309</v>
      </c>
      <c r="AH793" s="552"/>
      <c r="AI793" s="537"/>
      <c r="AJ793" s="539"/>
      <c r="AK793" s="539"/>
      <c r="AL793" s="539"/>
      <c r="AM793" s="539"/>
      <c r="AO793" s="34" t="str">
        <f t="shared" si="293"/>
        <v/>
      </c>
      <c r="AP793" s="35" t="str">
        <f t="shared" si="282"/>
        <v/>
      </c>
      <c r="AQ793" s="36" t="str">
        <f t="shared" si="283"/>
        <v/>
      </c>
      <c r="AR793" s="37" t="str">
        <f t="shared" si="284"/>
        <v/>
      </c>
      <c r="AS793" s="38" t="str">
        <f t="shared" si="285"/>
        <v>000</v>
      </c>
      <c r="AT793" s="39" t="str">
        <f t="shared" si="286"/>
        <v>000</v>
      </c>
      <c r="AU793" s="169">
        <f t="shared" si="287"/>
        <v>0</v>
      </c>
      <c r="AV793" s="35" t="str">
        <f t="shared" si="288"/>
        <v>000</v>
      </c>
      <c r="AW793" s="39" t="str">
        <f t="shared" si="289"/>
        <v>000</v>
      </c>
      <c r="AX793" s="169">
        <f t="shared" si="290"/>
        <v>0</v>
      </c>
      <c r="AY793" s="43">
        <f t="shared" si="291"/>
        <v>0</v>
      </c>
      <c r="AZ793" s="32">
        <f t="shared" si="292"/>
        <v>0</v>
      </c>
    </row>
    <row r="794" spans="3:52" ht="22.5" customHeight="1" thickBot="1">
      <c r="C794" s="511"/>
      <c r="D794" s="513"/>
      <c r="E794" s="515"/>
      <c r="F794" s="517" t="str">
        <f>IF(G795="","",INT(YEARFRAC(G795,'[1]1'!$AJ$7,1)))</f>
        <v/>
      </c>
      <c r="G794" s="518"/>
      <c r="H794" s="519"/>
      <c r="I794" s="520"/>
      <c r="J794" s="513"/>
      <c r="K794" s="540" t="s">
        <v>308</v>
      </c>
      <c r="L794" s="542"/>
      <c r="M794" s="544" t="s">
        <v>307</v>
      </c>
      <c r="N794" s="546"/>
      <c r="O794" s="547"/>
      <c r="P794" s="548"/>
      <c r="Q794" s="3"/>
      <c r="R794" s="4"/>
      <c r="S794" s="5"/>
      <c r="T794" s="6"/>
      <c r="U794" s="7"/>
      <c r="V794" s="55"/>
      <c r="W794" s="125"/>
      <c r="X794" s="8"/>
      <c r="Y794" s="4"/>
      <c r="Z794" s="5"/>
      <c r="AA794" s="6"/>
      <c r="AB794" s="7"/>
      <c r="AC794" s="55"/>
      <c r="AD794" s="168"/>
      <c r="AE794" s="549" t="s">
        <v>66</v>
      </c>
      <c r="AF794" s="549"/>
      <c r="AG794" s="550"/>
      <c r="AH794" s="551"/>
      <c r="AI794" s="536" t="str">
        <f t="shared" si="276"/>
        <v/>
      </c>
      <c r="AJ794" s="538"/>
      <c r="AK794" s="538"/>
      <c r="AL794" s="538"/>
      <c r="AM794" s="538"/>
      <c r="AO794" s="34" t="str">
        <f t="shared" si="293"/>
        <v/>
      </c>
      <c r="AP794" s="35" t="str">
        <f t="shared" si="282"/>
        <v/>
      </c>
      <c r="AQ794" s="36" t="str">
        <f t="shared" si="283"/>
        <v/>
      </c>
      <c r="AR794" s="37" t="str">
        <f t="shared" si="284"/>
        <v/>
      </c>
      <c r="AS794" s="38" t="str">
        <f t="shared" si="285"/>
        <v>000</v>
      </c>
      <c r="AT794" s="39" t="str">
        <f t="shared" si="286"/>
        <v>000</v>
      </c>
      <c r="AU794" s="169">
        <f t="shared" si="287"/>
        <v>0</v>
      </c>
      <c r="AV794" s="35" t="str">
        <f t="shared" si="288"/>
        <v>000</v>
      </c>
      <c r="AW794" s="39" t="str">
        <f t="shared" si="289"/>
        <v>000</v>
      </c>
      <c r="AX794" s="169">
        <f t="shared" si="290"/>
        <v>0</v>
      </c>
      <c r="AY794" s="43">
        <f t="shared" si="291"/>
        <v>0</v>
      </c>
      <c r="AZ794" s="32">
        <f t="shared" si="292"/>
        <v>0</v>
      </c>
    </row>
    <row r="795" spans="3:52" ht="22.5" customHeight="1">
      <c r="C795" s="512"/>
      <c r="D795" s="514"/>
      <c r="E795" s="516"/>
      <c r="F795" s="27" t="s">
        <v>305</v>
      </c>
      <c r="G795" s="25"/>
      <c r="H795" s="28" t="s">
        <v>309</v>
      </c>
      <c r="I795" s="521"/>
      <c r="J795" s="514"/>
      <c r="K795" s="541"/>
      <c r="L795" s="543"/>
      <c r="M795" s="545"/>
      <c r="N795" s="127" t="s">
        <v>305</v>
      </c>
      <c r="O795" s="25"/>
      <c r="P795" s="28" t="s">
        <v>309</v>
      </c>
      <c r="Q795" s="3"/>
      <c r="R795" s="4"/>
      <c r="S795" s="5"/>
      <c r="T795" s="6"/>
      <c r="U795" s="7"/>
      <c r="V795" s="55"/>
      <c r="W795" s="125"/>
      <c r="X795" s="8"/>
      <c r="Y795" s="4"/>
      <c r="Z795" s="5"/>
      <c r="AA795" s="6"/>
      <c r="AB795" s="7"/>
      <c r="AC795" s="55"/>
      <c r="AD795" s="170"/>
      <c r="AE795" s="27" t="s">
        <v>305</v>
      </c>
      <c r="AF795" s="25"/>
      <c r="AG795" s="28" t="s">
        <v>309</v>
      </c>
      <c r="AH795" s="552"/>
      <c r="AI795" s="537"/>
      <c r="AJ795" s="539"/>
      <c r="AK795" s="539"/>
      <c r="AL795" s="539"/>
      <c r="AM795" s="539"/>
      <c r="AO795" s="34" t="str">
        <f t="shared" si="293"/>
        <v/>
      </c>
      <c r="AP795" s="35" t="str">
        <f t="shared" si="282"/>
        <v/>
      </c>
      <c r="AQ795" s="36" t="str">
        <f t="shared" si="283"/>
        <v/>
      </c>
      <c r="AR795" s="37" t="str">
        <f t="shared" si="284"/>
        <v/>
      </c>
      <c r="AS795" s="38" t="str">
        <f t="shared" si="285"/>
        <v>000</v>
      </c>
      <c r="AT795" s="39" t="str">
        <f t="shared" si="286"/>
        <v>000</v>
      </c>
      <c r="AU795" s="169">
        <f t="shared" si="287"/>
        <v>0</v>
      </c>
      <c r="AV795" s="35" t="str">
        <f t="shared" si="288"/>
        <v>000</v>
      </c>
      <c r="AW795" s="39" t="str">
        <f t="shared" si="289"/>
        <v>000</v>
      </c>
      <c r="AX795" s="169">
        <f t="shared" si="290"/>
        <v>0</v>
      </c>
      <c r="AY795" s="43">
        <f t="shared" si="291"/>
        <v>0</v>
      </c>
      <c r="AZ795" s="32">
        <f t="shared" si="292"/>
        <v>0</v>
      </c>
    </row>
    <row r="796" spans="3:52" ht="22.5" customHeight="1" thickBot="1">
      <c r="C796" s="511"/>
      <c r="D796" s="513"/>
      <c r="E796" s="515"/>
      <c r="F796" s="517" t="str">
        <f>IF(G797="","",INT(YEARFRAC(G797,'[1]1'!$AJ$7,1)))</f>
        <v/>
      </c>
      <c r="G796" s="518"/>
      <c r="H796" s="519"/>
      <c r="I796" s="520"/>
      <c r="J796" s="513"/>
      <c r="K796" s="540" t="s">
        <v>308</v>
      </c>
      <c r="L796" s="542"/>
      <c r="M796" s="544" t="s">
        <v>307</v>
      </c>
      <c r="N796" s="546"/>
      <c r="O796" s="547"/>
      <c r="P796" s="548"/>
      <c r="Q796" s="3"/>
      <c r="R796" s="4"/>
      <c r="S796" s="5"/>
      <c r="T796" s="6"/>
      <c r="U796" s="7"/>
      <c r="V796" s="55"/>
      <c r="W796" s="125"/>
      <c r="X796" s="8"/>
      <c r="Y796" s="4"/>
      <c r="Z796" s="5"/>
      <c r="AA796" s="6"/>
      <c r="AB796" s="7"/>
      <c r="AC796" s="55"/>
      <c r="AD796" s="168"/>
      <c r="AE796" s="549" t="s">
        <v>66</v>
      </c>
      <c r="AF796" s="549"/>
      <c r="AG796" s="550"/>
      <c r="AH796" s="551"/>
      <c r="AI796" s="536" t="str">
        <f t="shared" si="277"/>
        <v/>
      </c>
      <c r="AJ796" s="538"/>
      <c r="AK796" s="538"/>
      <c r="AL796" s="538"/>
      <c r="AM796" s="538"/>
      <c r="AO796" s="34" t="str">
        <f t="shared" si="293"/>
        <v/>
      </c>
      <c r="AP796" s="35" t="str">
        <f t="shared" si="282"/>
        <v/>
      </c>
      <c r="AQ796" s="36" t="str">
        <f t="shared" si="283"/>
        <v/>
      </c>
      <c r="AR796" s="37" t="str">
        <f t="shared" si="284"/>
        <v/>
      </c>
      <c r="AS796" s="38" t="str">
        <f t="shared" si="285"/>
        <v>000</v>
      </c>
      <c r="AT796" s="39" t="str">
        <f t="shared" si="286"/>
        <v>000</v>
      </c>
      <c r="AU796" s="169">
        <f t="shared" si="287"/>
        <v>0</v>
      </c>
      <c r="AV796" s="35" t="str">
        <f t="shared" si="288"/>
        <v>000</v>
      </c>
      <c r="AW796" s="39" t="str">
        <f t="shared" si="289"/>
        <v>000</v>
      </c>
      <c r="AX796" s="169">
        <f t="shared" si="290"/>
        <v>0</v>
      </c>
      <c r="AY796" s="43">
        <f t="shared" si="291"/>
        <v>0</v>
      </c>
      <c r="AZ796" s="32">
        <f t="shared" si="292"/>
        <v>0</v>
      </c>
    </row>
    <row r="797" spans="3:52" ht="22.5" customHeight="1">
      <c r="C797" s="512"/>
      <c r="D797" s="514"/>
      <c r="E797" s="516"/>
      <c r="F797" s="27" t="s">
        <v>305</v>
      </c>
      <c r="G797" s="25"/>
      <c r="H797" s="28" t="s">
        <v>309</v>
      </c>
      <c r="I797" s="521"/>
      <c r="J797" s="514"/>
      <c r="K797" s="541"/>
      <c r="L797" s="543"/>
      <c r="M797" s="545"/>
      <c r="N797" s="127" t="s">
        <v>305</v>
      </c>
      <c r="O797" s="25"/>
      <c r="P797" s="28" t="s">
        <v>309</v>
      </c>
      <c r="Q797" s="3"/>
      <c r="R797" s="4"/>
      <c r="S797" s="5"/>
      <c r="T797" s="6"/>
      <c r="U797" s="7"/>
      <c r="V797" s="55"/>
      <c r="W797" s="125"/>
      <c r="X797" s="8"/>
      <c r="Y797" s="4"/>
      <c r="Z797" s="5"/>
      <c r="AA797" s="6"/>
      <c r="AB797" s="7"/>
      <c r="AC797" s="55"/>
      <c r="AD797" s="170"/>
      <c r="AE797" s="27" t="s">
        <v>305</v>
      </c>
      <c r="AF797" s="25"/>
      <c r="AG797" s="28" t="s">
        <v>309</v>
      </c>
      <c r="AH797" s="552"/>
      <c r="AI797" s="537"/>
      <c r="AJ797" s="539"/>
      <c r="AK797" s="539"/>
      <c r="AL797" s="539"/>
      <c r="AM797" s="539"/>
      <c r="AO797" s="34" t="str">
        <f t="shared" si="293"/>
        <v/>
      </c>
      <c r="AP797" s="35" t="str">
        <f t="shared" si="282"/>
        <v/>
      </c>
      <c r="AQ797" s="36" t="str">
        <f t="shared" si="283"/>
        <v/>
      </c>
      <c r="AR797" s="37" t="str">
        <f t="shared" si="284"/>
        <v/>
      </c>
      <c r="AS797" s="38" t="str">
        <f t="shared" si="285"/>
        <v>000</v>
      </c>
      <c r="AT797" s="39" t="str">
        <f t="shared" si="286"/>
        <v>000</v>
      </c>
      <c r="AU797" s="169">
        <f t="shared" si="287"/>
        <v>0</v>
      </c>
      <c r="AV797" s="35" t="str">
        <f t="shared" si="288"/>
        <v>000</v>
      </c>
      <c r="AW797" s="39" t="str">
        <f t="shared" si="289"/>
        <v>000</v>
      </c>
      <c r="AX797" s="169">
        <f t="shared" si="290"/>
        <v>0</v>
      </c>
      <c r="AY797" s="43">
        <f t="shared" si="291"/>
        <v>0</v>
      </c>
      <c r="AZ797" s="32">
        <f t="shared" si="292"/>
        <v>0</v>
      </c>
    </row>
    <row r="798" spans="3:52" ht="22.5" customHeight="1" thickBot="1">
      <c r="C798" s="511"/>
      <c r="D798" s="513"/>
      <c r="E798" s="515"/>
      <c r="F798" s="517" t="str">
        <f>IF(G799="","",INT(YEARFRAC(G799,'[1]1'!$AJ$7,1)))</f>
        <v/>
      </c>
      <c r="G798" s="518"/>
      <c r="H798" s="519"/>
      <c r="I798" s="520"/>
      <c r="J798" s="513"/>
      <c r="K798" s="540" t="s">
        <v>308</v>
      </c>
      <c r="L798" s="542"/>
      <c r="M798" s="544" t="s">
        <v>307</v>
      </c>
      <c r="N798" s="546"/>
      <c r="O798" s="547"/>
      <c r="P798" s="548"/>
      <c r="Q798" s="3"/>
      <c r="R798" s="4"/>
      <c r="S798" s="5"/>
      <c r="T798" s="6"/>
      <c r="U798" s="7"/>
      <c r="V798" s="55"/>
      <c r="W798" s="125"/>
      <c r="X798" s="8"/>
      <c r="Y798" s="4"/>
      <c r="Z798" s="5"/>
      <c r="AA798" s="6"/>
      <c r="AB798" s="7"/>
      <c r="AC798" s="55"/>
      <c r="AD798" s="168"/>
      <c r="AE798" s="549" t="s">
        <v>66</v>
      </c>
      <c r="AF798" s="549"/>
      <c r="AG798" s="550"/>
      <c r="AH798" s="551"/>
      <c r="AI798" s="536" t="str">
        <f t="shared" si="278"/>
        <v/>
      </c>
      <c r="AJ798" s="538"/>
      <c r="AK798" s="538"/>
      <c r="AL798" s="538"/>
      <c r="AM798" s="538"/>
      <c r="AO798" s="34" t="str">
        <f t="shared" si="293"/>
        <v/>
      </c>
      <c r="AP798" s="35" t="str">
        <f t="shared" si="282"/>
        <v/>
      </c>
      <c r="AQ798" s="36" t="str">
        <f t="shared" si="283"/>
        <v/>
      </c>
      <c r="AR798" s="37" t="str">
        <f t="shared" si="284"/>
        <v/>
      </c>
      <c r="AS798" s="38" t="str">
        <f t="shared" si="285"/>
        <v>000</v>
      </c>
      <c r="AT798" s="39" t="str">
        <f t="shared" si="286"/>
        <v>000</v>
      </c>
      <c r="AU798" s="169">
        <f t="shared" si="287"/>
        <v>0</v>
      </c>
      <c r="AV798" s="35" t="str">
        <f t="shared" si="288"/>
        <v>000</v>
      </c>
      <c r="AW798" s="39" t="str">
        <f t="shared" si="289"/>
        <v>000</v>
      </c>
      <c r="AX798" s="169">
        <f t="shared" si="290"/>
        <v>0</v>
      </c>
      <c r="AY798" s="43">
        <f t="shared" si="291"/>
        <v>0</v>
      </c>
      <c r="AZ798" s="32">
        <f t="shared" si="292"/>
        <v>0</v>
      </c>
    </row>
    <row r="799" spans="3:52" ht="22.5" customHeight="1">
      <c r="C799" s="512"/>
      <c r="D799" s="514"/>
      <c r="E799" s="516"/>
      <c r="F799" s="27" t="s">
        <v>305</v>
      </c>
      <c r="G799" s="25"/>
      <c r="H799" s="28" t="s">
        <v>309</v>
      </c>
      <c r="I799" s="521"/>
      <c r="J799" s="514"/>
      <c r="K799" s="541"/>
      <c r="L799" s="543"/>
      <c r="M799" s="545"/>
      <c r="N799" s="127" t="s">
        <v>305</v>
      </c>
      <c r="O799" s="25"/>
      <c r="P799" s="28" t="s">
        <v>309</v>
      </c>
      <c r="Q799" s="3"/>
      <c r="R799" s="4"/>
      <c r="S799" s="5"/>
      <c r="T799" s="6"/>
      <c r="U799" s="7"/>
      <c r="V799" s="55"/>
      <c r="W799" s="125"/>
      <c r="X799" s="8"/>
      <c r="Y799" s="4"/>
      <c r="Z799" s="5"/>
      <c r="AA799" s="6"/>
      <c r="AB799" s="7"/>
      <c r="AC799" s="55"/>
      <c r="AD799" s="170"/>
      <c r="AE799" s="27" t="s">
        <v>305</v>
      </c>
      <c r="AF799" s="25"/>
      <c r="AG799" s="28" t="s">
        <v>309</v>
      </c>
      <c r="AH799" s="552"/>
      <c r="AI799" s="537"/>
      <c r="AJ799" s="539"/>
      <c r="AK799" s="539"/>
      <c r="AL799" s="539"/>
      <c r="AM799" s="539"/>
      <c r="AO799" s="34" t="str">
        <f t="shared" si="293"/>
        <v/>
      </c>
      <c r="AP799" s="35" t="str">
        <f t="shared" si="282"/>
        <v/>
      </c>
      <c r="AQ799" s="36" t="str">
        <f t="shared" si="283"/>
        <v/>
      </c>
      <c r="AR799" s="37" t="str">
        <f t="shared" si="284"/>
        <v/>
      </c>
      <c r="AS799" s="38" t="str">
        <f t="shared" si="285"/>
        <v>000</v>
      </c>
      <c r="AT799" s="39" t="str">
        <f t="shared" si="286"/>
        <v>000</v>
      </c>
      <c r="AU799" s="169">
        <f t="shared" si="287"/>
        <v>0</v>
      </c>
      <c r="AV799" s="35" t="str">
        <f t="shared" si="288"/>
        <v>000</v>
      </c>
      <c r="AW799" s="39" t="str">
        <f t="shared" si="289"/>
        <v>000</v>
      </c>
      <c r="AX799" s="169">
        <f t="shared" si="290"/>
        <v>0</v>
      </c>
      <c r="AY799" s="43">
        <f t="shared" si="291"/>
        <v>0</v>
      </c>
      <c r="AZ799" s="32">
        <f t="shared" si="292"/>
        <v>0</v>
      </c>
    </row>
    <row r="800" spans="3:52" ht="22.5" customHeight="1" thickBot="1">
      <c r="C800" s="511"/>
      <c r="D800" s="513"/>
      <c r="E800" s="515"/>
      <c r="F800" s="517" t="str">
        <f>IF(G801="","",INT(YEARFRAC(G801,'[1]1'!$AJ$7,1)))</f>
        <v/>
      </c>
      <c r="G800" s="518"/>
      <c r="H800" s="519"/>
      <c r="I800" s="520"/>
      <c r="J800" s="513"/>
      <c r="K800" s="540" t="s">
        <v>308</v>
      </c>
      <c r="L800" s="542"/>
      <c r="M800" s="544" t="s">
        <v>307</v>
      </c>
      <c r="N800" s="546"/>
      <c r="O800" s="547"/>
      <c r="P800" s="548"/>
      <c r="Q800" s="3"/>
      <c r="R800" s="4"/>
      <c r="S800" s="5"/>
      <c r="T800" s="6"/>
      <c r="U800" s="7"/>
      <c r="V800" s="55"/>
      <c r="W800" s="125"/>
      <c r="X800" s="8"/>
      <c r="Y800" s="4"/>
      <c r="Z800" s="5"/>
      <c r="AA800" s="6"/>
      <c r="AB800" s="7"/>
      <c r="AC800" s="55"/>
      <c r="AD800" s="168"/>
      <c r="AE800" s="549" t="s">
        <v>66</v>
      </c>
      <c r="AF800" s="549"/>
      <c r="AG800" s="550"/>
      <c r="AH800" s="551"/>
      <c r="AI800" s="536" t="str">
        <f t="shared" si="279"/>
        <v/>
      </c>
      <c r="AJ800" s="538"/>
      <c r="AK800" s="538"/>
      <c r="AL800" s="538"/>
      <c r="AM800" s="538"/>
      <c r="AO800" s="34" t="str">
        <f t="shared" si="293"/>
        <v/>
      </c>
      <c r="AP800" s="35" t="str">
        <f t="shared" si="282"/>
        <v/>
      </c>
      <c r="AQ800" s="36" t="str">
        <f t="shared" si="283"/>
        <v/>
      </c>
      <c r="AR800" s="37" t="str">
        <f t="shared" si="284"/>
        <v/>
      </c>
      <c r="AS800" s="38" t="str">
        <f t="shared" si="285"/>
        <v>000</v>
      </c>
      <c r="AT800" s="39" t="str">
        <f t="shared" si="286"/>
        <v>000</v>
      </c>
      <c r="AU800" s="169">
        <f t="shared" si="287"/>
        <v>0</v>
      </c>
      <c r="AV800" s="35" t="str">
        <f t="shared" si="288"/>
        <v>000</v>
      </c>
      <c r="AW800" s="39" t="str">
        <f t="shared" si="289"/>
        <v>000</v>
      </c>
      <c r="AX800" s="169">
        <f t="shared" si="290"/>
        <v>0</v>
      </c>
      <c r="AY800" s="43">
        <f t="shared" si="291"/>
        <v>0</v>
      </c>
      <c r="AZ800" s="32">
        <f t="shared" si="292"/>
        <v>0</v>
      </c>
    </row>
    <row r="801" spans="3:52" ht="22.5" customHeight="1">
      <c r="C801" s="512"/>
      <c r="D801" s="514"/>
      <c r="E801" s="516"/>
      <c r="F801" s="27" t="s">
        <v>305</v>
      </c>
      <c r="G801" s="25"/>
      <c r="H801" s="28" t="s">
        <v>309</v>
      </c>
      <c r="I801" s="521"/>
      <c r="J801" s="514"/>
      <c r="K801" s="541"/>
      <c r="L801" s="543"/>
      <c r="M801" s="545"/>
      <c r="N801" s="127" t="s">
        <v>305</v>
      </c>
      <c r="O801" s="25"/>
      <c r="P801" s="28" t="s">
        <v>309</v>
      </c>
      <c r="Q801" s="3"/>
      <c r="R801" s="4"/>
      <c r="S801" s="5"/>
      <c r="T801" s="6"/>
      <c r="U801" s="7"/>
      <c r="V801" s="55"/>
      <c r="W801" s="125"/>
      <c r="X801" s="8"/>
      <c r="Y801" s="4"/>
      <c r="Z801" s="5"/>
      <c r="AA801" s="6"/>
      <c r="AB801" s="7"/>
      <c r="AC801" s="55"/>
      <c r="AD801" s="170"/>
      <c r="AE801" s="27" t="s">
        <v>305</v>
      </c>
      <c r="AF801" s="25"/>
      <c r="AG801" s="28" t="s">
        <v>309</v>
      </c>
      <c r="AH801" s="552"/>
      <c r="AI801" s="537"/>
      <c r="AJ801" s="539"/>
      <c r="AK801" s="539"/>
      <c r="AL801" s="539"/>
      <c r="AM801" s="539"/>
      <c r="AO801" s="34" t="str">
        <f t="shared" si="293"/>
        <v/>
      </c>
      <c r="AP801" s="35" t="str">
        <f t="shared" si="282"/>
        <v/>
      </c>
      <c r="AQ801" s="36" t="str">
        <f t="shared" si="283"/>
        <v/>
      </c>
      <c r="AR801" s="37" t="str">
        <f t="shared" si="284"/>
        <v/>
      </c>
      <c r="AS801" s="38" t="str">
        <f t="shared" si="285"/>
        <v>000</v>
      </c>
      <c r="AT801" s="39" t="str">
        <f t="shared" si="286"/>
        <v>000</v>
      </c>
      <c r="AU801" s="169">
        <f t="shared" si="287"/>
        <v>0</v>
      </c>
      <c r="AV801" s="35" t="str">
        <f t="shared" si="288"/>
        <v>000</v>
      </c>
      <c r="AW801" s="39" t="str">
        <f t="shared" si="289"/>
        <v>000</v>
      </c>
      <c r="AX801" s="169">
        <f t="shared" si="290"/>
        <v>0</v>
      </c>
      <c r="AY801" s="43">
        <f t="shared" si="291"/>
        <v>0</v>
      </c>
      <c r="AZ801" s="32">
        <f t="shared" si="292"/>
        <v>0</v>
      </c>
    </row>
    <row r="802" spans="3:52" ht="22.5" customHeight="1" thickBot="1">
      <c r="C802" s="511"/>
      <c r="D802" s="513"/>
      <c r="E802" s="515"/>
      <c r="F802" s="517" t="str">
        <f>IF(G803="","",INT(YEARFRAC(G803,'[1]1'!$AJ$7,1)))</f>
        <v/>
      </c>
      <c r="G802" s="518"/>
      <c r="H802" s="519"/>
      <c r="I802" s="520"/>
      <c r="J802" s="513"/>
      <c r="K802" s="540" t="s">
        <v>308</v>
      </c>
      <c r="L802" s="542"/>
      <c r="M802" s="544" t="s">
        <v>307</v>
      </c>
      <c r="N802" s="546"/>
      <c r="O802" s="547"/>
      <c r="P802" s="548"/>
      <c r="Q802" s="3"/>
      <c r="R802" s="4"/>
      <c r="S802" s="5"/>
      <c r="T802" s="6"/>
      <c r="U802" s="7"/>
      <c r="V802" s="55"/>
      <c r="W802" s="125"/>
      <c r="X802" s="8"/>
      <c r="Y802" s="4"/>
      <c r="Z802" s="5"/>
      <c r="AA802" s="6"/>
      <c r="AB802" s="7"/>
      <c r="AC802" s="55"/>
      <c r="AD802" s="168"/>
      <c r="AE802" s="549" t="s">
        <v>66</v>
      </c>
      <c r="AF802" s="549"/>
      <c r="AG802" s="550"/>
      <c r="AH802" s="551"/>
      <c r="AI802" s="536" t="str">
        <f t="shared" si="280"/>
        <v/>
      </c>
      <c r="AJ802" s="538"/>
      <c r="AK802" s="538"/>
      <c r="AL802" s="538"/>
      <c r="AM802" s="538"/>
      <c r="AO802" s="34" t="str">
        <f t="shared" si="293"/>
        <v/>
      </c>
      <c r="AP802" s="35" t="str">
        <f t="shared" si="282"/>
        <v/>
      </c>
      <c r="AQ802" s="36" t="str">
        <f t="shared" si="283"/>
        <v/>
      </c>
      <c r="AR802" s="37" t="str">
        <f t="shared" si="284"/>
        <v/>
      </c>
      <c r="AS802" s="38" t="str">
        <f t="shared" si="285"/>
        <v>000</v>
      </c>
      <c r="AT802" s="39" t="str">
        <f t="shared" si="286"/>
        <v>000</v>
      </c>
      <c r="AU802" s="169">
        <f t="shared" si="287"/>
        <v>0</v>
      </c>
      <c r="AV802" s="35" t="str">
        <f t="shared" si="288"/>
        <v>000</v>
      </c>
      <c r="AW802" s="39" t="str">
        <f t="shared" si="289"/>
        <v>000</v>
      </c>
      <c r="AX802" s="169">
        <f t="shared" si="290"/>
        <v>0</v>
      </c>
      <c r="AY802" s="43">
        <f t="shared" si="291"/>
        <v>0</v>
      </c>
      <c r="AZ802" s="32">
        <f t="shared" si="292"/>
        <v>0</v>
      </c>
    </row>
    <row r="803" spans="3:52" ht="22.5" customHeight="1">
      <c r="C803" s="512"/>
      <c r="D803" s="514"/>
      <c r="E803" s="516"/>
      <c r="F803" s="27" t="s">
        <v>305</v>
      </c>
      <c r="G803" s="25"/>
      <c r="H803" s="28" t="s">
        <v>309</v>
      </c>
      <c r="I803" s="521"/>
      <c r="J803" s="514"/>
      <c r="K803" s="541"/>
      <c r="L803" s="543"/>
      <c r="M803" s="545"/>
      <c r="N803" s="127" t="s">
        <v>305</v>
      </c>
      <c r="O803" s="25"/>
      <c r="P803" s="28" t="s">
        <v>309</v>
      </c>
      <c r="Q803" s="3"/>
      <c r="R803" s="4"/>
      <c r="S803" s="5"/>
      <c r="T803" s="6"/>
      <c r="U803" s="7"/>
      <c r="V803" s="55"/>
      <c r="W803" s="125"/>
      <c r="X803" s="8"/>
      <c r="Y803" s="4"/>
      <c r="Z803" s="5"/>
      <c r="AA803" s="6"/>
      <c r="AB803" s="7"/>
      <c r="AC803" s="55"/>
      <c r="AD803" s="170"/>
      <c r="AE803" s="27" t="s">
        <v>305</v>
      </c>
      <c r="AF803" s="25"/>
      <c r="AG803" s="28" t="s">
        <v>309</v>
      </c>
      <c r="AH803" s="552"/>
      <c r="AI803" s="537"/>
      <c r="AJ803" s="539"/>
      <c r="AK803" s="539"/>
      <c r="AL803" s="539"/>
      <c r="AM803" s="539"/>
      <c r="AO803" s="34" t="str">
        <f t="shared" si="293"/>
        <v/>
      </c>
      <c r="AP803" s="35" t="str">
        <f t="shared" si="282"/>
        <v/>
      </c>
      <c r="AQ803" s="36" t="str">
        <f t="shared" si="283"/>
        <v/>
      </c>
      <c r="AR803" s="37" t="str">
        <f t="shared" si="284"/>
        <v/>
      </c>
      <c r="AS803" s="38" t="str">
        <f t="shared" si="285"/>
        <v>000</v>
      </c>
      <c r="AT803" s="39" t="str">
        <f t="shared" si="286"/>
        <v>000</v>
      </c>
      <c r="AU803" s="169">
        <f t="shared" si="287"/>
        <v>0</v>
      </c>
      <c r="AV803" s="35" t="str">
        <f t="shared" si="288"/>
        <v>000</v>
      </c>
      <c r="AW803" s="39" t="str">
        <f t="shared" si="289"/>
        <v>000</v>
      </c>
      <c r="AX803" s="169">
        <f t="shared" si="290"/>
        <v>0</v>
      </c>
      <c r="AY803" s="43">
        <f t="shared" si="291"/>
        <v>0</v>
      </c>
      <c r="AZ803" s="32">
        <f t="shared" si="292"/>
        <v>0</v>
      </c>
    </row>
    <row r="804" spans="3:52" ht="22.5" customHeight="1" thickBot="1">
      <c r="C804" s="511"/>
      <c r="D804" s="513"/>
      <c r="E804" s="515"/>
      <c r="F804" s="517" t="str">
        <f>IF(G805="","",INT(YEARFRAC(G805,'[1]1'!$AJ$7,1)))</f>
        <v/>
      </c>
      <c r="G804" s="518"/>
      <c r="H804" s="519"/>
      <c r="I804" s="520"/>
      <c r="J804" s="513"/>
      <c r="K804" s="540" t="s">
        <v>308</v>
      </c>
      <c r="L804" s="542"/>
      <c r="M804" s="544" t="s">
        <v>307</v>
      </c>
      <c r="N804" s="546"/>
      <c r="O804" s="547"/>
      <c r="P804" s="548"/>
      <c r="Q804" s="3"/>
      <c r="R804" s="4"/>
      <c r="S804" s="5"/>
      <c r="T804" s="6"/>
      <c r="U804" s="7"/>
      <c r="V804" s="55"/>
      <c r="W804" s="125"/>
      <c r="X804" s="8"/>
      <c r="Y804" s="4"/>
      <c r="Z804" s="5"/>
      <c r="AA804" s="6"/>
      <c r="AB804" s="7"/>
      <c r="AC804" s="55"/>
      <c r="AD804" s="168"/>
      <c r="AE804" s="549" t="s">
        <v>66</v>
      </c>
      <c r="AF804" s="549"/>
      <c r="AG804" s="550"/>
      <c r="AH804" s="551"/>
      <c r="AI804" s="536" t="str">
        <f t="shared" ref="AI804" si="295">IF(F804&lt;35,"◯","")</f>
        <v/>
      </c>
      <c r="AJ804" s="538"/>
      <c r="AK804" s="538"/>
      <c r="AL804" s="538"/>
      <c r="AM804" s="538"/>
      <c r="AO804" s="34" t="str">
        <f t="shared" si="293"/>
        <v/>
      </c>
      <c r="AP804" s="35" t="str">
        <f t="shared" si="282"/>
        <v/>
      </c>
      <c r="AQ804" s="36" t="str">
        <f t="shared" si="283"/>
        <v/>
      </c>
      <c r="AR804" s="37" t="str">
        <f t="shared" si="284"/>
        <v/>
      </c>
      <c r="AS804" s="38" t="str">
        <f t="shared" si="285"/>
        <v>000</v>
      </c>
      <c r="AT804" s="39" t="str">
        <f t="shared" si="286"/>
        <v>000</v>
      </c>
      <c r="AU804" s="169">
        <f t="shared" si="287"/>
        <v>0</v>
      </c>
      <c r="AV804" s="35" t="str">
        <f t="shared" si="288"/>
        <v>000</v>
      </c>
      <c r="AW804" s="39" t="str">
        <f t="shared" si="289"/>
        <v>000</v>
      </c>
      <c r="AX804" s="169">
        <f t="shared" si="290"/>
        <v>0</v>
      </c>
      <c r="AY804" s="43">
        <f t="shared" si="291"/>
        <v>0</v>
      </c>
      <c r="AZ804" s="32">
        <f t="shared" si="292"/>
        <v>0</v>
      </c>
    </row>
    <row r="805" spans="3:52" ht="22.5" customHeight="1">
      <c r="C805" s="512"/>
      <c r="D805" s="514"/>
      <c r="E805" s="516"/>
      <c r="F805" s="27" t="s">
        <v>305</v>
      </c>
      <c r="G805" s="25"/>
      <c r="H805" s="28" t="s">
        <v>309</v>
      </c>
      <c r="I805" s="521"/>
      <c r="J805" s="514"/>
      <c r="K805" s="541"/>
      <c r="L805" s="543"/>
      <c r="M805" s="545"/>
      <c r="N805" s="127" t="s">
        <v>305</v>
      </c>
      <c r="O805" s="25"/>
      <c r="P805" s="28" t="s">
        <v>309</v>
      </c>
      <c r="Q805" s="3"/>
      <c r="R805" s="4"/>
      <c r="S805" s="5"/>
      <c r="T805" s="6"/>
      <c r="U805" s="7"/>
      <c r="V805" s="55"/>
      <c r="W805" s="125"/>
      <c r="X805" s="8"/>
      <c r="Y805" s="4"/>
      <c r="Z805" s="5"/>
      <c r="AA805" s="6"/>
      <c r="AB805" s="7"/>
      <c r="AC805" s="55"/>
      <c r="AD805" s="170"/>
      <c r="AE805" s="27" t="s">
        <v>305</v>
      </c>
      <c r="AF805" s="25"/>
      <c r="AG805" s="28" t="s">
        <v>309</v>
      </c>
      <c r="AH805" s="552"/>
      <c r="AI805" s="537"/>
      <c r="AJ805" s="539"/>
      <c r="AK805" s="539"/>
      <c r="AL805" s="539"/>
      <c r="AM805" s="539"/>
      <c r="AO805" s="34" t="str">
        <f t="shared" si="293"/>
        <v/>
      </c>
      <c r="AP805" s="35" t="str">
        <f t="shared" si="282"/>
        <v/>
      </c>
      <c r="AQ805" s="36" t="str">
        <f t="shared" si="283"/>
        <v/>
      </c>
      <c r="AR805" s="37" t="str">
        <f t="shared" si="284"/>
        <v/>
      </c>
      <c r="AS805" s="38" t="str">
        <f t="shared" si="285"/>
        <v>000</v>
      </c>
      <c r="AT805" s="39" t="str">
        <f t="shared" si="286"/>
        <v>000</v>
      </c>
      <c r="AU805" s="169">
        <f t="shared" si="287"/>
        <v>0</v>
      </c>
      <c r="AV805" s="35" t="str">
        <f t="shared" si="288"/>
        <v>000</v>
      </c>
      <c r="AW805" s="39" t="str">
        <f t="shared" si="289"/>
        <v>000</v>
      </c>
      <c r="AX805" s="169">
        <f t="shared" si="290"/>
        <v>0</v>
      </c>
      <c r="AY805" s="43">
        <f t="shared" si="291"/>
        <v>0</v>
      </c>
      <c r="AZ805" s="32">
        <f t="shared" si="292"/>
        <v>0</v>
      </c>
    </row>
    <row r="806" spans="3:52" ht="22.5" customHeight="1" thickBot="1">
      <c r="C806" s="511"/>
      <c r="D806" s="513"/>
      <c r="E806" s="515"/>
      <c r="F806" s="517" t="str">
        <f>IF(G807="","",INT(YEARFRAC(G807,'[1]1'!$AJ$7,1)))</f>
        <v/>
      </c>
      <c r="G806" s="518"/>
      <c r="H806" s="519"/>
      <c r="I806" s="520"/>
      <c r="J806" s="513"/>
      <c r="K806" s="540" t="s">
        <v>308</v>
      </c>
      <c r="L806" s="542"/>
      <c r="M806" s="544" t="s">
        <v>307</v>
      </c>
      <c r="N806" s="546"/>
      <c r="O806" s="547"/>
      <c r="P806" s="548"/>
      <c r="Q806" s="3"/>
      <c r="R806" s="4"/>
      <c r="S806" s="5"/>
      <c r="T806" s="6"/>
      <c r="U806" s="7"/>
      <c r="V806" s="55"/>
      <c r="W806" s="125"/>
      <c r="X806" s="8"/>
      <c r="Y806" s="4"/>
      <c r="Z806" s="5"/>
      <c r="AA806" s="6"/>
      <c r="AB806" s="7"/>
      <c r="AC806" s="55"/>
      <c r="AD806" s="168"/>
      <c r="AE806" s="549" t="s">
        <v>66</v>
      </c>
      <c r="AF806" s="549"/>
      <c r="AG806" s="550"/>
      <c r="AH806" s="551"/>
      <c r="AI806" s="536" t="str">
        <f t="shared" si="272"/>
        <v/>
      </c>
      <c r="AJ806" s="538"/>
      <c r="AK806" s="538"/>
      <c r="AL806" s="538"/>
      <c r="AM806" s="538"/>
      <c r="AO806" s="34" t="str">
        <f t="shared" si="293"/>
        <v/>
      </c>
      <c r="AP806" s="35" t="str">
        <f t="shared" si="282"/>
        <v/>
      </c>
      <c r="AQ806" s="36" t="str">
        <f t="shared" si="283"/>
        <v/>
      </c>
      <c r="AR806" s="37" t="str">
        <f t="shared" si="284"/>
        <v/>
      </c>
      <c r="AS806" s="38" t="str">
        <f t="shared" si="285"/>
        <v>000</v>
      </c>
      <c r="AT806" s="39" t="str">
        <f t="shared" si="286"/>
        <v>000</v>
      </c>
      <c r="AU806" s="169">
        <f t="shared" si="287"/>
        <v>0</v>
      </c>
      <c r="AV806" s="35" t="str">
        <f t="shared" si="288"/>
        <v>000</v>
      </c>
      <c r="AW806" s="39" t="str">
        <f t="shared" si="289"/>
        <v>000</v>
      </c>
      <c r="AX806" s="169">
        <f t="shared" si="290"/>
        <v>0</v>
      </c>
      <c r="AY806" s="43">
        <f t="shared" si="291"/>
        <v>0</v>
      </c>
      <c r="AZ806" s="32">
        <f t="shared" si="292"/>
        <v>0</v>
      </c>
    </row>
    <row r="807" spans="3:52" ht="22.5" customHeight="1">
      <c r="C807" s="512"/>
      <c r="D807" s="514"/>
      <c r="E807" s="516"/>
      <c r="F807" s="27" t="s">
        <v>305</v>
      </c>
      <c r="G807" s="25"/>
      <c r="H807" s="28" t="s">
        <v>309</v>
      </c>
      <c r="I807" s="521"/>
      <c r="J807" s="514"/>
      <c r="K807" s="541"/>
      <c r="L807" s="543"/>
      <c r="M807" s="545"/>
      <c r="N807" s="127" t="s">
        <v>305</v>
      </c>
      <c r="O807" s="25"/>
      <c r="P807" s="28" t="s">
        <v>309</v>
      </c>
      <c r="Q807" s="3"/>
      <c r="R807" s="4"/>
      <c r="S807" s="5"/>
      <c r="T807" s="6"/>
      <c r="U807" s="7"/>
      <c r="V807" s="55"/>
      <c r="W807" s="125"/>
      <c r="X807" s="8"/>
      <c r="Y807" s="4"/>
      <c r="Z807" s="5"/>
      <c r="AA807" s="6"/>
      <c r="AB807" s="7"/>
      <c r="AC807" s="55"/>
      <c r="AD807" s="170"/>
      <c r="AE807" s="27" t="s">
        <v>305</v>
      </c>
      <c r="AF807" s="25"/>
      <c r="AG807" s="28" t="s">
        <v>309</v>
      </c>
      <c r="AH807" s="552"/>
      <c r="AI807" s="537"/>
      <c r="AJ807" s="539"/>
      <c r="AK807" s="539"/>
      <c r="AL807" s="539"/>
      <c r="AM807" s="539"/>
      <c r="AO807" s="34" t="str">
        <f t="shared" si="293"/>
        <v/>
      </c>
      <c r="AP807" s="35" t="str">
        <f t="shared" si="282"/>
        <v/>
      </c>
      <c r="AQ807" s="36" t="str">
        <f t="shared" si="283"/>
        <v/>
      </c>
      <c r="AR807" s="37" t="str">
        <f t="shared" si="284"/>
        <v/>
      </c>
      <c r="AS807" s="38" t="str">
        <f t="shared" si="285"/>
        <v>000</v>
      </c>
      <c r="AT807" s="39" t="str">
        <f t="shared" si="286"/>
        <v>000</v>
      </c>
      <c r="AU807" s="169">
        <f t="shared" si="287"/>
        <v>0</v>
      </c>
      <c r="AV807" s="35" t="str">
        <f t="shared" si="288"/>
        <v>000</v>
      </c>
      <c r="AW807" s="39" t="str">
        <f t="shared" si="289"/>
        <v>000</v>
      </c>
      <c r="AX807" s="169">
        <f t="shared" si="290"/>
        <v>0</v>
      </c>
      <c r="AY807" s="43">
        <f t="shared" si="291"/>
        <v>0</v>
      </c>
      <c r="AZ807" s="32">
        <f t="shared" si="292"/>
        <v>0</v>
      </c>
    </row>
    <row r="808" spans="3:52" ht="22.5" customHeight="1" thickBot="1">
      <c r="C808" s="511"/>
      <c r="D808" s="513"/>
      <c r="E808" s="515"/>
      <c r="F808" s="517" t="str">
        <f>IF(G809="","",INT(YEARFRAC(G809,'[1]1'!$AJ$7,1)))</f>
        <v/>
      </c>
      <c r="G808" s="518"/>
      <c r="H808" s="519"/>
      <c r="I808" s="520"/>
      <c r="J808" s="513"/>
      <c r="K808" s="540" t="s">
        <v>308</v>
      </c>
      <c r="L808" s="542"/>
      <c r="M808" s="544" t="s">
        <v>307</v>
      </c>
      <c r="N808" s="546"/>
      <c r="O808" s="547"/>
      <c r="P808" s="548"/>
      <c r="Q808" s="3"/>
      <c r="R808" s="4"/>
      <c r="S808" s="5"/>
      <c r="T808" s="6"/>
      <c r="U808" s="7"/>
      <c r="V808" s="55"/>
      <c r="W808" s="125"/>
      <c r="X808" s="8"/>
      <c r="Y808" s="4"/>
      <c r="Z808" s="5"/>
      <c r="AA808" s="6"/>
      <c r="AB808" s="7"/>
      <c r="AC808" s="55"/>
      <c r="AD808" s="168"/>
      <c r="AE808" s="549" t="s">
        <v>66</v>
      </c>
      <c r="AF808" s="549"/>
      <c r="AG808" s="550"/>
      <c r="AH808" s="551"/>
      <c r="AI808" s="536" t="str">
        <f t="shared" si="273"/>
        <v/>
      </c>
      <c r="AJ808" s="538"/>
      <c r="AK808" s="538"/>
      <c r="AL808" s="538"/>
      <c r="AM808" s="538"/>
      <c r="AO808" s="34" t="str">
        <f t="shared" si="293"/>
        <v/>
      </c>
      <c r="AP808" s="35" t="str">
        <f t="shared" si="282"/>
        <v/>
      </c>
      <c r="AQ808" s="36" t="str">
        <f t="shared" si="283"/>
        <v/>
      </c>
      <c r="AR808" s="37" t="str">
        <f t="shared" si="284"/>
        <v/>
      </c>
      <c r="AS808" s="38" t="str">
        <f t="shared" si="285"/>
        <v>000</v>
      </c>
      <c r="AT808" s="39" t="str">
        <f t="shared" si="286"/>
        <v>000</v>
      </c>
      <c r="AU808" s="169">
        <f t="shared" si="287"/>
        <v>0</v>
      </c>
      <c r="AV808" s="35" t="str">
        <f t="shared" si="288"/>
        <v>000</v>
      </c>
      <c r="AW808" s="39" t="str">
        <f t="shared" si="289"/>
        <v>000</v>
      </c>
      <c r="AX808" s="169">
        <f t="shared" si="290"/>
        <v>0</v>
      </c>
      <c r="AY808" s="43">
        <f t="shared" si="291"/>
        <v>0</v>
      </c>
      <c r="AZ808" s="32">
        <f t="shared" si="292"/>
        <v>0</v>
      </c>
    </row>
    <row r="809" spans="3:52" ht="22.5" customHeight="1">
      <c r="C809" s="512"/>
      <c r="D809" s="514"/>
      <c r="E809" s="516"/>
      <c r="F809" s="27" t="s">
        <v>305</v>
      </c>
      <c r="G809" s="25"/>
      <c r="H809" s="28" t="s">
        <v>309</v>
      </c>
      <c r="I809" s="521"/>
      <c r="J809" s="514"/>
      <c r="K809" s="541"/>
      <c r="L809" s="543"/>
      <c r="M809" s="545"/>
      <c r="N809" s="127" t="s">
        <v>305</v>
      </c>
      <c r="O809" s="25"/>
      <c r="P809" s="28" t="s">
        <v>309</v>
      </c>
      <c r="Q809" s="3"/>
      <c r="R809" s="4"/>
      <c r="S809" s="5"/>
      <c r="T809" s="6"/>
      <c r="U809" s="7"/>
      <c r="V809" s="55"/>
      <c r="W809" s="125"/>
      <c r="X809" s="8"/>
      <c r="Y809" s="4"/>
      <c r="Z809" s="5"/>
      <c r="AA809" s="6"/>
      <c r="AB809" s="7"/>
      <c r="AC809" s="55"/>
      <c r="AD809" s="170"/>
      <c r="AE809" s="27" t="s">
        <v>305</v>
      </c>
      <c r="AF809" s="25"/>
      <c r="AG809" s="28" t="s">
        <v>309</v>
      </c>
      <c r="AH809" s="552"/>
      <c r="AI809" s="537"/>
      <c r="AJ809" s="539"/>
      <c r="AK809" s="539"/>
      <c r="AL809" s="539"/>
      <c r="AM809" s="539"/>
      <c r="AO809" s="34" t="str">
        <f t="shared" si="293"/>
        <v/>
      </c>
      <c r="AP809" s="35" t="str">
        <f t="shared" si="282"/>
        <v/>
      </c>
      <c r="AQ809" s="36" t="str">
        <f t="shared" si="283"/>
        <v/>
      </c>
      <c r="AR809" s="37" t="str">
        <f t="shared" si="284"/>
        <v/>
      </c>
      <c r="AS809" s="38" t="str">
        <f t="shared" si="285"/>
        <v>000</v>
      </c>
      <c r="AT809" s="39" t="str">
        <f t="shared" si="286"/>
        <v>000</v>
      </c>
      <c r="AU809" s="169">
        <f t="shared" si="287"/>
        <v>0</v>
      </c>
      <c r="AV809" s="35" t="str">
        <f t="shared" si="288"/>
        <v>000</v>
      </c>
      <c r="AW809" s="39" t="str">
        <f t="shared" si="289"/>
        <v>000</v>
      </c>
      <c r="AX809" s="169">
        <f t="shared" si="290"/>
        <v>0</v>
      </c>
      <c r="AY809" s="43">
        <f t="shared" si="291"/>
        <v>0</v>
      </c>
      <c r="AZ809" s="32">
        <f t="shared" si="292"/>
        <v>0</v>
      </c>
    </row>
    <row r="810" spans="3:52" ht="22.5" customHeight="1" thickBot="1">
      <c r="C810" s="511"/>
      <c r="D810" s="513"/>
      <c r="E810" s="515"/>
      <c r="F810" s="517" t="str">
        <f>IF(G811="","",INT(YEARFRAC(G811,'[1]1'!$AJ$7,1)))</f>
        <v/>
      </c>
      <c r="G810" s="518"/>
      <c r="H810" s="519"/>
      <c r="I810" s="520"/>
      <c r="J810" s="513"/>
      <c r="K810" s="540" t="s">
        <v>308</v>
      </c>
      <c r="L810" s="542"/>
      <c r="M810" s="544" t="s">
        <v>307</v>
      </c>
      <c r="N810" s="546"/>
      <c r="O810" s="547"/>
      <c r="P810" s="548"/>
      <c r="Q810" s="3"/>
      <c r="R810" s="4"/>
      <c r="S810" s="5"/>
      <c r="T810" s="6"/>
      <c r="U810" s="7"/>
      <c r="V810" s="55"/>
      <c r="W810" s="125"/>
      <c r="X810" s="8"/>
      <c r="Y810" s="4"/>
      <c r="Z810" s="5"/>
      <c r="AA810" s="6"/>
      <c r="AB810" s="7"/>
      <c r="AC810" s="55"/>
      <c r="AD810" s="168"/>
      <c r="AE810" s="549" t="s">
        <v>66</v>
      </c>
      <c r="AF810" s="549"/>
      <c r="AG810" s="550"/>
      <c r="AH810" s="551"/>
      <c r="AI810" s="536" t="str">
        <f t="shared" si="274"/>
        <v/>
      </c>
      <c r="AJ810" s="538"/>
      <c r="AK810" s="538"/>
      <c r="AL810" s="538"/>
      <c r="AM810" s="538"/>
      <c r="AO810" s="34" t="str">
        <f t="shared" si="293"/>
        <v/>
      </c>
      <c r="AP810" s="35" t="str">
        <f t="shared" si="282"/>
        <v/>
      </c>
      <c r="AQ810" s="36" t="str">
        <f t="shared" si="283"/>
        <v/>
      </c>
      <c r="AR810" s="37" t="str">
        <f t="shared" si="284"/>
        <v/>
      </c>
      <c r="AS810" s="38" t="str">
        <f t="shared" si="285"/>
        <v>000</v>
      </c>
      <c r="AT810" s="39" t="str">
        <f t="shared" si="286"/>
        <v>000</v>
      </c>
      <c r="AU810" s="169">
        <f t="shared" si="287"/>
        <v>0</v>
      </c>
      <c r="AV810" s="35" t="str">
        <f t="shared" si="288"/>
        <v>000</v>
      </c>
      <c r="AW810" s="39" t="str">
        <f t="shared" si="289"/>
        <v>000</v>
      </c>
      <c r="AX810" s="169">
        <f t="shared" si="290"/>
        <v>0</v>
      </c>
      <c r="AY810" s="43">
        <f t="shared" si="291"/>
        <v>0</v>
      </c>
      <c r="AZ810" s="32">
        <f t="shared" si="292"/>
        <v>0</v>
      </c>
    </row>
    <row r="811" spans="3:52" ht="22.5" customHeight="1">
      <c r="C811" s="512"/>
      <c r="D811" s="514"/>
      <c r="E811" s="516"/>
      <c r="F811" s="27" t="s">
        <v>305</v>
      </c>
      <c r="G811" s="25"/>
      <c r="H811" s="28" t="s">
        <v>309</v>
      </c>
      <c r="I811" s="521"/>
      <c r="J811" s="514"/>
      <c r="K811" s="541"/>
      <c r="L811" s="543"/>
      <c r="M811" s="545"/>
      <c r="N811" s="127" t="s">
        <v>305</v>
      </c>
      <c r="O811" s="25"/>
      <c r="P811" s="28" t="s">
        <v>309</v>
      </c>
      <c r="Q811" s="3"/>
      <c r="R811" s="4"/>
      <c r="S811" s="5"/>
      <c r="T811" s="6"/>
      <c r="U811" s="7"/>
      <c r="V811" s="55"/>
      <c r="W811" s="125"/>
      <c r="X811" s="8"/>
      <c r="Y811" s="4"/>
      <c r="Z811" s="5"/>
      <c r="AA811" s="6"/>
      <c r="AB811" s="7"/>
      <c r="AC811" s="55"/>
      <c r="AD811" s="170"/>
      <c r="AE811" s="27" t="s">
        <v>305</v>
      </c>
      <c r="AF811" s="25"/>
      <c r="AG811" s="28" t="s">
        <v>309</v>
      </c>
      <c r="AH811" s="552"/>
      <c r="AI811" s="537"/>
      <c r="AJ811" s="539"/>
      <c r="AK811" s="539"/>
      <c r="AL811" s="539"/>
      <c r="AM811" s="539"/>
      <c r="AO811" s="34" t="str">
        <f t="shared" si="293"/>
        <v/>
      </c>
      <c r="AP811" s="35" t="str">
        <f t="shared" si="282"/>
        <v/>
      </c>
      <c r="AQ811" s="36" t="str">
        <f t="shared" si="283"/>
        <v/>
      </c>
      <c r="AR811" s="37" t="str">
        <f t="shared" si="284"/>
        <v/>
      </c>
      <c r="AS811" s="38" t="str">
        <f t="shared" si="285"/>
        <v>000</v>
      </c>
      <c r="AT811" s="39" t="str">
        <f t="shared" si="286"/>
        <v>000</v>
      </c>
      <c r="AU811" s="169">
        <f t="shared" si="287"/>
        <v>0</v>
      </c>
      <c r="AV811" s="35" t="str">
        <f t="shared" si="288"/>
        <v>000</v>
      </c>
      <c r="AW811" s="39" t="str">
        <f t="shared" si="289"/>
        <v>000</v>
      </c>
      <c r="AX811" s="169">
        <f t="shared" si="290"/>
        <v>0</v>
      </c>
      <c r="AY811" s="43">
        <f t="shared" si="291"/>
        <v>0</v>
      </c>
      <c r="AZ811" s="32">
        <f t="shared" si="292"/>
        <v>0</v>
      </c>
    </row>
    <row r="812" spans="3:52" ht="22.5" customHeight="1" thickBot="1">
      <c r="C812" s="511"/>
      <c r="D812" s="513"/>
      <c r="E812" s="515"/>
      <c r="F812" s="517" t="str">
        <f>IF(G813="","",INT(YEARFRAC(G813,'[1]1'!$AJ$7,1)))</f>
        <v/>
      </c>
      <c r="G812" s="518"/>
      <c r="H812" s="519"/>
      <c r="I812" s="520"/>
      <c r="J812" s="513"/>
      <c r="K812" s="540" t="s">
        <v>308</v>
      </c>
      <c r="L812" s="542"/>
      <c r="M812" s="544" t="s">
        <v>307</v>
      </c>
      <c r="N812" s="546"/>
      <c r="O812" s="547"/>
      <c r="P812" s="548"/>
      <c r="Q812" s="3"/>
      <c r="R812" s="4"/>
      <c r="S812" s="5"/>
      <c r="T812" s="6"/>
      <c r="U812" s="7"/>
      <c r="V812" s="55"/>
      <c r="W812" s="125"/>
      <c r="X812" s="8"/>
      <c r="Y812" s="4"/>
      <c r="Z812" s="5"/>
      <c r="AA812" s="6"/>
      <c r="AB812" s="7"/>
      <c r="AC812" s="55"/>
      <c r="AD812" s="168"/>
      <c r="AE812" s="549" t="s">
        <v>66</v>
      </c>
      <c r="AF812" s="549"/>
      <c r="AG812" s="550"/>
      <c r="AH812" s="551"/>
      <c r="AI812" s="536" t="str">
        <f t="shared" si="275"/>
        <v/>
      </c>
      <c r="AJ812" s="538"/>
      <c r="AK812" s="538"/>
      <c r="AL812" s="538"/>
      <c r="AM812" s="538"/>
      <c r="AO812" s="34" t="str">
        <f t="shared" si="293"/>
        <v/>
      </c>
      <c r="AP812" s="35" t="str">
        <f t="shared" si="282"/>
        <v/>
      </c>
      <c r="AQ812" s="36" t="str">
        <f t="shared" si="283"/>
        <v/>
      </c>
      <c r="AR812" s="37" t="str">
        <f t="shared" si="284"/>
        <v/>
      </c>
      <c r="AS812" s="38" t="str">
        <f t="shared" si="285"/>
        <v>000</v>
      </c>
      <c r="AT812" s="39" t="str">
        <f t="shared" si="286"/>
        <v>000</v>
      </c>
      <c r="AU812" s="169">
        <f t="shared" si="287"/>
        <v>0</v>
      </c>
      <c r="AV812" s="35" t="str">
        <f t="shared" si="288"/>
        <v>000</v>
      </c>
      <c r="AW812" s="39" t="str">
        <f t="shared" si="289"/>
        <v>000</v>
      </c>
      <c r="AX812" s="169">
        <f t="shared" si="290"/>
        <v>0</v>
      </c>
      <c r="AY812" s="43">
        <f t="shared" si="291"/>
        <v>0</v>
      </c>
      <c r="AZ812" s="32">
        <f t="shared" si="292"/>
        <v>0</v>
      </c>
    </row>
    <row r="813" spans="3:52" ht="22.5" customHeight="1">
      <c r="C813" s="512"/>
      <c r="D813" s="514"/>
      <c r="E813" s="516"/>
      <c r="F813" s="27" t="s">
        <v>305</v>
      </c>
      <c r="G813" s="25"/>
      <c r="H813" s="28" t="s">
        <v>309</v>
      </c>
      <c r="I813" s="521"/>
      <c r="J813" s="514"/>
      <c r="K813" s="541"/>
      <c r="L813" s="543"/>
      <c r="M813" s="545"/>
      <c r="N813" s="127" t="s">
        <v>305</v>
      </c>
      <c r="O813" s="25"/>
      <c r="P813" s="28" t="s">
        <v>309</v>
      </c>
      <c r="Q813" s="3"/>
      <c r="R813" s="4"/>
      <c r="S813" s="5"/>
      <c r="T813" s="6"/>
      <c r="U813" s="7"/>
      <c r="V813" s="55"/>
      <c r="W813" s="125"/>
      <c r="X813" s="8"/>
      <c r="Y813" s="4"/>
      <c r="Z813" s="5"/>
      <c r="AA813" s="6"/>
      <c r="AB813" s="7"/>
      <c r="AC813" s="55"/>
      <c r="AD813" s="170"/>
      <c r="AE813" s="27" t="s">
        <v>305</v>
      </c>
      <c r="AF813" s="25"/>
      <c r="AG813" s="28" t="s">
        <v>309</v>
      </c>
      <c r="AH813" s="552"/>
      <c r="AI813" s="537"/>
      <c r="AJ813" s="539"/>
      <c r="AK813" s="539"/>
      <c r="AL813" s="539"/>
      <c r="AM813" s="539"/>
      <c r="AO813" s="34" t="str">
        <f t="shared" si="293"/>
        <v/>
      </c>
      <c r="AP813" s="35" t="str">
        <f t="shared" si="282"/>
        <v/>
      </c>
      <c r="AQ813" s="36" t="str">
        <f t="shared" si="283"/>
        <v/>
      </c>
      <c r="AR813" s="37" t="str">
        <f t="shared" si="284"/>
        <v/>
      </c>
      <c r="AS813" s="38" t="str">
        <f t="shared" si="285"/>
        <v>000</v>
      </c>
      <c r="AT813" s="39" t="str">
        <f t="shared" si="286"/>
        <v>000</v>
      </c>
      <c r="AU813" s="169">
        <f t="shared" si="287"/>
        <v>0</v>
      </c>
      <c r="AV813" s="35" t="str">
        <f t="shared" si="288"/>
        <v>000</v>
      </c>
      <c r="AW813" s="39" t="str">
        <f t="shared" si="289"/>
        <v>000</v>
      </c>
      <c r="AX813" s="169">
        <f t="shared" si="290"/>
        <v>0</v>
      </c>
      <c r="AY813" s="43">
        <f t="shared" si="291"/>
        <v>0</v>
      </c>
      <c r="AZ813" s="32">
        <f t="shared" si="292"/>
        <v>0</v>
      </c>
    </row>
    <row r="814" spans="3:52" ht="22.5" customHeight="1" thickBot="1">
      <c r="C814" s="511"/>
      <c r="D814" s="513"/>
      <c r="E814" s="515"/>
      <c r="F814" s="517" t="str">
        <f>IF(G815="","",INT(YEARFRAC(G815,'[1]1'!$AJ$7,1)))</f>
        <v/>
      </c>
      <c r="G814" s="518"/>
      <c r="H814" s="519"/>
      <c r="I814" s="520"/>
      <c r="J814" s="513"/>
      <c r="K814" s="540" t="s">
        <v>308</v>
      </c>
      <c r="L814" s="542"/>
      <c r="M814" s="544" t="s">
        <v>307</v>
      </c>
      <c r="N814" s="546"/>
      <c r="O814" s="547"/>
      <c r="P814" s="548"/>
      <c r="Q814" s="3"/>
      <c r="R814" s="4"/>
      <c r="S814" s="5"/>
      <c r="T814" s="6"/>
      <c r="U814" s="7"/>
      <c r="V814" s="55"/>
      <c r="W814" s="125"/>
      <c r="X814" s="8"/>
      <c r="Y814" s="4"/>
      <c r="Z814" s="5"/>
      <c r="AA814" s="6"/>
      <c r="AB814" s="7"/>
      <c r="AC814" s="55"/>
      <c r="AD814" s="168"/>
      <c r="AE814" s="549" t="s">
        <v>66</v>
      </c>
      <c r="AF814" s="549"/>
      <c r="AG814" s="550"/>
      <c r="AH814" s="551"/>
      <c r="AI814" s="536" t="str">
        <f t="shared" si="276"/>
        <v/>
      </c>
      <c r="AJ814" s="538"/>
      <c r="AK814" s="538"/>
      <c r="AL814" s="538"/>
      <c r="AM814" s="538"/>
      <c r="AO814" s="34" t="str">
        <f t="shared" si="293"/>
        <v/>
      </c>
      <c r="AP814" s="35" t="str">
        <f t="shared" si="282"/>
        <v/>
      </c>
      <c r="AQ814" s="36" t="str">
        <f t="shared" si="283"/>
        <v/>
      </c>
      <c r="AR814" s="37" t="str">
        <f t="shared" si="284"/>
        <v/>
      </c>
      <c r="AS814" s="38" t="str">
        <f t="shared" si="285"/>
        <v>000</v>
      </c>
      <c r="AT814" s="39" t="str">
        <f t="shared" si="286"/>
        <v>000</v>
      </c>
      <c r="AU814" s="169">
        <f t="shared" si="287"/>
        <v>0</v>
      </c>
      <c r="AV814" s="35" t="str">
        <f t="shared" si="288"/>
        <v>000</v>
      </c>
      <c r="AW814" s="39" t="str">
        <f t="shared" si="289"/>
        <v>000</v>
      </c>
      <c r="AX814" s="169">
        <f t="shared" si="290"/>
        <v>0</v>
      </c>
      <c r="AY814" s="43">
        <f t="shared" si="291"/>
        <v>0</v>
      </c>
      <c r="AZ814" s="32">
        <f t="shared" si="292"/>
        <v>0</v>
      </c>
    </row>
    <row r="815" spans="3:52" ht="22.5" customHeight="1">
      <c r="C815" s="512"/>
      <c r="D815" s="514"/>
      <c r="E815" s="516"/>
      <c r="F815" s="27" t="s">
        <v>305</v>
      </c>
      <c r="G815" s="25"/>
      <c r="H815" s="28" t="s">
        <v>309</v>
      </c>
      <c r="I815" s="521"/>
      <c r="J815" s="514"/>
      <c r="K815" s="541"/>
      <c r="L815" s="543"/>
      <c r="M815" s="545"/>
      <c r="N815" s="127" t="s">
        <v>305</v>
      </c>
      <c r="O815" s="25"/>
      <c r="P815" s="28" t="s">
        <v>309</v>
      </c>
      <c r="Q815" s="3"/>
      <c r="R815" s="4"/>
      <c r="S815" s="5"/>
      <c r="T815" s="6"/>
      <c r="U815" s="7"/>
      <c r="V815" s="55"/>
      <c r="W815" s="125"/>
      <c r="X815" s="8"/>
      <c r="Y815" s="4"/>
      <c r="Z815" s="5"/>
      <c r="AA815" s="6"/>
      <c r="AB815" s="7"/>
      <c r="AC815" s="55"/>
      <c r="AD815" s="170"/>
      <c r="AE815" s="27" t="s">
        <v>305</v>
      </c>
      <c r="AF815" s="25"/>
      <c r="AG815" s="28" t="s">
        <v>309</v>
      </c>
      <c r="AH815" s="552"/>
      <c r="AI815" s="537"/>
      <c r="AJ815" s="539"/>
      <c r="AK815" s="539"/>
      <c r="AL815" s="539"/>
      <c r="AM815" s="539"/>
      <c r="AO815" s="34" t="str">
        <f t="shared" si="293"/>
        <v/>
      </c>
      <c r="AP815" s="35" t="str">
        <f t="shared" si="282"/>
        <v/>
      </c>
      <c r="AQ815" s="36" t="str">
        <f t="shared" si="283"/>
        <v/>
      </c>
      <c r="AR815" s="37" t="str">
        <f t="shared" si="284"/>
        <v/>
      </c>
      <c r="AS815" s="38" t="str">
        <f t="shared" si="285"/>
        <v>000</v>
      </c>
      <c r="AT815" s="39" t="str">
        <f t="shared" si="286"/>
        <v>000</v>
      </c>
      <c r="AU815" s="169">
        <f t="shared" si="287"/>
        <v>0</v>
      </c>
      <c r="AV815" s="35" t="str">
        <f t="shared" si="288"/>
        <v>000</v>
      </c>
      <c r="AW815" s="39" t="str">
        <f t="shared" si="289"/>
        <v>000</v>
      </c>
      <c r="AX815" s="169">
        <f t="shared" si="290"/>
        <v>0</v>
      </c>
      <c r="AY815" s="43">
        <f t="shared" si="291"/>
        <v>0</v>
      </c>
      <c r="AZ815" s="32">
        <f t="shared" si="292"/>
        <v>0</v>
      </c>
    </row>
    <row r="816" spans="3:52" ht="22.5" customHeight="1" thickBot="1">
      <c r="C816" s="511"/>
      <c r="D816" s="513"/>
      <c r="E816" s="515"/>
      <c r="F816" s="517" t="str">
        <f>IF(G817="","",INT(YEARFRAC(G817,'[1]1'!$AJ$7,1)))</f>
        <v/>
      </c>
      <c r="G816" s="518"/>
      <c r="H816" s="519"/>
      <c r="I816" s="520"/>
      <c r="J816" s="513"/>
      <c r="K816" s="540" t="s">
        <v>308</v>
      </c>
      <c r="L816" s="542"/>
      <c r="M816" s="544" t="s">
        <v>307</v>
      </c>
      <c r="N816" s="546"/>
      <c r="O816" s="547"/>
      <c r="P816" s="548"/>
      <c r="Q816" s="3"/>
      <c r="R816" s="4"/>
      <c r="S816" s="5"/>
      <c r="T816" s="6"/>
      <c r="U816" s="7"/>
      <c r="V816" s="55"/>
      <c r="W816" s="125"/>
      <c r="X816" s="8"/>
      <c r="Y816" s="4"/>
      <c r="Z816" s="5"/>
      <c r="AA816" s="6"/>
      <c r="AB816" s="7"/>
      <c r="AC816" s="55"/>
      <c r="AD816" s="168"/>
      <c r="AE816" s="549" t="s">
        <v>66</v>
      </c>
      <c r="AF816" s="549"/>
      <c r="AG816" s="550"/>
      <c r="AH816" s="551"/>
      <c r="AI816" s="536" t="str">
        <f t="shared" si="277"/>
        <v/>
      </c>
      <c r="AJ816" s="538"/>
      <c r="AK816" s="538"/>
      <c r="AL816" s="538"/>
      <c r="AM816" s="538"/>
      <c r="AO816" s="34" t="str">
        <f t="shared" si="293"/>
        <v/>
      </c>
      <c r="AP816" s="35" t="str">
        <f t="shared" si="282"/>
        <v/>
      </c>
      <c r="AQ816" s="36" t="str">
        <f t="shared" si="283"/>
        <v/>
      </c>
      <c r="AR816" s="37" t="str">
        <f t="shared" si="284"/>
        <v/>
      </c>
      <c r="AS816" s="38" t="str">
        <f t="shared" si="285"/>
        <v>000</v>
      </c>
      <c r="AT816" s="39" t="str">
        <f t="shared" si="286"/>
        <v>000</v>
      </c>
      <c r="AU816" s="169">
        <f t="shared" si="287"/>
        <v>0</v>
      </c>
      <c r="AV816" s="35" t="str">
        <f t="shared" si="288"/>
        <v>000</v>
      </c>
      <c r="AW816" s="39" t="str">
        <f t="shared" si="289"/>
        <v>000</v>
      </c>
      <c r="AX816" s="169">
        <f t="shared" si="290"/>
        <v>0</v>
      </c>
      <c r="AY816" s="43">
        <f t="shared" si="291"/>
        <v>0</v>
      </c>
      <c r="AZ816" s="32">
        <f t="shared" si="292"/>
        <v>0</v>
      </c>
    </row>
    <row r="817" spans="3:52" ht="22.5" customHeight="1">
      <c r="C817" s="512"/>
      <c r="D817" s="514"/>
      <c r="E817" s="516"/>
      <c r="F817" s="27" t="s">
        <v>305</v>
      </c>
      <c r="G817" s="25"/>
      <c r="H817" s="28" t="s">
        <v>309</v>
      </c>
      <c r="I817" s="521"/>
      <c r="J817" s="514"/>
      <c r="K817" s="541"/>
      <c r="L817" s="543"/>
      <c r="M817" s="545"/>
      <c r="N817" s="127" t="s">
        <v>305</v>
      </c>
      <c r="O817" s="25"/>
      <c r="P817" s="28" t="s">
        <v>309</v>
      </c>
      <c r="Q817" s="3"/>
      <c r="R817" s="4"/>
      <c r="S817" s="5"/>
      <c r="T817" s="6"/>
      <c r="U817" s="7"/>
      <c r="V817" s="55"/>
      <c r="W817" s="125"/>
      <c r="X817" s="8"/>
      <c r="Y817" s="4"/>
      <c r="Z817" s="5"/>
      <c r="AA817" s="6"/>
      <c r="AB817" s="7"/>
      <c r="AC817" s="55"/>
      <c r="AD817" s="170"/>
      <c r="AE817" s="27" t="s">
        <v>305</v>
      </c>
      <c r="AF817" s="25"/>
      <c r="AG817" s="28" t="s">
        <v>309</v>
      </c>
      <c r="AH817" s="552"/>
      <c r="AI817" s="537"/>
      <c r="AJ817" s="539"/>
      <c r="AK817" s="539"/>
      <c r="AL817" s="539"/>
      <c r="AM817" s="539"/>
      <c r="AO817" s="34" t="str">
        <f t="shared" si="293"/>
        <v/>
      </c>
      <c r="AP817" s="35" t="str">
        <f t="shared" si="282"/>
        <v/>
      </c>
      <c r="AQ817" s="36" t="str">
        <f t="shared" si="283"/>
        <v/>
      </c>
      <c r="AR817" s="37" t="str">
        <f t="shared" si="284"/>
        <v/>
      </c>
      <c r="AS817" s="38" t="str">
        <f t="shared" si="285"/>
        <v>000</v>
      </c>
      <c r="AT817" s="39" t="str">
        <f t="shared" si="286"/>
        <v>000</v>
      </c>
      <c r="AU817" s="169">
        <f t="shared" si="287"/>
        <v>0</v>
      </c>
      <c r="AV817" s="35" t="str">
        <f t="shared" si="288"/>
        <v>000</v>
      </c>
      <c r="AW817" s="39" t="str">
        <f t="shared" si="289"/>
        <v>000</v>
      </c>
      <c r="AX817" s="169">
        <f t="shared" si="290"/>
        <v>0</v>
      </c>
      <c r="AY817" s="43">
        <f t="shared" si="291"/>
        <v>0</v>
      </c>
      <c r="AZ817" s="32">
        <f t="shared" si="292"/>
        <v>0</v>
      </c>
    </row>
    <row r="818" spans="3:52" ht="22.5" customHeight="1" thickBot="1">
      <c r="C818" s="511"/>
      <c r="D818" s="513"/>
      <c r="E818" s="515"/>
      <c r="F818" s="517" t="str">
        <f>IF(G819="","",INT(YEARFRAC(G819,'[1]1'!$AJ$7,1)))</f>
        <v/>
      </c>
      <c r="G818" s="518"/>
      <c r="H818" s="519"/>
      <c r="I818" s="520"/>
      <c r="J818" s="513"/>
      <c r="K818" s="540" t="s">
        <v>308</v>
      </c>
      <c r="L818" s="542"/>
      <c r="M818" s="544" t="s">
        <v>307</v>
      </c>
      <c r="N818" s="546"/>
      <c r="O818" s="547"/>
      <c r="P818" s="548"/>
      <c r="Q818" s="3"/>
      <c r="R818" s="4"/>
      <c r="S818" s="5"/>
      <c r="T818" s="6"/>
      <c r="U818" s="7"/>
      <c r="V818" s="55"/>
      <c r="W818" s="125"/>
      <c r="X818" s="8"/>
      <c r="Y818" s="4"/>
      <c r="Z818" s="5"/>
      <c r="AA818" s="6"/>
      <c r="AB818" s="7"/>
      <c r="AC818" s="55"/>
      <c r="AD818" s="168"/>
      <c r="AE818" s="549" t="s">
        <v>66</v>
      </c>
      <c r="AF818" s="549"/>
      <c r="AG818" s="550"/>
      <c r="AH818" s="551"/>
      <c r="AI818" s="536" t="str">
        <f t="shared" si="278"/>
        <v/>
      </c>
      <c r="AJ818" s="538"/>
      <c r="AK818" s="538"/>
      <c r="AL818" s="538"/>
      <c r="AM818" s="538"/>
      <c r="AO818" s="34" t="str">
        <f t="shared" si="293"/>
        <v/>
      </c>
      <c r="AP818" s="35" t="str">
        <f t="shared" si="282"/>
        <v/>
      </c>
      <c r="AQ818" s="36" t="str">
        <f t="shared" si="283"/>
        <v/>
      </c>
      <c r="AR818" s="37" t="str">
        <f t="shared" si="284"/>
        <v/>
      </c>
      <c r="AS818" s="38" t="str">
        <f t="shared" si="285"/>
        <v>000</v>
      </c>
      <c r="AT818" s="39" t="str">
        <f t="shared" si="286"/>
        <v>000</v>
      </c>
      <c r="AU818" s="169">
        <f t="shared" si="287"/>
        <v>0</v>
      </c>
      <c r="AV818" s="35" t="str">
        <f t="shared" si="288"/>
        <v>000</v>
      </c>
      <c r="AW818" s="39" t="str">
        <f t="shared" si="289"/>
        <v>000</v>
      </c>
      <c r="AX818" s="169">
        <f t="shared" si="290"/>
        <v>0</v>
      </c>
      <c r="AY818" s="43">
        <f t="shared" si="291"/>
        <v>0</v>
      </c>
      <c r="AZ818" s="32">
        <f t="shared" si="292"/>
        <v>0</v>
      </c>
    </row>
    <row r="819" spans="3:52" ht="22.5" customHeight="1">
      <c r="C819" s="512"/>
      <c r="D819" s="514"/>
      <c r="E819" s="516"/>
      <c r="F819" s="27" t="s">
        <v>305</v>
      </c>
      <c r="G819" s="25"/>
      <c r="H819" s="28" t="s">
        <v>309</v>
      </c>
      <c r="I819" s="521"/>
      <c r="J819" s="514"/>
      <c r="K819" s="541"/>
      <c r="L819" s="543"/>
      <c r="M819" s="545"/>
      <c r="N819" s="127" t="s">
        <v>305</v>
      </c>
      <c r="O819" s="25"/>
      <c r="P819" s="28" t="s">
        <v>309</v>
      </c>
      <c r="Q819" s="3"/>
      <c r="R819" s="4"/>
      <c r="S819" s="5"/>
      <c r="T819" s="6"/>
      <c r="U819" s="7"/>
      <c r="V819" s="55"/>
      <c r="W819" s="125"/>
      <c r="X819" s="8"/>
      <c r="Y819" s="4"/>
      <c r="Z819" s="5"/>
      <c r="AA819" s="6"/>
      <c r="AB819" s="7"/>
      <c r="AC819" s="55"/>
      <c r="AD819" s="170"/>
      <c r="AE819" s="27" t="s">
        <v>305</v>
      </c>
      <c r="AF819" s="25"/>
      <c r="AG819" s="28" t="s">
        <v>309</v>
      </c>
      <c r="AH819" s="552"/>
      <c r="AI819" s="537"/>
      <c r="AJ819" s="539"/>
      <c r="AK819" s="539"/>
      <c r="AL819" s="539"/>
      <c r="AM819" s="539"/>
      <c r="AO819" s="34" t="str">
        <f t="shared" si="293"/>
        <v/>
      </c>
      <c r="AP819" s="35" t="str">
        <f t="shared" si="282"/>
        <v/>
      </c>
      <c r="AQ819" s="36" t="str">
        <f t="shared" si="283"/>
        <v/>
      </c>
      <c r="AR819" s="37" t="str">
        <f t="shared" si="284"/>
        <v/>
      </c>
      <c r="AS819" s="38" t="str">
        <f t="shared" si="285"/>
        <v>000</v>
      </c>
      <c r="AT819" s="39" t="str">
        <f t="shared" si="286"/>
        <v>000</v>
      </c>
      <c r="AU819" s="169">
        <f t="shared" si="287"/>
        <v>0</v>
      </c>
      <c r="AV819" s="35" t="str">
        <f t="shared" si="288"/>
        <v>000</v>
      </c>
      <c r="AW819" s="39" t="str">
        <f t="shared" si="289"/>
        <v>000</v>
      </c>
      <c r="AX819" s="169">
        <f t="shared" si="290"/>
        <v>0</v>
      </c>
      <c r="AY819" s="43">
        <f t="shared" si="291"/>
        <v>0</v>
      </c>
      <c r="AZ819" s="32">
        <f t="shared" si="292"/>
        <v>0</v>
      </c>
    </row>
    <row r="820" spans="3:52" ht="22.5" customHeight="1" thickBot="1">
      <c r="C820" s="511"/>
      <c r="D820" s="513"/>
      <c r="E820" s="515"/>
      <c r="F820" s="517" t="str">
        <f>IF(G821="","",INT(YEARFRAC(G821,'[1]1'!$AJ$7,1)))</f>
        <v/>
      </c>
      <c r="G820" s="518"/>
      <c r="H820" s="519"/>
      <c r="I820" s="520"/>
      <c r="J820" s="513"/>
      <c r="K820" s="540" t="s">
        <v>308</v>
      </c>
      <c r="L820" s="542"/>
      <c r="M820" s="544" t="s">
        <v>307</v>
      </c>
      <c r="N820" s="546"/>
      <c r="O820" s="547"/>
      <c r="P820" s="548"/>
      <c r="Q820" s="3"/>
      <c r="R820" s="4"/>
      <c r="S820" s="5"/>
      <c r="T820" s="6"/>
      <c r="U820" s="7"/>
      <c r="V820" s="55"/>
      <c r="W820" s="125"/>
      <c r="X820" s="8"/>
      <c r="Y820" s="4"/>
      <c r="Z820" s="5"/>
      <c r="AA820" s="6"/>
      <c r="AB820" s="7"/>
      <c r="AC820" s="55"/>
      <c r="AD820" s="168"/>
      <c r="AE820" s="549" t="s">
        <v>66</v>
      </c>
      <c r="AF820" s="549"/>
      <c r="AG820" s="550"/>
      <c r="AH820" s="551"/>
      <c r="AI820" s="536" t="str">
        <f t="shared" si="279"/>
        <v/>
      </c>
      <c r="AJ820" s="538"/>
      <c r="AK820" s="538"/>
      <c r="AL820" s="538"/>
      <c r="AM820" s="538"/>
      <c r="AO820" s="34" t="str">
        <f t="shared" si="293"/>
        <v/>
      </c>
      <c r="AP820" s="35" t="str">
        <f t="shared" si="282"/>
        <v/>
      </c>
      <c r="AQ820" s="36" t="str">
        <f t="shared" si="283"/>
        <v/>
      </c>
      <c r="AR820" s="37" t="str">
        <f t="shared" si="284"/>
        <v/>
      </c>
      <c r="AS820" s="38" t="str">
        <f t="shared" si="285"/>
        <v>000</v>
      </c>
      <c r="AT820" s="39" t="str">
        <f t="shared" si="286"/>
        <v>000</v>
      </c>
      <c r="AU820" s="169">
        <f t="shared" si="287"/>
        <v>0</v>
      </c>
      <c r="AV820" s="35" t="str">
        <f t="shared" si="288"/>
        <v>000</v>
      </c>
      <c r="AW820" s="39" t="str">
        <f t="shared" si="289"/>
        <v>000</v>
      </c>
      <c r="AX820" s="169">
        <f t="shared" si="290"/>
        <v>0</v>
      </c>
      <c r="AY820" s="43">
        <f t="shared" si="291"/>
        <v>0</v>
      </c>
      <c r="AZ820" s="32">
        <f t="shared" si="292"/>
        <v>0</v>
      </c>
    </row>
    <row r="821" spans="3:52" ht="22.5" customHeight="1">
      <c r="C821" s="512"/>
      <c r="D821" s="514"/>
      <c r="E821" s="516"/>
      <c r="F821" s="27" t="s">
        <v>305</v>
      </c>
      <c r="G821" s="25"/>
      <c r="H821" s="28" t="s">
        <v>309</v>
      </c>
      <c r="I821" s="521"/>
      <c r="J821" s="514"/>
      <c r="K821" s="541"/>
      <c r="L821" s="543"/>
      <c r="M821" s="545"/>
      <c r="N821" s="127" t="s">
        <v>305</v>
      </c>
      <c r="O821" s="25"/>
      <c r="P821" s="28" t="s">
        <v>309</v>
      </c>
      <c r="Q821" s="3"/>
      <c r="R821" s="4"/>
      <c r="S821" s="5"/>
      <c r="T821" s="6"/>
      <c r="U821" s="7"/>
      <c r="V821" s="55"/>
      <c r="W821" s="125"/>
      <c r="X821" s="8"/>
      <c r="Y821" s="4"/>
      <c r="Z821" s="5"/>
      <c r="AA821" s="6"/>
      <c r="AB821" s="7"/>
      <c r="AC821" s="55"/>
      <c r="AD821" s="170"/>
      <c r="AE821" s="27" t="s">
        <v>305</v>
      </c>
      <c r="AF821" s="25"/>
      <c r="AG821" s="28" t="s">
        <v>309</v>
      </c>
      <c r="AH821" s="552"/>
      <c r="AI821" s="537"/>
      <c r="AJ821" s="539"/>
      <c r="AK821" s="539"/>
      <c r="AL821" s="539"/>
      <c r="AM821" s="539"/>
      <c r="AO821" s="34" t="str">
        <f t="shared" si="293"/>
        <v/>
      </c>
      <c r="AP821" s="35" t="str">
        <f t="shared" si="282"/>
        <v/>
      </c>
      <c r="AQ821" s="36" t="str">
        <f t="shared" si="283"/>
        <v/>
      </c>
      <c r="AR821" s="37" t="str">
        <f t="shared" si="284"/>
        <v/>
      </c>
      <c r="AS821" s="38" t="str">
        <f t="shared" si="285"/>
        <v>000</v>
      </c>
      <c r="AT821" s="39" t="str">
        <f t="shared" si="286"/>
        <v>000</v>
      </c>
      <c r="AU821" s="169">
        <f t="shared" si="287"/>
        <v>0</v>
      </c>
      <c r="AV821" s="35" t="str">
        <f t="shared" si="288"/>
        <v>000</v>
      </c>
      <c r="AW821" s="39" t="str">
        <f t="shared" si="289"/>
        <v>000</v>
      </c>
      <c r="AX821" s="169">
        <f t="shared" si="290"/>
        <v>0</v>
      </c>
      <c r="AY821" s="43">
        <f t="shared" si="291"/>
        <v>0</v>
      </c>
      <c r="AZ821" s="32">
        <f t="shared" si="292"/>
        <v>0</v>
      </c>
    </row>
    <row r="822" spans="3:52" ht="22.5" customHeight="1" thickBot="1">
      <c r="C822" s="511"/>
      <c r="D822" s="513"/>
      <c r="E822" s="515"/>
      <c r="F822" s="517" t="str">
        <f>IF(G823="","",INT(YEARFRAC(G823,'[1]1'!$AJ$7,1)))</f>
        <v/>
      </c>
      <c r="G822" s="518"/>
      <c r="H822" s="519"/>
      <c r="I822" s="520"/>
      <c r="J822" s="513"/>
      <c r="K822" s="540" t="s">
        <v>308</v>
      </c>
      <c r="L822" s="542"/>
      <c r="M822" s="544" t="s">
        <v>307</v>
      </c>
      <c r="N822" s="546"/>
      <c r="O822" s="547"/>
      <c r="P822" s="548"/>
      <c r="Q822" s="3"/>
      <c r="R822" s="4"/>
      <c r="S822" s="5"/>
      <c r="T822" s="6"/>
      <c r="U822" s="7"/>
      <c r="V822" s="55"/>
      <c r="W822" s="125"/>
      <c r="X822" s="8"/>
      <c r="Y822" s="4"/>
      <c r="Z822" s="5"/>
      <c r="AA822" s="6"/>
      <c r="AB822" s="7"/>
      <c r="AC822" s="55"/>
      <c r="AD822" s="168"/>
      <c r="AE822" s="549" t="s">
        <v>66</v>
      </c>
      <c r="AF822" s="549"/>
      <c r="AG822" s="550"/>
      <c r="AH822" s="551"/>
      <c r="AI822" s="536" t="str">
        <f t="shared" si="280"/>
        <v/>
      </c>
      <c r="AJ822" s="538"/>
      <c r="AK822" s="538"/>
      <c r="AL822" s="538"/>
      <c r="AM822" s="538"/>
      <c r="AO822" s="34" t="str">
        <f t="shared" si="293"/>
        <v/>
      </c>
      <c r="AP822" s="35" t="str">
        <f t="shared" si="282"/>
        <v/>
      </c>
      <c r="AQ822" s="36" t="str">
        <f t="shared" si="283"/>
        <v/>
      </c>
      <c r="AR822" s="37" t="str">
        <f t="shared" si="284"/>
        <v/>
      </c>
      <c r="AS822" s="38" t="str">
        <f t="shared" si="285"/>
        <v>000</v>
      </c>
      <c r="AT822" s="39" t="str">
        <f t="shared" si="286"/>
        <v>000</v>
      </c>
      <c r="AU822" s="169">
        <f t="shared" si="287"/>
        <v>0</v>
      </c>
      <c r="AV822" s="35" t="str">
        <f t="shared" si="288"/>
        <v>000</v>
      </c>
      <c r="AW822" s="39" t="str">
        <f t="shared" si="289"/>
        <v>000</v>
      </c>
      <c r="AX822" s="169">
        <f t="shared" si="290"/>
        <v>0</v>
      </c>
      <c r="AY822" s="43">
        <f t="shared" si="291"/>
        <v>0</v>
      </c>
      <c r="AZ822" s="32">
        <f t="shared" si="292"/>
        <v>0</v>
      </c>
    </row>
    <row r="823" spans="3:52" ht="22.5" customHeight="1">
      <c r="C823" s="512"/>
      <c r="D823" s="514"/>
      <c r="E823" s="516"/>
      <c r="F823" s="27" t="s">
        <v>305</v>
      </c>
      <c r="G823" s="25"/>
      <c r="H823" s="28" t="s">
        <v>309</v>
      </c>
      <c r="I823" s="521"/>
      <c r="J823" s="514"/>
      <c r="K823" s="541"/>
      <c r="L823" s="543"/>
      <c r="M823" s="545"/>
      <c r="N823" s="127" t="s">
        <v>305</v>
      </c>
      <c r="O823" s="25"/>
      <c r="P823" s="28" t="s">
        <v>309</v>
      </c>
      <c r="Q823" s="3"/>
      <c r="R823" s="4"/>
      <c r="S823" s="5"/>
      <c r="T823" s="6"/>
      <c r="U823" s="7"/>
      <c r="V823" s="55"/>
      <c r="W823" s="125"/>
      <c r="X823" s="8"/>
      <c r="Y823" s="4"/>
      <c r="Z823" s="5"/>
      <c r="AA823" s="6"/>
      <c r="AB823" s="7"/>
      <c r="AC823" s="55"/>
      <c r="AD823" s="170"/>
      <c r="AE823" s="27" t="s">
        <v>305</v>
      </c>
      <c r="AF823" s="25"/>
      <c r="AG823" s="28" t="s">
        <v>309</v>
      </c>
      <c r="AH823" s="552"/>
      <c r="AI823" s="537"/>
      <c r="AJ823" s="539"/>
      <c r="AK823" s="539"/>
      <c r="AL823" s="539"/>
      <c r="AM823" s="539"/>
      <c r="AO823" s="34" t="str">
        <f t="shared" si="293"/>
        <v/>
      </c>
      <c r="AP823" s="35" t="str">
        <f t="shared" si="282"/>
        <v/>
      </c>
      <c r="AQ823" s="36" t="str">
        <f t="shared" si="283"/>
        <v/>
      </c>
      <c r="AR823" s="37" t="str">
        <f t="shared" si="284"/>
        <v/>
      </c>
      <c r="AS823" s="38" t="str">
        <f t="shared" si="285"/>
        <v>000</v>
      </c>
      <c r="AT823" s="39" t="str">
        <f t="shared" si="286"/>
        <v>000</v>
      </c>
      <c r="AU823" s="169">
        <f t="shared" si="287"/>
        <v>0</v>
      </c>
      <c r="AV823" s="35" t="str">
        <f t="shared" si="288"/>
        <v>000</v>
      </c>
      <c r="AW823" s="39" t="str">
        <f t="shared" si="289"/>
        <v>000</v>
      </c>
      <c r="AX823" s="169">
        <f t="shared" si="290"/>
        <v>0</v>
      </c>
      <c r="AY823" s="43">
        <f t="shared" si="291"/>
        <v>0</v>
      </c>
      <c r="AZ823" s="32">
        <f t="shared" si="292"/>
        <v>0</v>
      </c>
    </row>
    <row r="824" spans="3:52" ht="22.5" customHeight="1" thickBot="1">
      <c r="C824" s="511"/>
      <c r="D824" s="513"/>
      <c r="E824" s="515"/>
      <c r="F824" s="517" t="str">
        <f>IF(G825="","",INT(YEARFRAC(G825,'[1]1'!$AJ$7,1)))</f>
        <v/>
      </c>
      <c r="G824" s="518"/>
      <c r="H824" s="519"/>
      <c r="I824" s="520"/>
      <c r="J824" s="513"/>
      <c r="K824" s="540" t="s">
        <v>308</v>
      </c>
      <c r="L824" s="542"/>
      <c r="M824" s="544" t="s">
        <v>307</v>
      </c>
      <c r="N824" s="546"/>
      <c r="O824" s="547"/>
      <c r="P824" s="548"/>
      <c r="Q824" s="3"/>
      <c r="R824" s="4"/>
      <c r="S824" s="5"/>
      <c r="T824" s="6"/>
      <c r="U824" s="7"/>
      <c r="V824" s="55"/>
      <c r="W824" s="125"/>
      <c r="X824" s="8"/>
      <c r="Y824" s="4"/>
      <c r="Z824" s="5"/>
      <c r="AA824" s="6"/>
      <c r="AB824" s="7"/>
      <c r="AC824" s="55"/>
      <c r="AD824" s="168"/>
      <c r="AE824" s="549" t="s">
        <v>66</v>
      </c>
      <c r="AF824" s="549"/>
      <c r="AG824" s="550"/>
      <c r="AH824" s="551"/>
      <c r="AI824" s="536" t="str">
        <f t="shared" ref="AI824" si="296">IF(F824&lt;35,"◯","")</f>
        <v/>
      </c>
      <c r="AJ824" s="538"/>
      <c r="AK824" s="538"/>
      <c r="AL824" s="538"/>
      <c r="AM824" s="538"/>
      <c r="AO824" s="34" t="str">
        <f t="shared" si="293"/>
        <v/>
      </c>
      <c r="AP824" s="35" t="str">
        <f t="shared" si="282"/>
        <v/>
      </c>
      <c r="AQ824" s="36" t="str">
        <f t="shared" si="283"/>
        <v/>
      </c>
      <c r="AR824" s="37" t="str">
        <f t="shared" si="284"/>
        <v/>
      </c>
      <c r="AS824" s="38" t="str">
        <f t="shared" si="285"/>
        <v>000</v>
      </c>
      <c r="AT824" s="39" t="str">
        <f t="shared" si="286"/>
        <v>000</v>
      </c>
      <c r="AU824" s="169">
        <f t="shared" si="287"/>
        <v>0</v>
      </c>
      <c r="AV824" s="35" t="str">
        <f t="shared" si="288"/>
        <v>000</v>
      </c>
      <c r="AW824" s="39" t="str">
        <f t="shared" si="289"/>
        <v>000</v>
      </c>
      <c r="AX824" s="169">
        <f t="shared" si="290"/>
        <v>0</v>
      </c>
      <c r="AY824" s="43">
        <f t="shared" si="291"/>
        <v>0</v>
      </c>
      <c r="AZ824" s="32">
        <f t="shared" si="292"/>
        <v>0</v>
      </c>
    </row>
    <row r="825" spans="3:52" ht="22.5" customHeight="1">
      <c r="C825" s="512"/>
      <c r="D825" s="514"/>
      <c r="E825" s="516"/>
      <c r="F825" s="27" t="s">
        <v>305</v>
      </c>
      <c r="G825" s="25"/>
      <c r="H825" s="28" t="s">
        <v>309</v>
      </c>
      <c r="I825" s="521"/>
      <c r="J825" s="514"/>
      <c r="K825" s="541"/>
      <c r="L825" s="543"/>
      <c r="M825" s="545"/>
      <c r="N825" s="127" t="s">
        <v>305</v>
      </c>
      <c r="O825" s="25"/>
      <c r="P825" s="28" t="s">
        <v>309</v>
      </c>
      <c r="Q825" s="3"/>
      <c r="R825" s="4"/>
      <c r="S825" s="5"/>
      <c r="T825" s="6"/>
      <c r="U825" s="7"/>
      <c r="V825" s="55"/>
      <c r="W825" s="125"/>
      <c r="X825" s="8"/>
      <c r="Y825" s="4"/>
      <c r="Z825" s="5"/>
      <c r="AA825" s="6"/>
      <c r="AB825" s="7"/>
      <c r="AC825" s="55"/>
      <c r="AD825" s="170"/>
      <c r="AE825" s="27" t="s">
        <v>305</v>
      </c>
      <c r="AF825" s="25"/>
      <c r="AG825" s="28" t="s">
        <v>309</v>
      </c>
      <c r="AH825" s="552"/>
      <c r="AI825" s="537"/>
      <c r="AJ825" s="539"/>
      <c r="AK825" s="539"/>
      <c r="AL825" s="539"/>
      <c r="AM825" s="539"/>
      <c r="AO825" s="34" t="str">
        <f t="shared" si="293"/>
        <v/>
      </c>
      <c r="AP825" s="35" t="str">
        <f t="shared" si="282"/>
        <v/>
      </c>
      <c r="AQ825" s="36" t="str">
        <f t="shared" si="283"/>
        <v/>
      </c>
      <c r="AR825" s="37" t="str">
        <f t="shared" si="284"/>
        <v/>
      </c>
      <c r="AS825" s="38" t="str">
        <f t="shared" si="285"/>
        <v>000</v>
      </c>
      <c r="AT825" s="39" t="str">
        <f t="shared" si="286"/>
        <v>000</v>
      </c>
      <c r="AU825" s="169">
        <f t="shared" si="287"/>
        <v>0</v>
      </c>
      <c r="AV825" s="35" t="str">
        <f t="shared" si="288"/>
        <v>000</v>
      </c>
      <c r="AW825" s="39" t="str">
        <f t="shared" si="289"/>
        <v>000</v>
      </c>
      <c r="AX825" s="169">
        <f t="shared" si="290"/>
        <v>0</v>
      </c>
      <c r="AY825" s="43">
        <f t="shared" si="291"/>
        <v>0</v>
      </c>
      <c r="AZ825" s="32">
        <f t="shared" si="292"/>
        <v>0</v>
      </c>
    </row>
    <row r="826" spans="3:52" ht="22.5" customHeight="1" thickBot="1">
      <c r="C826" s="511"/>
      <c r="D826" s="513"/>
      <c r="E826" s="515"/>
      <c r="F826" s="517" t="str">
        <f>IF(G827="","",INT(YEARFRAC(G827,'[1]1'!$AJ$7,1)))</f>
        <v/>
      </c>
      <c r="G826" s="518"/>
      <c r="H826" s="519"/>
      <c r="I826" s="520"/>
      <c r="J826" s="513"/>
      <c r="K826" s="540" t="s">
        <v>308</v>
      </c>
      <c r="L826" s="542"/>
      <c r="M826" s="544" t="s">
        <v>307</v>
      </c>
      <c r="N826" s="546"/>
      <c r="O826" s="547"/>
      <c r="P826" s="548"/>
      <c r="Q826" s="3"/>
      <c r="R826" s="4"/>
      <c r="S826" s="5"/>
      <c r="T826" s="6"/>
      <c r="U826" s="7"/>
      <c r="V826" s="55"/>
      <c r="W826" s="125"/>
      <c r="X826" s="8"/>
      <c r="Y826" s="4"/>
      <c r="Z826" s="5"/>
      <c r="AA826" s="6"/>
      <c r="AB826" s="7"/>
      <c r="AC826" s="55"/>
      <c r="AD826" s="168"/>
      <c r="AE826" s="549" t="s">
        <v>66</v>
      </c>
      <c r="AF826" s="549"/>
      <c r="AG826" s="550"/>
      <c r="AH826" s="551"/>
      <c r="AI826" s="536" t="str">
        <f t="shared" ref="AI826:AI886" si="297">IF(F826&lt;35,"◯","")</f>
        <v/>
      </c>
      <c r="AJ826" s="538"/>
      <c r="AK826" s="538"/>
      <c r="AL826" s="538"/>
      <c r="AM826" s="538"/>
      <c r="AO826" s="34" t="str">
        <f t="shared" si="293"/>
        <v/>
      </c>
      <c r="AP826" s="35" t="str">
        <f t="shared" si="282"/>
        <v/>
      </c>
      <c r="AQ826" s="36" t="str">
        <f t="shared" si="283"/>
        <v/>
      </c>
      <c r="AR826" s="37" t="str">
        <f t="shared" si="284"/>
        <v/>
      </c>
      <c r="AS826" s="38" t="str">
        <f t="shared" si="285"/>
        <v>000</v>
      </c>
      <c r="AT826" s="39" t="str">
        <f t="shared" si="286"/>
        <v>000</v>
      </c>
      <c r="AU826" s="169">
        <f t="shared" si="287"/>
        <v>0</v>
      </c>
      <c r="AV826" s="35" t="str">
        <f t="shared" si="288"/>
        <v>000</v>
      </c>
      <c r="AW826" s="39" t="str">
        <f t="shared" si="289"/>
        <v>000</v>
      </c>
      <c r="AX826" s="169">
        <f t="shared" si="290"/>
        <v>0</v>
      </c>
      <c r="AY826" s="43">
        <f t="shared" si="291"/>
        <v>0</v>
      </c>
      <c r="AZ826" s="32">
        <f t="shared" si="292"/>
        <v>0</v>
      </c>
    </row>
    <row r="827" spans="3:52" ht="22.5" customHeight="1">
      <c r="C827" s="512"/>
      <c r="D827" s="514"/>
      <c r="E827" s="516"/>
      <c r="F827" s="27" t="s">
        <v>305</v>
      </c>
      <c r="G827" s="25"/>
      <c r="H827" s="28" t="s">
        <v>309</v>
      </c>
      <c r="I827" s="521"/>
      <c r="J827" s="514"/>
      <c r="K827" s="541"/>
      <c r="L827" s="543"/>
      <c r="M827" s="545"/>
      <c r="N827" s="127" t="s">
        <v>305</v>
      </c>
      <c r="O827" s="25"/>
      <c r="P827" s="28" t="s">
        <v>309</v>
      </c>
      <c r="Q827" s="3"/>
      <c r="R827" s="4"/>
      <c r="S827" s="5"/>
      <c r="T827" s="6"/>
      <c r="U827" s="7"/>
      <c r="V827" s="55"/>
      <c r="W827" s="125"/>
      <c r="X827" s="8"/>
      <c r="Y827" s="4"/>
      <c r="Z827" s="5"/>
      <c r="AA827" s="6"/>
      <c r="AB827" s="7"/>
      <c r="AC827" s="55"/>
      <c r="AD827" s="170"/>
      <c r="AE827" s="27" t="s">
        <v>305</v>
      </c>
      <c r="AF827" s="25"/>
      <c r="AG827" s="28" t="s">
        <v>309</v>
      </c>
      <c r="AH827" s="552"/>
      <c r="AI827" s="537"/>
      <c r="AJ827" s="539"/>
      <c r="AK827" s="539"/>
      <c r="AL827" s="539"/>
      <c r="AM827" s="539"/>
      <c r="AO827" s="34" t="str">
        <f t="shared" si="293"/>
        <v/>
      </c>
      <c r="AP827" s="35" t="str">
        <f t="shared" si="282"/>
        <v/>
      </c>
      <c r="AQ827" s="36" t="str">
        <f t="shared" si="283"/>
        <v/>
      </c>
      <c r="AR827" s="37" t="str">
        <f t="shared" si="284"/>
        <v/>
      </c>
      <c r="AS827" s="38" t="str">
        <f t="shared" si="285"/>
        <v>000</v>
      </c>
      <c r="AT827" s="39" t="str">
        <f t="shared" si="286"/>
        <v>000</v>
      </c>
      <c r="AU827" s="169">
        <f t="shared" si="287"/>
        <v>0</v>
      </c>
      <c r="AV827" s="35" t="str">
        <f t="shared" si="288"/>
        <v>000</v>
      </c>
      <c r="AW827" s="39" t="str">
        <f t="shared" si="289"/>
        <v>000</v>
      </c>
      <c r="AX827" s="169">
        <f t="shared" si="290"/>
        <v>0</v>
      </c>
      <c r="AY827" s="43">
        <f t="shared" si="291"/>
        <v>0</v>
      </c>
      <c r="AZ827" s="32">
        <f t="shared" si="292"/>
        <v>0</v>
      </c>
    </row>
    <row r="828" spans="3:52" ht="22.5" customHeight="1" thickBot="1">
      <c r="C828" s="511"/>
      <c r="D828" s="513"/>
      <c r="E828" s="515"/>
      <c r="F828" s="517" t="str">
        <f>IF(G829="","",INT(YEARFRAC(G829,'[1]1'!$AJ$7,1)))</f>
        <v/>
      </c>
      <c r="G828" s="518"/>
      <c r="H828" s="519"/>
      <c r="I828" s="520"/>
      <c r="J828" s="513"/>
      <c r="K828" s="540" t="s">
        <v>308</v>
      </c>
      <c r="L828" s="542"/>
      <c r="M828" s="544" t="s">
        <v>307</v>
      </c>
      <c r="N828" s="546"/>
      <c r="O828" s="547"/>
      <c r="P828" s="548"/>
      <c r="Q828" s="3"/>
      <c r="R828" s="4"/>
      <c r="S828" s="5"/>
      <c r="T828" s="6"/>
      <c r="U828" s="7"/>
      <c r="V828" s="55"/>
      <c r="W828" s="125"/>
      <c r="X828" s="8"/>
      <c r="Y828" s="4"/>
      <c r="Z828" s="5"/>
      <c r="AA828" s="6"/>
      <c r="AB828" s="7"/>
      <c r="AC828" s="55"/>
      <c r="AD828" s="168"/>
      <c r="AE828" s="549" t="s">
        <v>66</v>
      </c>
      <c r="AF828" s="549"/>
      <c r="AG828" s="550"/>
      <c r="AH828" s="551"/>
      <c r="AI828" s="536" t="str">
        <f t="shared" ref="AI828:AI888" si="298">IF(F828&lt;35,"◯","")</f>
        <v/>
      </c>
      <c r="AJ828" s="538"/>
      <c r="AK828" s="538"/>
      <c r="AL828" s="538"/>
      <c r="AM828" s="538"/>
      <c r="AO828" s="34" t="str">
        <f t="shared" si="293"/>
        <v/>
      </c>
      <c r="AP828" s="35" t="str">
        <f t="shared" si="282"/>
        <v/>
      </c>
      <c r="AQ828" s="36" t="str">
        <f t="shared" si="283"/>
        <v/>
      </c>
      <c r="AR828" s="37" t="str">
        <f t="shared" si="284"/>
        <v/>
      </c>
      <c r="AS828" s="38" t="str">
        <f t="shared" si="285"/>
        <v>000</v>
      </c>
      <c r="AT828" s="39" t="str">
        <f t="shared" si="286"/>
        <v>000</v>
      </c>
      <c r="AU828" s="169">
        <f t="shared" si="287"/>
        <v>0</v>
      </c>
      <c r="AV828" s="35" t="str">
        <f t="shared" si="288"/>
        <v>000</v>
      </c>
      <c r="AW828" s="39" t="str">
        <f t="shared" si="289"/>
        <v>000</v>
      </c>
      <c r="AX828" s="169">
        <f t="shared" si="290"/>
        <v>0</v>
      </c>
      <c r="AY828" s="43">
        <f t="shared" si="291"/>
        <v>0</v>
      </c>
      <c r="AZ828" s="32">
        <f t="shared" si="292"/>
        <v>0</v>
      </c>
    </row>
    <row r="829" spans="3:52" ht="22.5" customHeight="1">
      <c r="C829" s="512"/>
      <c r="D829" s="514"/>
      <c r="E829" s="516"/>
      <c r="F829" s="27" t="s">
        <v>305</v>
      </c>
      <c r="G829" s="25"/>
      <c r="H829" s="28" t="s">
        <v>309</v>
      </c>
      <c r="I829" s="521"/>
      <c r="J829" s="514"/>
      <c r="K829" s="541"/>
      <c r="L829" s="543"/>
      <c r="M829" s="545"/>
      <c r="N829" s="127" t="s">
        <v>305</v>
      </c>
      <c r="O829" s="25"/>
      <c r="P829" s="28" t="s">
        <v>309</v>
      </c>
      <c r="Q829" s="3"/>
      <c r="R829" s="4"/>
      <c r="S829" s="5"/>
      <c r="T829" s="6"/>
      <c r="U829" s="7"/>
      <c r="V829" s="55"/>
      <c r="W829" s="125"/>
      <c r="X829" s="8"/>
      <c r="Y829" s="4"/>
      <c r="Z829" s="5"/>
      <c r="AA829" s="6"/>
      <c r="AB829" s="7"/>
      <c r="AC829" s="55"/>
      <c r="AD829" s="170"/>
      <c r="AE829" s="27" t="s">
        <v>305</v>
      </c>
      <c r="AF829" s="25"/>
      <c r="AG829" s="28" t="s">
        <v>309</v>
      </c>
      <c r="AH829" s="552"/>
      <c r="AI829" s="537"/>
      <c r="AJ829" s="539"/>
      <c r="AK829" s="539"/>
      <c r="AL829" s="539"/>
      <c r="AM829" s="539"/>
      <c r="AO829" s="34" t="str">
        <f t="shared" si="293"/>
        <v/>
      </c>
      <c r="AP829" s="35" t="str">
        <f t="shared" si="282"/>
        <v/>
      </c>
      <c r="AQ829" s="36" t="str">
        <f t="shared" si="283"/>
        <v/>
      </c>
      <c r="AR829" s="37" t="str">
        <f t="shared" si="284"/>
        <v/>
      </c>
      <c r="AS829" s="38" t="str">
        <f t="shared" si="285"/>
        <v>000</v>
      </c>
      <c r="AT829" s="39" t="str">
        <f t="shared" si="286"/>
        <v>000</v>
      </c>
      <c r="AU829" s="169">
        <f t="shared" si="287"/>
        <v>0</v>
      </c>
      <c r="AV829" s="35" t="str">
        <f t="shared" si="288"/>
        <v>000</v>
      </c>
      <c r="AW829" s="39" t="str">
        <f t="shared" si="289"/>
        <v>000</v>
      </c>
      <c r="AX829" s="169">
        <f t="shared" si="290"/>
        <v>0</v>
      </c>
      <c r="AY829" s="43">
        <f t="shared" si="291"/>
        <v>0</v>
      </c>
      <c r="AZ829" s="32">
        <f t="shared" si="292"/>
        <v>0</v>
      </c>
    </row>
    <row r="830" spans="3:52" ht="22.5" customHeight="1" thickBot="1">
      <c r="C830" s="511"/>
      <c r="D830" s="513"/>
      <c r="E830" s="515"/>
      <c r="F830" s="517" t="str">
        <f>IF(G831="","",INT(YEARFRAC(G831,'[1]1'!$AJ$7,1)))</f>
        <v/>
      </c>
      <c r="G830" s="518"/>
      <c r="H830" s="519"/>
      <c r="I830" s="520"/>
      <c r="J830" s="513"/>
      <c r="K830" s="540" t="s">
        <v>308</v>
      </c>
      <c r="L830" s="542"/>
      <c r="M830" s="544" t="s">
        <v>307</v>
      </c>
      <c r="N830" s="546"/>
      <c r="O830" s="547"/>
      <c r="P830" s="548"/>
      <c r="Q830" s="3"/>
      <c r="R830" s="4"/>
      <c r="S830" s="5"/>
      <c r="T830" s="6"/>
      <c r="U830" s="7"/>
      <c r="V830" s="55"/>
      <c r="W830" s="125"/>
      <c r="X830" s="8"/>
      <c r="Y830" s="4"/>
      <c r="Z830" s="5"/>
      <c r="AA830" s="6"/>
      <c r="AB830" s="7"/>
      <c r="AC830" s="55"/>
      <c r="AD830" s="168"/>
      <c r="AE830" s="549" t="s">
        <v>66</v>
      </c>
      <c r="AF830" s="549"/>
      <c r="AG830" s="550"/>
      <c r="AH830" s="551"/>
      <c r="AI830" s="536" t="str">
        <f t="shared" ref="AI830:AI890" si="299">IF(F830&lt;35,"◯","")</f>
        <v/>
      </c>
      <c r="AJ830" s="538"/>
      <c r="AK830" s="538"/>
      <c r="AL830" s="538"/>
      <c r="AM830" s="538"/>
      <c r="AO830" s="34" t="str">
        <f t="shared" si="293"/>
        <v/>
      </c>
      <c r="AP830" s="35" t="str">
        <f t="shared" si="282"/>
        <v/>
      </c>
      <c r="AQ830" s="36" t="str">
        <f t="shared" si="283"/>
        <v/>
      </c>
      <c r="AR830" s="37" t="str">
        <f t="shared" si="284"/>
        <v/>
      </c>
      <c r="AS830" s="38" t="str">
        <f t="shared" si="285"/>
        <v>000</v>
      </c>
      <c r="AT830" s="39" t="str">
        <f t="shared" si="286"/>
        <v>000</v>
      </c>
      <c r="AU830" s="169">
        <f t="shared" si="287"/>
        <v>0</v>
      </c>
      <c r="AV830" s="35" t="str">
        <f t="shared" si="288"/>
        <v>000</v>
      </c>
      <c r="AW830" s="39" t="str">
        <f t="shared" si="289"/>
        <v>000</v>
      </c>
      <c r="AX830" s="169">
        <f t="shared" si="290"/>
        <v>0</v>
      </c>
      <c r="AY830" s="43">
        <f t="shared" si="291"/>
        <v>0</v>
      </c>
      <c r="AZ830" s="32">
        <f t="shared" si="292"/>
        <v>0</v>
      </c>
    </row>
    <row r="831" spans="3:52" ht="22.5" customHeight="1">
      <c r="C831" s="512"/>
      <c r="D831" s="514"/>
      <c r="E831" s="516"/>
      <c r="F831" s="27" t="s">
        <v>305</v>
      </c>
      <c r="G831" s="25"/>
      <c r="H831" s="28" t="s">
        <v>309</v>
      </c>
      <c r="I831" s="521"/>
      <c r="J831" s="514"/>
      <c r="K831" s="541"/>
      <c r="L831" s="543"/>
      <c r="M831" s="545"/>
      <c r="N831" s="127" t="s">
        <v>305</v>
      </c>
      <c r="O831" s="25"/>
      <c r="P831" s="28" t="s">
        <v>309</v>
      </c>
      <c r="Q831" s="3"/>
      <c r="R831" s="4"/>
      <c r="S831" s="5"/>
      <c r="T831" s="6"/>
      <c r="U831" s="7"/>
      <c r="V831" s="55"/>
      <c r="W831" s="125"/>
      <c r="X831" s="8"/>
      <c r="Y831" s="4"/>
      <c r="Z831" s="5"/>
      <c r="AA831" s="6"/>
      <c r="AB831" s="7"/>
      <c r="AC831" s="55"/>
      <c r="AD831" s="170"/>
      <c r="AE831" s="27" t="s">
        <v>305</v>
      </c>
      <c r="AF831" s="25"/>
      <c r="AG831" s="28" t="s">
        <v>309</v>
      </c>
      <c r="AH831" s="552"/>
      <c r="AI831" s="537"/>
      <c r="AJ831" s="539"/>
      <c r="AK831" s="539"/>
      <c r="AL831" s="539"/>
      <c r="AM831" s="539"/>
      <c r="AO831" s="34" t="str">
        <f t="shared" si="293"/>
        <v/>
      </c>
      <c r="AP831" s="35" t="str">
        <f t="shared" si="282"/>
        <v/>
      </c>
      <c r="AQ831" s="36" t="str">
        <f t="shared" si="283"/>
        <v/>
      </c>
      <c r="AR831" s="37" t="str">
        <f t="shared" si="284"/>
        <v/>
      </c>
      <c r="AS831" s="38" t="str">
        <f t="shared" si="285"/>
        <v>000</v>
      </c>
      <c r="AT831" s="39" t="str">
        <f t="shared" si="286"/>
        <v>000</v>
      </c>
      <c r="AU831" s="169">
        <f t="shared" si="287"/>
        <v>0</v>
      </c>
      <c r="AV831" s="35" t="str">
        <f t="shared" si="288"/>
        <v>000</v>
      </c>
      <c r="AW831" s="39" t="str">
        <f t="shared" si="289"/>
        <v>000</v>
      </c>
      <c r="AX831" s="169">
        <f t="shared" si="290"/>
        <v>0</v>
      </c>
      <c r="AY831" s="43">
        <f t="shared" si="291"/>
        <v>0</v>
      </c>
      <c r="AZ831" s="32">
        <f t="shared" si="292"/>
        <v>0</v>
      </c>
    </row>
    <row r="832" spans="3:52" ht="22.5" customHeight="1" thickBot="1">
      <c r="C832" s="511"/>
      <c r="D832" s="513"/>
      <c r="E832" s="515"/>
      <c r="F832" s="517" t="str">
        <f>IF(G833="","",INT(YEARFRAC(G833,'[1]1'!$AJ$7,1)))</f>
        <v/>
      </c>
      <c r="G832" s="518"/>
      <c r="H832" s="519"/>
      <c r="I832" s="520"/>
      <c r="J832" s="513"/>
      <c r="K832" s="540" t="s">
        <v>308</v>
      </c>
      <c r="L832" s="542"/>
      <c r="M832" s="544" t="s">
        <v>307</v>
      </c>
      <c r="N832" s="546"/>
      <c r="O832" s="547"/>
      <c r="P832" s="548"/>
      <c r="Q832" s="3"/>
      <c r="R832" s="4"/>
      <c r="S832" s="5"/>
      <c r="T832" s="6"/>
      <c r="U832" s="7"/>
      <c r="V832" s="55"/>
      <c r="W832" s="125"/>
      <c r="X832" s="8"/>
      <c r="Y832" s="4"/>
      <c r="Z832" s="5"/>
      <c r="AA832" s="6"/>
      <c r="AB832" s="7"/>
      <c r="AC832" s="55"/>
      <c r="AD832" s="168"/>
      <c r="AE832" s="549" t="s">
        <v>66</v>
      </c>
      <c r="AF832" s="549"/>
      <c r="AG832" s="550"/>
      <c r="AH832" s="551"/>
      <c r="AI832" s="536" t="str">
        <f t="shared" ref="AI832:AI892" si="300">IF(F832&lt;35,"◯","")</f>
        <v/>
      </c>
      <c r="AJ832" s="538"/>
      <c r="AK832" s="538"/>
      <c r="AL832" s="538"/>
      <c r="AM832" s="538"/>
      <c r="AO832" s="34" t="str">
        <f t="shared" si="293"/>
        <v/>
      </c>
      <c r="AP832" s="35" t="str">
        <f t="shared" si="282"/>
        <v/>
      </c>
      <c r="AQ832" s="36" t="str">
        <f t="shared" si="283"/>
        <v/>
      </c>
      <c r="AR832" s="37" t="str">
        <f t="shared" si="284"/>
        <v/>
      </c>
      <c r="AS832" s="38" t="str">
        <f t="shared" si="285"/>
        <v>000</v>
      </c>
      <c r="AT832" s="39" t="str">
        <f t="shared" si="286"/>
        <v>000</v>
      </c>
      <c r="AU832" s="169">
        <f t="shared" si="287"/>
        <v>0</v>
      </c>
      <c r="AV832" s="35" t="str">
        <f t="shared" si="288"/>
        <v>000</v>
      </c>
      <c r="AW832" s="39" t="str">
        <f t="shared" si="289"/>
        <v>000</v>
      </c>
      <c r="AX832" s="169">
        <f t="shared" si="290"/>
        <v>0</v>
      </c>
      <c r="AY832" s="43">
        <f t="shared" si="291"/>
        <v>0</v>
      </c>
      <c r="AZ832" s="32">
        <f t="shared" si="292"/>
        <v>0</v>
      </c>
    </row>
    <row r="833" spans="3:52" ht="22.5" customHeight="1">
      <c r="C833" s="512"/>
      <c r="D833" s="514"/>
      <c r="E833" s="516"/>
      <c r="F833" s="27" t="s">
        <v>305</v>
      </c>
      <c r="G833" s="25"/>
      <c r="H833" s="28" t="s">
        <v>309</v>
      </c>
      <c r="I833" s="521"/>
      <c r="J833" s="514"/>
      <c r="K833" s="541"/>
      <c r="L833" s="543"/>
      <c r="M833" s="545"/>
      <c r="N833" s="127" t="s">
        <v>305</v>
      </c>
      <c r="O833" s="25"/>
      <c r="P833" s="28" t="s">
        <v>309</v>
      </c>
      <c r="Q833" s="3"/>
      <c r="R833" s="4"/>
      <c r="S833" s="5"/>
      <c r="T833" s="6"/>
      <c r="U833" s="7"/>
      <c r="V833" s="55"/>
      <c r="W833" s="125"/>
      <c r="X833" s="8"/>
      <c r="Y833" s="4"/>
      <c r="Z833" s="5"/>
      <c r="AA833" s="6"/>
      <c r="AB833" s="7"/>
      <c r="AC833" s="55"/>
      <c r="AD833" s="170"/>
      <c r="AE833" s="27" t="s">
        <v>305</v>
      </c>
      <c r="AF833" s="25"/>
      <c r="AG833" s="28" t="s">
        <v>309</v>
      </c>
      <c r="AH833" s="552"/>
      <c r="AI833" s="537"/>
      <c r="AJ833" s="539"/>
      <c r="AK833" s="539"/>
      <c r="AL833" s="539"/>
      <c r="AM833" s="539"/>
      <c r="AO833" s="34" t="str">
        <f t="shared" si="293"/>
        <v/>
      </c>
      <c r="AP833" s="35" t="str">
        <f t="shared" si="282"/>
        <v/>
      </c>
      <c r="AQ833" s="36" t="str">
        <f t="shared" si="283"/>
        <v/>
      </c>
      <c r="AR833" s="37" t="str">
        <f t="shared" si="284"/>
        <v/>
      </c>
      <c r="AS833" s="38" t="str">
        <f t="shared" si="285"/>
        <v>000</v>
      </c>
      <c r="AT833" s="39" t="str">
        <f t="shared" si="286"/>
        <v>000</v>
      </c>
      <c r="AU833" s="169">
        <f t="shared" si="287"/>
        <v>0</v>
      </c>
      <c r="AV833" s="35" t="str">
        <f t="shared" si="288"/>
        <v>000</v>
      </c>
      <c r="AW833" s="39" t="str">
        <f t="shared" si="289"/>
        <v>000</v>
      </c>
      <c r="AX833" s="169">
        <f t="shared" si="290"/>
        <v>0</v>
      </c>
      <c r="AY833" s="43">
        <f t="shared" si="291"/>
        <v>0</v>
      </c>
      <c r="AZ833" s="32">
        <f t="shared" si="292"/>
        <v>0</v>
      </c>
    </row>
    <row r="834" spans="3:52" ht="22.5" customHeight="1" thickBot="1">
      <c r="C834" s="511"/>
      <c r="D834" s="513"/>
      <c r="E834" s="515"/>
      <c r="F834" s="517" t="str">
        <f>IF(G835="","",INT(YEARFRAC(G835,'[1]1'!$AJ$7,1)))</f>
        <v/>
      </c>
      <c r="G834" s="518"/>
      <c r="H834" s="519"/>
      <c r="I834" s="520"/>
      <c r="J834" s="513"/>
      <c r="K834" s="540" t="s">
        <v>308</v>
      </c>
      <c r="L834" s="542"/>
      <c r="M834" s="544" t="s">
        <v>307</v>
      </c>
      <c r="N834" s="546"/>
      <c r="O834" s="547"/>
      <c r="P834" s="548"/>
      <c r="Q834" s="3"/>
      <c r="R834" s="4"/>
      <c r="S834" s="5"/>
      <c r="T834" s="6"/>
      <c r="U834" s="7"/>
      <c r="V834" s="55"/>
      <c r="W834" s="125"/>
      <c r="X834" s="8"/>
      <c r="Y834" s="4"/>
      <c r="Z834" s="5"/>
      <c r="AA834" s="6"/>
      <c r="AB834" s="7"/>
      <c r="AC834" s="55"/>
      <c r="AD834" s="168"/>
      <c r="AE834" s="549" t="s">
        <v>66</v>
      </c>
      <c r="AF834" s="549"/>
      <c r="AG834" s="550"/>
      <c r="AH834" s="551"/>
      <c r="AI834" s="536" t="str">
        <f t="shared" ref="AI834:AI894" si="301">IF(F834&lt;35,"◯","")</f>
        <v/>
      </c>
      <c r="AJ834" s="538"/>
      <c r="AK834" s="538"/>
      <c r="AL834" s="538"/>
      <c r="AM834" s="538"/>
      <c r="AO834" s="34" t="str">
        <f t="shared" si="293"/>
        <v/>
      </c>
      <c r="AP834" s="35" t="str">
        <f t="shared" si="282"/>
        <v/>
      </c>
      <c r="AQ834" s="36" t="str">
        <f t="shared" si="283"/>
        <v/>
      </c>
      <c r="AR834" s="37" t="str">
        <f t="shared" si="284"/>
        <v/>
      </c>
      <c r="AS834" s="38" t="str">
        <f t="shared" si="285"/>
        <v>000</v>
      </c>
      <c r="AT834" s="39" t="str">
        <f t="shared" si="286"/>
        <v>000</v>
      </c>
      <c r="AU834" s="169">
        <f t="shared" si="287"/>
        <v>0</v>
      </c>
      <c r="AV834" s="35" t="str">
        <f t="shared" si="288"/>
        <v>000</v>
      </c>
      <c r="AW834" s="39" t="str">
        <f t="shared" si="289"/>
        <v>000</v>
      </c>
      <c r="AX834" s="169">
        <f t="shared" si="290"/>
        <v>0</v>
      </c>
      <c r="AY834" s="43">
        <f t="shared" si="291"/>
        <v>0</v>
      </c>
      <c r="AZ834" s="32">
        <f t="shared" si="292"/>
        <v>0</v>
      </c>
    </row>
    <row r="835" spans="3:52" ht="22.5" customHeight="1">
      <c r="C835" s="512"/>
      <c r="D835" s="514"/>
      <c r="E835" s="516"/>
      <c r="F835" s="27" t="s">
        <v>305</v>
      </c>
      <c r="G835" s="25"/>
      <c r="H835" s="28" t="s">
        <v>309</v>
      </c>
      <c r="I835" s="521"/>
      <c r="J835" s="514"/>
      <c r="K835" s="541"/>
      <c r="L835" s="543"/>
      <c r="M835" s="545"/>
      <c r="N835" s="127" t="s">
        <v>305</v>
      </c>
      <c r="O835" s="25"/>
      <c r="P835" s="28" t="s">
        <v>309</v>
      </c>
      <c r="Q835" s="3"/>
      <c r="R835" s="4"/>
      <c r="S835" s="5"/>
      <c r="T835" s="6"/>
      <c r="U835" s="7"/>
      <c r="V835" s="55"/>
      <c r="W835" s="125"/>
      <c r="X835" s="8"/>
      <c r="Y835" s="4"/>
      <c r="Z835" s="5"/>
      <c r="AA835" s="6"/>
      <c r="AB835" s="7"/>
      <c r="AC835" s="55"/>
      <c r="AD835" s="170"/>
      <c r="AE835" s="27" t="s">
        <v>305</v>
      </c>
      <c r="AF835" s="25"/>
      <c r="AG835" s="28" t="s">
        <v>309</v>
      </c>
      <c r="AH835" s="552"/>
      <c r="AI835" s="537"/>
      <c r="AJ835" s="539"/>
      <c r="AK835" s="539"/>
      <c r="AL835" s="539"/>
      <c r="AM835" s="539"/>
      <c r="AO835" s="34" t="str">
        <f t="shared" si="293"/>
        <v/>
      </c>
      <c r="AP835" s="35" t="str">
        <f t="shared" si="282"/>
        <v/>
      </c>
      <c r="AQ835" s="36" t="str">
        <f t="shared" si="283"/>
        <v/>
      </c>
      <c r="AR835" s="37" t="str">
        <f t="shared" si="284"/>
        <v/>
      </c>
      <c r="AS835" s="38" t="str">
        <f t="shared" si="285"/>
        <v>000</v>
      </c>
      <c r="AT835" s="39" t="str">
        <f t="shared" si="286"/>
        <v>000</v>
      </c>
      <c r="AU835" s="169">
        <f t="shared" si="287"/>
        <v>0</v>
      </c>
      <c r="AV835" s="35" t="str">
        <f t="shared" si="288"/>
        <v>000</v>
      </c>
      <c r="AW835" s="39" t="str">
        <f t="shared" si="289"/>
        <v>000</v>
      </c>
      <c r="AX835" s="169">
        <f t="shared" si="290"/>
        <v>0</v>
      </c>
      <c r="AY835" s="43">
        <f t="shared" si="291"/>
        <v>0</v>
      </c>
      <c r="AZ835" s="32">
        <f t="shared" si="292"/>
        <v>0</v>
      </c>
    </row>
    <row r="836" spans="3:52" ht="22.5" customHeight="1" thickBot="1">
      <c r="C836" s="511"/>
      <c r="D836" s="513"/>
      <c r="E836" s="515"/>
      <c r="F836" s="517" t="str">
        <f>IF(G837="","",INT(YEARFRAC(G837,'[1]1'!$AJ$7,1)))</f>
        <v/>
      </c>
      <c r="G836" s="518"/>
      <c r="H836" s="519"/>
      <c r="I836" s="520"/>
      <c r="J836" s="513"/>
      <c r="K836" s="540" t="s">
        <v>308</v>
      </c>
      <c r="L836" s="542"/>
      <c r="M836" s="544" t="s">
        <v>307</v>
      </c>
      <c r="N836" s="546"/>
      <c r="O836" s="547"/>
      <c r="P836" s="548"/>
      <c r="Q836" s="3"/>
      <c r="R836" s="4"/>
      <c r="S836" s="5"/>
      <c r="T836" s="6"/>
      <c r="U836" s="7"/>
      <c r="V836" s="55"/>
      <c r="W836" s="125"/>
      <c r="X836" s="8"/>
      <c r="Y836" s="4"/>
      <c r="Z836" s="5"/>
      <c r="AA836" s="6"/>
      <c r="AB836" s="7"/>
      <c r="AC836" s="55"/>
      <c r="AD836" s="168"/>
      <c r="AE836" s="549" t="s">
        <v>66</v>
      </c>
      <c r="AF836" s="549"/>
      <c r="AG836" s="550"/>
      <c r="AH836" s="551"/>
      <c r="AI836" s="536" t="str">
        <f t="shared" ref="AI836:AI896" si="302">IF(F836&lt;35,"◯","")</f>
        <v/>
      </c>
      <c r="AJ836" s="538"/>
      <c r="AK836" s="538"/>
      <c r="AL836" s="538"/>
      <c r="AM836" s="538"/>
      <c r="AO836" s="34" t="str">
        <f t="shared" si="293"/>
        <v/>
      </c>
      <c r="AP836" s="35" t="str">
        <f t="shared" si="282"/>
        <v/>
      </c>
      <c r="AQ836" s="36" t="str">
        <f t="shared" si="283"/>
        <v/>
      </c>
      <c r="AR836" s="37" t="str">
        <f t="shared" si="284"/>
        <v/>
      </c>
      <c r="AS836" s="38" t="str">
        <f t="shared" si="285"/>
        <v>000</v>
      </c>
      <c r="AT836" s="39" t="str">
        <f t="shared" si="286"/>
        <v>000</v>
      </c>
      <c r="AU836" s="169">
        <f t="shared" si="287"/>
        <v>0</v>
      </c>
      <c r="AV836" s="35" t="str">
        <f t="shared" si="288"/>
        <v>000</v>
      </c>
      <c r="AW836" s="39" t="str">
        <f t="shared" si="289"/>
        <v>000</v>
      </c>
      <c r="AX836" s="169">
        <f t="shared" si="290"/>
        <v>0</v>
      </c>
      <c r="AY836" s="43">
        <f t="shared" si="291"/>
        <v>0</v>
      </c>
      <c r="AZ836" s="32">
        <f t="shared" si="292"/>
        <v>0</v>
      </c>
    </row>
    <row r="837" spans="3:52" ht="22.5" customHeight="1">
      <c r="C837" s="512"/>
      <c r="D837" s="514"/>
      <c r="E837" s="516"/>
      <c r="F837" s="27" t="s">
        <v>305</v>
      </c>
      <c r="G837" s="25"/>
      <c r="H837" s="28" t="s">
        <v>309</v>
      </c>
      <c r="I837" s="521"/>
      <c r="J837" s="514"/>
      <c r="K837" s="541"/>
      <c r="L837" s="543"/>
      <c r="M837" s="545"/>
      <c r="N837" s="127" t="s">
        <v>305</v>
      </c>
      <c r="O837" s="25"/>
      <c r="P837" s="28" t="s">
        <v>309</v>
      </c>
      <c r="Q837" s="3"/>
      <c r="R837" s="4"/>
      <c r="S837" s="5"/>
      <c r="T837" s="6"/>
      <c r="U837" s="7"/>
      <c r="V837" s="55"/>
      <c r="W837" s="125"/>
      <c r="X837" s="8"/>
      <c r="Y837" s="4"/>
      <c r="Z837" s="5"/>
      <c r="AA837" s="6"/>
      <c r="AB837" s="7"/>
      <c r="AC837" s="55"/>
      <c r="AD837" s="170"/>
      <c r="AE837" s="27" t="s">
        <v>305</v>
      </c>
      <c r="AF837" s="25"/>
      <c r="AG837" s="28" t="s">
        <v>309</v>
      </c>
      <c r="AH837" s="552"/>
      <c r="AI837" s="537"/>
      <c r="AJ837" s="539"/>
      <c r="AK837" s="539"/>
      <c r="AL837" s="539"/>
      <c r="AM837" s="539"/>
      <c r="AO837" s="34" t="str">
        <f t="shared" si="293"/>
        <v/>
      </c>
      <c r="AP837" s="35" t="str">
        <f t="shared" si="282"/>
        <v/>
      </c>
      <c r="AQ837" s="36" t="str">
        <f t="shared" si="283"/>
        <v/>
      </c>
      <c r="AR837" s="37" t="str">
        <f t="shared" si="284"/>
        <v/>
      </c>
      <c r="AS837" s="38" t="str">
        <f t="shared" si="285"/>
        <v>000</v>
      </c>
      <c r="AT837" s="39" t="str">
        <f t="shared" si="286"/>
        <v>000</v>
      </c>
      <c r="AU837" s="169">
        <f t="shared" si="287"/>
        <v>0</v>
      </c>
      <c r="AV837" s="35" t="str">
        <f t="shared" si="288"/>
        <v>000</v>
      </c>
      <c r="AW837" s="39" t="str">
        <f t="shared" si="289"/>
        <v>000</v>
      </c>
      <c r="AX837" s="169">
        <f t="shared" si="290"/>
        <v>0</v>
      </c>
      <c r="AY837" s="43">
        <f t="shared" si="291"/>
        <v>0</v>
      </c>
      <c r="AZ837" s="32">
        <f t="shared" si="292"/>
        <v>0</v>
      </c>
    </row>
    <row r="838" spans="3:52" ht="22.5" customHeight="1" thickBot="1">
      <c r="C838" s="511"/>
      <c r="D838" s="513"/>
      <c r="E838" s="515"/>
      <c r="F838" s="517" t="str">
        <f>IF(G839="","",INT(YEARFRAC(G839,'[1]1'!$AJ$7,1)))</f>
        <v/>
      </c>
      <c r="G838" s="518"/>
      <c r="H838" s="519"/>
      <c r="I838" s="520"/>
      <c r="J838" s="513"/>
      <c r="K838" s="540" t="s">
        <v>308</v>
      </c>
      <c r="L838" s="542"/>
      <c r="M838" s="544" t="s">
        <v>307</v>
      </c>
      <c r="N838" s="546"/>
      <c r="O838" s="547"/>
      <c r="P838" s="548"/>
      <c r="Q838" s="3"/>
      <c r="R838" s="4"/>
      <c r="S838" s="5"/>
      <c r="T838" s="6"/>
      <c r="U838" s="7"/>
      <c r="V838" s="55"/>
      <c r="W838" s="125"/>
      <c r="X838" s="8"/>
      <c r="Y838" s="4"/>
      <c r="Z838" s="5"/>
      <c r="AA838" s="6"/>
      <c r="AB838" s="7"/>
      <c r="AC838" s="55"/>
      <c r="AD838" s="168"/>
      <c r="AE838" s="549" t="s">
        <v>66</v>
      </c>
      <c r="AF838" s="549"/>
      <c r="AG838" s="550"/>
      <c r="AH838" s="551"/>
      <c r="AI838" s="536" t="str">
        <f t="shared" ref="AI838:AI898" si="303">IF(F838&lt;35,"◯","")</f>
        <v/>
      </c>
      <c r="AJ838" s="538"/>
      <c r="AK838" s="538"/>
      <c r="AL838" s="538"/>
      <c r="AM838" s="538"/>
      <c r="AO838" s="34" t="str">
        <f t="shared" si="293"/>
        <v/>
      </c>
      <c r="AP838" s="35" t="str">
        <f t="shared" ref="AP838:AP901" si="304">IF(E838&lt;&gt;"",E838,IF(SUM(Q838:AC839)&lt;&gt;0,AP837,""))</f>
        <v/>
      </c>
      <c r="AQ838" s="36" t="str">
        <f t="shared" ref="AQ838:AQ901" si="305">IF(G839="","",G839)</f>
        <v/>
      </c>
      <c r="AR838" s="37" t="str">
        <f t="shared" ref="AR838:AR901" si="306">IF(AH838="","",AH838)</f>
        <v/>
      </c>
      <c r="AS838" s="38" t="str">
        <f t="shared" ref="AS838:AS901" si="307">TEXT(Q838*10 + R838&amp;"0","000")</f>
        <v>000</v>
      </c>
      <c r="AT838" s="39" t="str">
        <f t="shared" ref="AT838:AT901" si="308">TEXT(S838*100+T838*10+U838,"000")</f>
        <v>000</v>
      </c>
      <c r="AU838" s="169">
        <f t="shared" ref="AU838:AU901" si="309">V838</f>
        <v>0</v>
      </c>
      <c r="AV838" s="35" t="str">
        <f t="shared" ref="AV838:AV901" si="310">TEXT(X838*10 + Y838&amp;"0","000")</f>
        <v>000</v>
      </c>
      <c r="AW838" s="39" t="str">
        <f t="shared" ref="AW838:AW901" si="311">TEXT(Z838*100+AA838*10+AB838,"000")</f>
        <v>000</v>
      </c>
      <c r="AX838" s="169">
        <f t="shared" ref="AX838:AX901" si="312">AC838</f>
        <v>0</v>
      </c>
      <c r="AY838" s="43">
        <f t="shared" ref="AY838:AY901" si="313">IF(OR(AO838&amp;AP838="",AO838&amp;AP838=AO837&amp;AP837),0,1)</f>
        <v>0</v>
      </c>
      <c r="AZ838" s="32">
        <f t="shared" ref="AZ838:AZ901" si="314">IF(AO838&amp;AP838=AO839&amp;AP839,0,1)</f>
        <v>0</v>
      </c>
    </row>
    <row r="839" spans="3:52" ht="22.5" customHeight="1">
      <c r="C839" s="512"/>
      <c r="D839" s="514"/>
      <c r="E839" s="516"/>
      <c r="F839" s="27" t="s">
        <v>305</v>
      </c>
      <c r="G839" s="25"/>
      <c r="H839" s="28" t="s">
        <v>309</v>
      </c>
      <c r="I839" s="521"/>
      <c r="J839" s="514"/>
      <c r="K839" s="541"/>
      <c r="L839" s="543"/>
      <c r="M839" s="545"/>
      <c r="N839" s="127" t="s">
        <v>305</v>
      </c>
      <c r="O839" s="25"/>
      <c r="P839" s="28" t="s">
        <v>309</v>
      </c>
      <c r="Q839" s="3"/>
      <c r="R839" s="4"/>
      <c r="S839" s="5"/>
      <c r="T839" s="6"/>
      <c r="U839" s="7"/>
      <c r="V839" s="55"/>
      <c r="W839" s="125"/>
      <c r="X839" s="8"/>
      <c r="Y839" s="4"/>
      <c r="Z839" s="5"/>
      <c r="AA839" s="6"/>
      <c r="AB839" s="7"/>
      <c r="AC839" s="55"/>
      <c r="AD839" s="170"/>
      <c r="AE839" s="27" t="s">
        <v>305</v>
      </c>
      <c r="AF839" s="25"/>
      <c r="AG839" s="28" t="s">
        <v>309</v>
      </c>
      <c r="AH839" s="552"/>
      <c r="AI839" s="537"/>
      <c r="AJ839" s="539"/>
      <c r="AK839" s="539"/>
      <c r="AL839" s="539"/>
      <c r="AM839" s="539"/>
      <c r="AO839" s="34" t="str">
        <f t="shared" si="293"/>
        <v/>
      </c>
      <c r="AP839" s="35" t="str">
        <f t="shared" si="304"/>
        <v/>
      </c>
      <c r="AQ839" s="36" t="str">
        <f t="shared" si="305"/>
        <v/>
      </c>
      <c r="AR839" s="37" t="str">
        <f t="shared" si="306"/>
        <v/>
      </c>
      <c r="AS839" s="38" t="str">
        <f t="shared" si="307"/>
        <v>000</v>
      </c>
      <c r="AT839" s="39" t="str">
        <f t="shared" si="308"/>
        <v>000</v>
      </c>
      <c r="AU839" s="169">
        <f t="shared" si="309"/>
        <v>0</v>
      </c>
      <c r="AV839" s="35" t="str">
        <f t="shared" si="310"/>
        <v>000</v>
      </c>
      <c r="AW839" s="39" t="str">
        <f t="shared" si="311"/>
        <v>000</v>
      </c>
      <c r="AX839" s="169">
        <f t="shared" si="312"/>
        <v>0</v>
      </c>
      <c r="AY839" s="43">
        <f t="shared" si="313"/>
        <v>0</v>
      </c>
      <c r="AZ839" s="32">
        <f t="shared" si="314"/>
        <v>0</v>
      </c>
    </row>
    <row r="840" spans="3:52" ht="22.5" customHeight="1" thickBot="1">
      <c r="C840" s="511"/>
      <c r="D840" s="513"/>
      <c r="E840" s="515"/>
      <c r="F840" s="517" t="str">
        <f>IF(G841="","",INT(YEARFRAC(G841,'[1]1'!$AJ$7,1)))</f>
        <v/>
      </c>
      <c r="G840" s="518"/>
      <c r="H840" s="519"/>
      <c r="I840" s="520"/>
      <c r="J840" s="513"/>
      <c r="K840" s="540" t="s">
        <v>308</v>
      </c>
      <c r="L840" s="542"/>
      <c r="M840" s="544" t="s">
        <v>307</v>
      </c>
      <c r="N840" s="546"/>
      <c r="O840" s="547"/>
      <c r="P840" s="548"/>
      <c r="Q840" s="3"/>
      <c r="R840" s="4"/>
      <c r="S840" s="5"/>
      <c r="T840" s="6"/>
      <c r="U840" s="7"/>
      <c r="V840" s="55"/>
      <c r="W840" s="125"/>
      <c r="X840" s="8"/>
      <c r="Y840" s="4"/>
      <c r="Z840" s="5"/>
      <c r="AA840" s="6"/>
      <c r="AB840" s="7"/>
      <c r="AC840" s="55"/>
      <c r="AD840" s="168"/>
      <c r="AE840" s="549" t="s">
        <v>66</v>
      </c>
      <c r="AF840" s="549"/>
      <c r="AG840" s="550"/>
      <c r="AH840" s="551"/>
      <c r="AI840" s="536" t="str">
        <f t="shared" ref="AI840:AI900" si="315">IF(F840&lt;35,"◯","")</f>
        <v/>
      </c>
      <c r="AJ840" s="538"/>
      <c r="AK840" s="538"/>
      <c r="AL840" s="538"/>
      <c r="AM840" s="538"/>
      <c r="AO840" s="34" t="str">
        <f t="shared" si="293"/>
        <v/>
      </c>
      <c r="AP840" s="35" t="str">
        <f t="shared" si="304"/>
        <v/>
      </c>
      <c r="AQ840" s="36" t="str">
        <f t="shared" si="305"/>
        <v/>
      </c>
      <c r="AR840" s="37" t="str">
        <f t="shared" si="306"/>
        <v/>
      </c>
      <c r="AS840" s="38" t="str">
        <f t="shared" si="307"/>
        <v>000</v>
      </c>
      <c r="AT840" s="39" t="str">
        <f t="shared" si="308"/>
        <v>000</v>
      </c>
      <c r="AU840" s="169">
        <f t="shared" si="309"/>
        <v>0</v>
      </c>
      <c r="AV840" s="35" t="str">
        <f t="shared" si="310"/>
        <v>000</v>
      </c>
      <c r="AW840" s="39" t="str">
        <f t="shared" si="311"/>
        <v>000</v>
      </c>
      <c r="AX840" s="169">
        <f t="shared" si="312"/>
        <v>0</v>
      </c>
      <c r="AY840" s="43">
        <f t="shared" si="313"/>
        <v>0</v>
      </c>
      <c r="AZ840" s="32">
        <f t="shared" si="314"/>
        <v>0</v>
      </c>
    </row>
    <row r="841" spans="3:52" ht="22.5" customHeight="1">
      <c r="C841" s="512"/>
      <c r="D841" s="514"/>
      <c r="E841" s="516"/>
      <c r="F841" s="27" t="s">
        <v>305</v>
      </c>
      <c r="G841" s="25"/>
      <c r="H841" s="28" t="s">
        <v>309</v>
      </c>
      <c r="I841" s="521"/>
      <c r="J841" s="514"/>
      <c r="K841" s="541"/>
      <c r="L841" s="543"/>
      <c r="M841" s="545"/>
      <c r="N841" s="127" t="s">
        <v>305</v>
      </c>
      <c r="O841" s="25"/>
      <c r="P841" s="28" t="s">
        <v>309</v>
      </c>
      <c r="Q841" s="3"/>
      <c r="R841" s="4"/>
      <c r="S841" s="5"/>
      <c r="T841" s="6"/>
      <c r="U841" s="7"/>
      <c r="V841" s="55"/>
      <c r="W841" s="125"/>
      <c r="X841" s="8"/>
      <c r="Y841" s="4"/>
      <c r="Z841" s="5"/>
      <c r="AA841" s="6"/>
      <c r="AB841" s="7"/>
      <c r="AC841" s="55"/>
      <c r="AD841" s="170"/>
      <c r="AE841" s="27" t="s">
        <v>305</v>
      </c>
      <c r="AF841" s="25"/>
      <c r="AG841" s="28" t="s">
        <v>309</v>
      </c>
      <c r="AH841" s="552"/>
      <c r="AI841" s="537"/>
      <c r="AJ841" s="539"/>
      <c r="AK841" s="539"/>
      <c r="AL841" s="539"/>
      <c r="AM841" s="539"/>
      <c r="AO841" s="34" t="str">
        <f t="shared" si="293"/>
        <v/>
      </c>
      <c r="AP841" s="35" t="str">
        <f t="shared" si="304"/>
        <v/>
      </c>
      <c r="AQ841" s="36" t="str">
        <f t="shared" si="305"/>
        <v/>
      </c>
      <c r="AR841" s="37" t="str">
        <f t="shared" si="306"/>
        <v/>
      </c>
      <c r="AS841" s="38" t="str">
        <f t="shared" si="307"/>
        <v>000</v>
      </c>
      <c r="AT841" s="39" t="str">
        <f t="shared" si="308"/>
        <v>000</v>
      </c>
      <c r="AU841" s="169">
        <f t="shared" si="309"/>
        <v>0</v>
      </c>
      <c r="AV841" s="35" t="str">
        <f t="shared" si="310"/>
        <v>000</v>
      </c>
      <c r="AW841" s="39" t="str">
        <f t="shared" si="311"/>
        <v>000</v>
      </c>
      <c r="AX841" s="169">
        <f t="shared" si="312"/>
        <v>0</v>
      </c>
      <c r="AY841" s="43">
        <f t="shared" si="313"/>
        <v>0</v>
      </c>
      <c r="AZ841" s="32">
        <f t="shared" si="314"/>
        <v>0</v>
      </c>
    </row>
    <row r="842" spans="3:52" ht="22.5" customHeight="1" thickBot="1">
      <c r="C842" s="511"/>
      <c r="D842" s="513"/>
      <c r="E842" s="515"/>
      <c r="F842" s="517" t="str">
        <f>IF(G843="","",INT(YEARFRAC(G843,'[1]1'!$AJ$7,1)))</f>
        <v/>
      </c>
      <c r="G842" s="518"/>
      <c r="H842" s="519"/>
      <c r="I842" s="520"/>
      <c r="J842" s="513"/>
      <c r="K842" s="540" t="s">
        <v>308</v>
      </c>
      <c r="L842" s="542"/>
      <c r="M842" s="544" t="s">
        <v>307</v>
      </c>
      <c r="N842" s="546"/>
      <c r="O842" s="547"/>
      <c r="P842" s="548"/>
      <c r="Q842" s="3"/>
      <c r="R842" s="4"/>
      <c r="S842" s="5"/>
      <c r="T842" s="6"/>
      <c r="U842" s="7"/>
      <c r="V842" s="55"/>
      <c r="W842" s="125"/>
      <c r="X842" s="8"/>
      <c r="Y842" s="4"/>
      <c r="Z842" s="5"/>
      <c r="AA842" s="6"/>
      <c r="AB842" s="7"/>
      <c r="AC842" s="55"/>
      <c r="AD842" s="168"/>
      <c r="AE842" s="549" t="s">
        <v>66</v>
      </c>
      <c r="AF842" s="549"/>
      <c r="AG842" s="550"/>
      <c r="AH842" s="551"/>
      <c r="AI842" s="536" t="str">
        <f t="shared" ref="AI842:AI902" si="316">IF(F842&lt;35,"◯","")</f>
        <v/>
      </c>
      <c r="AJ842" s="538"/>
      <c r="AK842" s="538"/>
      <c r="AL842" s="538"/>
      <c r="AM842" s="538"/>
      <c r="AO842" s="34" t="str">
        <f t="shared" si="293"/>
        <v/>
      </c>
      <c r="AP842" s="35" t="str">
        <f t="shared" si="304"/>
        <v/>
      </c>
      <c r="AQ842" s="36" t="str">
        <f t="shared" si="305"/>
        <v/>
      </c>
      <c r="AR842" s="37" t="str">
        <f t="shared" si="306"/>
        <v/>
      </c>
      <c r="AS842" s="38" t="str">
        <f t="shared" si="307"/>
        <v>000</v>
      </c>
      <c r="AT842" s="39" t="str">
        <f t="shared" si="308"/>
        <v>000</v>
      </c>
      <c r="AU842" s="169">
        <f t="shared" si="309"/>
        <v>0</v>
      </c>
      <c r="AV842" s="35" t="str">
        <f t="shared" si="310"/>
        <v>000</v>
      </c>
      <c r="AW842" s="39" t="str">
        <f t="shared" si="311"/>
        <v>000</v>
      </c>
      <c r="AX842" s="169">
        <f t="shared" si="312"/>
        <v>0</v>
      </c>
      <c r="AY842" s="43">
        <f t="shared" si="313"/>
        <v>0</v>
      </c>
      <c r="AZ842" s="32">
        <f t="shared" si="314"/>
        <v>0</v>
      </c>
    </row>
    <row r="843" spans="3:52" ht="22.5" customHeight="1">
      <c r="C843" s="512"/>
      <c r="D843" s="514"/>
      <c r="E843" s="516"/>
      <c r="F843" s="27" t="s">
        <v>305</v>
      </c>
      <c r="G843" s="25"/>
      <c r="H843" s="28" t="s">
        <v>309</v>
      </c>
      <c r="I843" s="521"/>
      <c r="J843" s="514"/>
      <c r="K843" s="541"/>
      <c r="L843" s="543"/>
      <c r="M843" s="545"/>
      <c r="N843" s="127" t="s">
        <v>305</v>
      </c>
      <c r="O843" s="25"/>
      <c r="P843" s="28" t="s">
        <v>309</v>
      </c>
      <c r="Q843" s="3"/>
      <c r="R843" s="4"/>
      <c r="S843" s="5"/>
      <c r="T843" s="6"/>
      <c r="U843" s="7"/>
      <c r="V843" s="55"/>
      <c r="W843" s="125"/>
      <c r="X843" s="8"/>
      <c r="Y843" s="4"/>
      <c r="Z843" s="5"/>
      <c r="AA843" s="6"/>
      <c r="AB843" s="7"/>
      <c r="AC843" s="55"/>
      <c r="AD843" s="170"/>
      <c r="AE843" s="27" t="s">
        <v>305</v>
      </c>
      <c r="AF843" s="25"/>
      <c r="AG843" s="28" t="s">
        <v>309</v>
      </c>
      <c r="AH843" s="552"/>
      <c r="AI843" s="537"/>
      <c r="AJ843" s="539"/>
      <c r="AK843" s="539"/>
      <c r="AL843" s="539"/>
      <c r="AM843" s="539"/>
      <c r="AO843" s="34" t="str">
        <f t="shared" si="293"/>
        <v/>
      </c>
      <c r="AP843" s="35" t="str">
        <f t="shared" si="304"/>
        <v/>
      </c>
      <c r="AQ843" s="36" t="str">
        <f t="shared" si="305"/>
        <v/>
      </c>
      <c r="AR843" s="37" t="str">
        <f t="shared" si="306"/>
        <v/>
      </c>
      <c r="AS843" s="38" t="str">
        <f t="shared" si="307"/>
        <v>000</v>
      </c>
      <c r="AT843" s="39" t="str">
        <f t="shared" si="308"/>
        <v>000</v>
      </c>
      <c r="AU843" s="169">
        <f t="shared" si="309"/>
        <v>0</v>
      </c>
      <c r="AV843" s="35" t="str">
        <f t="shared" si="310"/>
        <v>000</v>
      </c>
      <c r="AW843" s="39" t="str">
        <f t="shared" si="311"/>
        <v>000</v>
      </c>
      <c r="AX843" s="169">
        <f t="shared" si="312"/>
        <v>0</v>
      </c>
      <c r="AY843" s="43">
        <f t="shared" si="313"/>
        <v>0</v>
      </c>
      <c r="AZ843" s="32">
        <f t="shared" si="314"/>
        <v>0</v>
      </c>
    </row>
    <row r="844" spans="3:52" ht="22.5" customHeight="1" thickBot="1">
      <c r="C844" s="511"/>
      <c r="D844" s="513"/>
      <c r="E844" s="515"/>
      <c r="F844" s="517" t="str">
        <f>IF(G845="","",INT(YEARFRAC(G845,'[1]1'!$AJ$7,1)))</f>
        <v/>
      </c>
      <c r="G844" s="518"/>
      <c r="H844" s="519"/>
      <c r="I844" s="520"/>
      <c r="J844" s="513"/>
      <c r="K844" s="540" t="s">
        <v>308</v>
      </c>
      <c r="L844" s="542"/>
      <c r="M844" s="544" t="s">
        <v>307</v>
      </c>
      <c r="N844" s="546"/>
      <c r="O844" s="547"/>
      <c r="P844" s="548"/>
      <c r="Q844" s="3"/>
      <c r="R844" s="4"/>
      <c r="S844" s="5"/>
      <c r="T844" s="6"/>
      <c r="U844" s="7"/>
      <c r="V844" s="55"/>
      <c r="W844" s="125"/>
      <c r="X844" s="8"/>
      <c r="Y844" s="4"/>
      <c r="Z844" s="5"/>
      <c r="AA844" s="6"/>
      <c r="AB844" s="7"/>
      <c r="AC844" s="55"/>
      <c r="AD844" s="168"/>
      <c r="AE844" s="549" t="s">
        <v>66</v>
      </c>
      <c r="AF844" s="549"/>
      <c r="AG844" s="550"/>
      <c r="AH844" s="551"/>
      <c r="AI844" s="536" t="str">
        <f t="shared" ref="AI844" si="317">IF(F844&lt;35,"◯","")</f>
        <v/>
      </c>
      <c r="AJ844" s="538"/>
      <c r="AK844" s="538"/>
      <c r="AL844" s="538"/>
      <c r="AM844" s="538"/>
      <c r="AO844" s="34" t="str">
        <f t="shared" si="293"/>
        <v/>
      </c>
      <c r="AP844" s="35" t="str">
        <f t="shared" si="304"/>
        <v/>
      </c>
      <c r="AQ844" s="36" t="str">
        <f t="shared" si="305"/>
        <v/>
      </c>
      <c r="AR844" s="37" t="str">
        <f t="shared" si="306"/>
        <v/>
      </c>
      <c r="AS844" s="38" t="str">
        <f t="shared" si="307"/>
        <v>000</v>
      </c>
      <c r="AT844" s="39" t="str">
        <f t="shared" si="308"/>
        <v>000</v>
      </c>
      <c r="AU844" s="169">
        <f t="shared" si="309"/>
        <v>0</v>
      </c>
      <c r="AV844" s="35" t="str">
        <f t="shared" si="310"/>
        <v>000</v>
      </c>
      <c r="AW844" s="39" t="str">
        <f t="shared" si="311"/>
        <v>000</v>
      </c>
      <c r="AX844" s="169">
        <f t="shared" si="312"/>
        <v>0</v>
      </c>
      <c r="AY844" s="43">
        <f t="shared" si="313"/>
        <v>0</v>
      </c>
      <c r="AZ844" s="32">
        <f t="shared" si="314"/>
        <v>0</v>
      </c>
    </row>
    <row r="845" spans="3:52" ht="22.5" customHeight="1">
      <c r="C845" s="512"/>
      <c r="D845" s="514"/>
      <c r="E845" s="516"/>
      <c r="F845" s="27" t="s">
        <v>305</v>
      </c>
      <c r="G845" s="25"/>
      <c r="H845" s="28" t="s">
        <v>309</v>
      </c>
      <c r="I845" s="521"/>
      <c r="J845" s="514"/>
      <c r="K845" s="541"/>
      <c r="L845" s="543"/>
      <c r="M845" s="545"/>
      <c r="N845" s="127" t="s">
        <v>305</v>
      </c>
      <c r="O845" s="25"/>
      <c r="P845" s="28" t="s">
        <v>309</v>
      </c>
      <c r="Q845" s="3"/>
      <c r="R845" s="4"/>
      <c r="S845" s="5"/>
      <c r="T845" s="6"/>
      <c r="U845" s="7"/>
      <c r="V845" s="55"/>
      <c r="W845" s="125"/>
      <c r="X845" s="8"/>
      <c r="Y845" s="4"/>
      <c r="Z845" s="5"/>
      <c r="AA845" s="6"/>
      <c r="AB845" s="7"/>
      <c r="AC845" s="55"/>
      <c r="AD845" s="170"/>
      <c r="AE845" s="27" t="s">
        <v>305</v>
      </c>
      <c r="AF845" s="25"/>
      <c r="AG845" s="28" t="s">
        <v>309</v>
      </c>
      <c r="AH845" s="552"/>
      <c r="AI845" s="537"/>
      <c r="AJ845" s="539"/>
      <c r="AK845" s="539"/>
      <c r="AL845" s="539"/>
      <c r="AM845" s="539"/>
      <c r="AO845" s="34" t="str">
        <f t="shared" si="293"/>
        <v/>
      </c>
      <c r="AP845" s="35" t="str">
        <f t="shared" si="304"/>
        <v/>
      </c>
      <c r="AQ845" s="36" t="str">
        <f t="shared" si="305"/>
        <v/>
      </c>
      <c r="AR845" s="37" t="str">
        <f t="shared" si="306"/>
        <v/>
      </c>
      <c r="AS845" s="38" t="str">
        <f t="shared" si="307"/>
        <v>000</v>
      </c>
      <c r="AT845" s="39" t="str">
        <f t="shared" si="308"/>
        <v>000</v>
      </c>
      <c r="AU845" s="169">
        <f t="shared" si="309"/>
        <v>0</v>
      </c>
      <c r="AV845" s="35" t="str">
        <f t="shared" si="310"/>
        <v>000</v>
      </c>
      <c r="AW845" s="39" t="str">
        <f t="shared" si="311"/>
        <v>000</v>
      </c>
      <c r="AX845" s="169">
        <f t="shared" si="312"/>
        <v>0</v>
      </c>
      <c r="AY845" s="43">
        <f t="shared" si="313"/>
        <v>0</v>
      </c>
      <c r="AZ845" s="32">
        <f t="shared" si="314"/>
        <v>0</v>
      </c>
    </row>
    <row r="846" spans="3:52" ht="22.5" customHeight="1" thickBot="1">
      <c r="C846" s="511"/>
      <c r="D846" s="513"/>
      <c r="E846" s="515"/>
      <c r="F846" s="517" t="str">
        <f>IF(G847="","",INT(YEARFRAC(G847,'[1]1'!$AJ$7,1)))</f>
        <v/>
      </c>
      <c r="G846" s="518"/>
      <c r="H846" s="519"/>
      <c r="I846" s="520"/>
      <c r="J846" s="513"/>
      <c r="K846" s="540" t="s">
        <v>308</v>
      </c>
      <c r="L846" s="542"/>
      <c r="M846" s="544" t="s">
        <v>307</v>
      </c>
      <c r="N846" s="546"/>
      <c r="O846" s="547"/>
      <c r="P846" s="548"/>
      <c r="Q846" s="3"/>
      <c r="R846" s="4"/>
      <c r="S846" s="5"/>
      <c r="T846" s="6"/>
      <c r="U846" s="7"/>
      <c r="V846" s="55"/>
      <c r="W846" s="125"/>
      <c r="X846" s="8"/>
      <c r="Y846" s="4"/>
      <c r="Z846" s="5"/>
      <c r="AA846" s="6"/>
      <c r="AB846" s="7"/>
      <c r="AC846" s="55"/>
      <c r="AD846" s="168"/>
      <c r="AE846" s="549" t="s">
        <v>66</v>
      </c>
      <c r="AF846" s="549"/>
      <c r="AG846" s="550"/>
      <c r="AH846" s="551"/>
      <c r="AI846" s="536" t="str">
        <f t="shared" si="297"/>
        <v/>
      </c>
      <c r="AJ846" s="538"/>
      <c r="AK846" s="538"/>
      <c r="AL846" s="538"/>
      <c r="AM846" s="538"/>
      <c r="AO846" s="34" t="str">
        <f t="shared" si="293"/>
        <v/>
      </c>
      <c r="AP846" s="35" t="str">
        <f t="shared" si="304"/>
        <v/>
      </c>
      <c r="AQ846" s="36" t="str">
        <f t="shared" si="305"/>
        <v/>
      </c>
      <c r="AR846" s="37" t="str">
        <f t="shared" si="306"/>
        <v/>
      </c>
      <c r="AS846" s="38" t="str">
        <f t="shared" si="307"/>
        <v>000</v>
      </c>
      <c r="AT846" s="39" t="str">
        <f t="shared" si="308"/>
        <v>000</v>
      </c>
      <c r="AU846" s="169">
        <f t="shared" si="309"/>
        <v>0</v>
      </c>
      <c r="AV846" s="35" t="str">
        <f t="shared" si="310"/>
        <v>000</v>
      </c>
      <c r="AW846" s="39" t="str">
        <f t="shared" si="311"/>
        <v>000</v>
      </c>
      <c r="AX846" s="169">
        <f t="shared" si="312"/>
        <v>0</v>
      </c>
      <c r="AY846" s="43">
        <f t="shared" si="313"/>
        <v>0</v>
      </c>
      <c r="AZ846" s="32">
        <f t="shared" si="314"/>
        <v>0</v>
      </c>
    </row>
    <row r="847" spans="3:52" ht="22.5" customHeight="1">
      <c r="C847" s="512"/>
      <c r="D847" s="514"/>
      <c r="E847" s="516"/>
      <c r="F847" s="27" t="s">
        <v>305</v>
      </c>
      <c r="G847" s="25"/>
      <c r="H847" s="28" t="s">
        <v>309</v>
      </c>
      <c r="I847" s="521"/>
      <c r="J847" s="514"/>
      <c r="K847" s="541"/>
      <c r="L847" s="543"/>
      <c r="M847" s="545"/>
      <c r="N847" s="127" t="s">
        <v>305</v>
      </c>
      <c r="O847" s="25"/>
      <c r="P847" s="28" t="s">
        <v>309</v>
      </c>
      <c r="Q847" s="3"/>
      <c r="R847" s="4"/>
      <c r="S847" s="5"/>
      <c r="T847" s="6"/>
      <c r="U847" s="7"/>
      <c r="V847" s="55"/>
      <c r="W847" s="125"/>
      <c r="X847" s="8"/>
      <c r="Y847" s="4"/>
      <c r="Z847" s="5"/>
      <c r="AA847" s="6"/>
      <c r="AB847" s="7"/>
      <c r="AC847" s="55"/>
      <c r="AD847" s="170"/>
      <c r="AE847" s="27" t="s">
        <v>305</v>
      </c>
      <c r="AF847" s="25"/>
      <c r="AG847" s="28" t="s">
        <v>309</v>
      </c>
      <c r="AH847" s="552"/>
      <c r="AI847" s="537"/>
      <c r="AJ847" s="539"/>
      <c r="AK847" s="539"/>
      <c r="AL847" s="539"/>
      <c r="AM847" s="539"/>
      <c r="AO847" s="34" t="str">
        <f t="shared" ref="AO847:AO910" si="318">IF(D847&lt;&gt;"",D847,IF(SUM(Q847:AC848)&lt;&gt;0,AO846,""))</f>
        <v/>
      </c>
      <c r="AP847" s="35" t="str">
        <f t="shared" si="304"/>
        <v/>
      </c>
      <c r="AQ847" s="36" t="str">
        <f t="shared" si="305"/>
        <v/>
      </c>
      <c r="AR847" s="37" t="str">
        <f t="shared" si="306"/>
        <v/>
      </c>
      <c r="AS847" s="38" t="str">
        <f t="shared" si="307"/>
        <v>000</v>
      </c>
      <c r="AT847" s="39" t="str">
        <f t="shared" si="308"/>
        <v>000</v>
      </c>
      <c r="AU847" s="169">
        <f t="shared" si="309"/>
        <v>0</v>
      </c>
      <c r="AV847" s="35" t="str">
        <f t="shared" si="310"/>
        <v>000</v>
      </c>
      <c r="AW847" s="39" t="str">
        <f t="shared" si="311"/>
        <v>000</v>
      </c>
      <c r="AX847" s="169">
        <f t="shared" si="312"/>
        <v>0</v>
      </c>
      <c r="AY847" s="43">
        <f t="shared" si="313"/>
        <v>0</v>
      </c>
      <c r="AZ847" s="32">
        <f t="shared" si="314"/>
        <v>0</v>
      </c>
    </row>
    <row r="848" spans="3:52" ht="22.5" customHeight="1" thickBot="1">
      <c r="C848" s="511"/>
      <c r="D848" s="513"/>
      <c r="E848" s="515"/>
      <c r="F848" s="517" t="str">
        <f>IF(G849="","",INT(YEARFRAC(G849,'[1]1'!$AJ$7,1)))</f>
        <v/>
      </c>
      <c r="G848" s="518"/>
      <c r="H848" s="519"/>
      <c r="I848" s="520"/>
      <c r="J848" s="513"/>
      <c r="K848" s="540" t="s">
        <v>308</v>
      </c>
      <c r="L848" s="542"/>
      <c r="M848" s="544" t="s">
        <v>307</v>
      </c>
      <c r="N848" s="546"/>
      <c r="O848" s="547"/>
      <c r="P848" s="548"/>
      <c r="Q848" s="3"/>
      <c r="R848" s="4"/>
      <c r="S848" s="5"/>
      <c r="T848" s="6"/>
      <c r="U848" s="7"/>
      <c r="V848" s="55"/>
      <c r="W848" s="125"/>
      <c r="X848" s="8"/>
      <c r="Y848" s="4"/>
      <c r="Z848" s="5"/>
      <c r="AA848" s="6"/>
      <c r="AB848" s="7"/>
      <c r="AC848" s="55"/>
      <c r="AD848" s="168"/>
      <c r="AE848" s="549" t="s">
        <v>66</v>
      </c>
      <c r="AF848" s="549"/>
      <c r="AG848" s="550"/>
      <c r="AH848" s="551"/>
      <c r="AI848" s="536" t="str">
        <f t="shared" si="298"/>
        <v/>
      </c>
      <c r="AJ848" s="538"/>
      <c r="AK848" s="538"/>
      <c r="AL848" s="538"/>
      <c r="AM848" s="538"/>
      <c r="AO848" s="34" t="str">
        <f t="shared" si="318"/>
        <v/>
      </c>
      <c r="AP848" s="35" t="str">
        <f t="shared" si="304"/>
        <v/>
      </c>
      <c r="AQ848" s="36" t="str">
        <f t="shared" si="305"/>
        <v/>
      </c>
      <c r="AR848" s="37" t="str">
        <f t="shared" si="306"/>
        <v/>
      </c>
      <c r="AS848" s="38" t="str">
        <f t="shared" si="307"/>
        <v>000</v>
      </c>
      <c r="AT848" s="39" t="str">
        <f t="shared" si="308"/>
        <v>000</v>
      </c>
      <c r="AU848" s="169">
        <f t="shared" si="309"/>
        <v>0</v>
      </c>
      <c r="AV848" s="35" t="str">
        <f t="shared" si="310"/>
        <v>000</v>
      </c>
      <c r="AW848" s="39" t="str">
        <f t="shared" si="311"/>
        <v>000</v>
      </c>
      <c r="AX848" s="169">
        <f t="shared" si="312"/>
        <v>0</v>
      </c>
      <c r="AY848" s="43">
        <f t="shared" si="313"/>
        <v>0</v>
      </c>
      <c r="AZ848" s="32">
        <f t="shared" si="314"/>
        <v>0</v>
      </c>
    </row>
    <row r="849" spans="3:52" ht="22.5" customHeight="1">
      <c r="C849" s="512"/>
      <c r="D849" s="514"/>
      <c r="E849" s="516"/>
      <c r="F849" s="27" t="s">
        <v>305</v>
      </c>
      <c r="G849" s="25"/>
      <c r="H849" s="28" t="s">
        <v>309</v>
      </c>
      <c r="I849" s="521"/>
      <c r="J849" s="514"/>
      <c r="K849" s="541"/>
      <c r="L849" s="543"/>
      <c r="M849" s="545"/>
      <c r="N849" s="127" t="s">
        <v>305</v>
      </c>
      <c r="O849" s="25"/>
      <c r="P849" s="28" t="s">
        <v>309</v>
      </c>
      <c r="Q849" s="3"/>
      <c r="R849" s="4"/>
      <c r="S849" s="5"/>
      <c r="T849" s="6"/>
      <c r="U849" s="7"/>
      <c r="V849" s="55"/>
      <c r="W849" s="125"/>
      <c r="X849" s="8"/>
      <c r="Y849" s="4"/>
      <c r="Z849" s="5"/>
      <c r="AA849" s="6"/>
      <c r="AB849" s="7"/>
      <c r="AC849" s="55"/>
      <c r="AD849" s="170"/>
      <c r="AE849" s="27" t="s">
        <v>305</v>
      </c>
      <c r="AF849" s="25"/>
      <c r="AG849" s="28" t="s">
        <v>309</v>
      </c>
      <c r="AH849" s="552"/>
      <c r="AI849" s="537"/>
      <c r="AJ849" s="539"/>
      <c r="AK849" s="539"/>
      <c r="AL849" s="539"/>
      <c r="AM849" s="539"/>
      <c r="AO849" s="34" t="str">
        <f t="shared" si="318"/>
        <v/>
      </c>
      <c r="AP849" s="35" t="str">
        <f t="shared" si="304"/>
        <v/>
      </c>
      <c r="AQ849" s="36" t="str">
        <f t="shared" si="305"/>
        <v/>
      </c>
      <c r="AR849" s="37" t="str">
        <f t="shared" si="306"/>
        <v/>
      </c>
      <c r="AS849" s="38" t="str">
        <f t="shared" si="307"/>
        <v>000</v>
      </c>
      <c r="AT849" s="39" t="str">
        <f t="shared" si="308"/>
        <v>000</v>
      </c>
      <c r="AU849" s="169">
        <f t="shared" si="309"/>
        <v>0</v>
      </c>
      <c r="AV849" s="35" t="str">
        <f t="shared" si="310"/>
        <v>000</v>
      </c>
      <c r="AW849" s="39" t="str">
        <f t="shared" si="311"/>
        <v>000</v>
      </c>
      <c r="AX849" s="169">
        <f t="shared" si="312"/>
        <v>0</v>
      </c>
      <c r="AY849" s="43">
        <f t="shared" si="313"/>
        <v>0</v>
      </c>
      <c r="AZ849" s="32">
        <f t="shared" si="314"/>
        <v>0</v>
      </c>
    </row>
    <row r="850" spans="3:52" ht="22.5" customHeight="1" thickBot="1">
      <c r="C850" s="511"/>
      <c r="D850" s="513"/>
      <c r="E850" s="515"/>
      <c r="F850" s="517" t="str">
        <f>IF(G851="","",INT(YEARFRAC(G851,'[1]1'!$AJ$7,1)))</f>
        <v/>
      </c>
      <c r="G850" s="518"/>
      <c r="H850" s="519"/>
      <c r="I850" s="520"/>
      <c r="J850" s="513"/>
      <c r="K850" s="540" t="s">
        <v>308</v>
      </c>
      <c r="L850" s="542"/>
      <c r="M850" s="544" t="s">
        <v>307</v>
      </c>
      <c r="N850" s="546"/>
      <c r="O850" s="547"/>
      <c r="P850" s="548"/>
      <c r="Q850" s="3"/>
      <c r="R850" s="4"/>
      <c r="S850" s="5"/>
      <c r="T850" s="6"/>
      <c r="U850" s="7"/>
      <c r="V850" s="55"/>
      <c r="W850" s="125"/>
      <c r="X850" s="8"/>
      <c r="Y850" s="4"/>
      <c r="Z850" s="5"/>
      <c r="AA850" s="6"/>
      <c r="AB850" s="7"/>
      <c r="AC850" s="55"/>
      <c r="AD850" s="168"/>
      <c r="AE850" s="549" t="s">
        <v>66</v>
      </c>
      <c r="AF850" s="549"/>
      <c r="AG850" s="550"/>
      <c r="AH850" s="551"/>
      <c r="AI850" s="536" t="str">
        <f t="shared" si="299"/>
        <v/>
      </c>
      <c r="AJ850" s="538"/>
      <c r="AK850" s="538"/>
      <c r="AL850" s="538"/>
      <c r="AM850" s="538"/>
      <c r="AO850" s="34" t="str">
        <f t="shared" si="318"/>
        <v/>
      </c>
      <c r="AP850" s="35" t="str">
        <f t="shared" si="304"/>
        <v/>
      </c>
      <c r="AQ850" s="36" t="str">
        <f t="shared" si="305"/>
        <v/>
      </c>
      <c r="AR850" s="37" t="str">
        <f t="shared" si="306"/>
        <v/>
      </c>
      <c r="AS850" s="38" t="str">
        <f t="shared" si="307"/>
        <v>000</v>
      </c>
      <c r="AT850" s="39" t="str">
        <f t="shared" si="308"/>
        <v>000</v>
      </c>
      <c r="AU850" s="169">
        <f t="shared" si="309"/>
        <v>0</v>
      </c>
      <c r="AV850" s="35" t="str">
        <f t="shared" si="310"/>
        <v>000</v>
      </c>
      <c r="AW850" s="39" t="str">
        <f t="shared" si="311"/>
        <v>000</v>
      </c>
      <c r="AX850" s="169">
        <f t="shared" si="312"/>
        <v>0</v>
      </c>
      <c r="AY850" s="43">
        <f t="shared" si="313"/>
        <v>0</v>
      </c>
      <c r="AZ850" s="32">
        <f t="shared" si="314"/>
        <v>0</v>
      </c>
    </row>
    <row r="851" spans="3:52" ht="22.5" customHeight="1">
      <c r="C851" s="512"/>
      <c r="D851" s="514"/>
      <c r="E851" s="516"/>
      <c r="F851" s="27" t="s">
        <v>305</v>
      </c>
      <c r="G851" s="25"/>
      <c r="H851" s="28" t="s">
        <v>309</v>
      </c>
      <c r="I851" s="521"/>
      <c r="J851" s="514"/>
      <c r="K851" s="541"/>
      <c r="L851" s="543"/>
      <c r="M851" s="545"/>
      <c r="N851" s="127" t="s">
        <v>305</v>
      </c>
      <c r="O851" s="25"/>
      <c r="P851" s="28" t="s">
        <v>309</v>
      </c>
      <c r="Q851" s="3"/>
      <c r="R851" s="4"/>
      <c r="S851" s="5"/>
      <c r="T851" s="6"/>
      <c r="U851" s="7"/>
      <c r="V851" s="55"/>
      <c r="W851" s="125"/>
      <c r="X851" s="8"/>
      <c r="Y851" s="4"/>
      <c r="Z851" s="5"/>
      <c r="AA851" s="6"/>
      <c r="AB851" s="7"/>
      <c r="AC851" s="55"/>
      <c r="AD851" s="170"/>
      <c r="AE851" s="27" t="s">
        <v>305</v>
      </c>
      <c r="AF851" s="25"/>
      <c r="AG851" s="28" t="s">
        <v>309</v>
      </c>
      <c r="AH851" s="552"/>
      <c r="AI851" s="537"/>
      <c r="AJ851" s="539"/>
      <c r="AK851" s="539"/>
      <c r="AL851" s="539"/>
      <c r="AM851" s="539"/>
      <c r="AO851" s="34" t="str">
        <f t="shared" si="318"/>
        <v/>
      </c>
      <c r="AP851" s="35" t="str">
        <f t="shared" si="304"/>
        <v/>
      </c>
      <c r="AQ851" s="36" t="str">
        <f t="shared" si="305"/>
        <v/>
      </c>
      <c r="AR851" s="37" t="str">
        <f t="shared" si="306"/>
        <v/>
      </c>
      <c r="AS851" s="38" t="str">
        <f t="shared" si="307"/>
        <v>000</v>
      </c>
      <c r="AT851" s="39" t="str">
        <f t="shared" si="308"/>
        <v>000</v>
      </c>
      <c r="AU851" s="169">
        <f t="shared" si="309"/>
        <v>0</v>
      </c>
      <c r="AV851" s="35" t="str">
        <f t="shared" si="310"/>
        <v>000</v>
      </c>
      <c r="AW851" s="39" t="str">
        <f t="shared" si="311"/>
        <v>000</v>
      </c>
      <c r="AX851" s="169">
        <f t="shared" si="312"/>
        <v>0</v>
      </c>
      <c r="AY851" s="43">
        <f t="shared" si="313"/>
        <v>0</v>
      </c>
      <c r="AZ851" s="32">
        <f t="shared" si="314"/>
        <v>0</v>
      </c>
    </row>
    <row r="852" spans="3:52" ht="22.5" customHeight="1" thickBot="1">
      <c r="C852" s="511"/>
      <c r="D852" s="513"/>
      <c r="E852" s="515"/>
      <c r="F852" s="517" t="str">
        <f>IF(G853="","",INT(YEARFRAC(G853,'[1]1'!$AJ$7,1)))</f>
        <v/>
      </c>
      <c r="G852" s="518"/>
      <c r="H852" s="519"/>
      <c r="I852" s="520"/>
      <c r="J852" s="513"/>
      <c r="K852" s="540" t="s">
        <v>308</v>
      </c>
      <c r="L852" s="542"/>
      <c r="M852" s="544" t="s">
        <v>307</v>
      </c>
      <c r="N852" s="546"/>
      <c r="O852" s="547"/>
      <c r="P852" s="548"/>
      <c r="Q852" s="3"/>
      <c r="R852" s="4"/>
      <c r="S852" s="5"/>
      <c r="T852" s="6"/>
      <c r="U852" s="7"/>
      <c r="V852" s="55"/>
      <c r="W852" s="125"/>
      <c r="X852" s="8"/>
      <c r="Y852" s="4"/>
      <c r="Z852" s="5"/>
      <c r="AA852" s="6"/>
      <c r="AB852" s="7"/>
      <c r="AC852" s="55"/>
      <c r="AD852" s="168"/>
      <c r="AE852" s="549" t="s">
        <v>66</v>
      </c>
      <c r="AF852" s="549"/>
      <c r="AG852" s="550"/>
      <c r="AH852" s="551"/>
      <c r="AI852" s="536" t="str">
        <f t="shared" si="300"/>
        <v/>
      </c>
      <c r="AJ852" s="538"/>
      <c r="AK852" s="538"/>
      <c r="AL852" s="538"/>
      <c r="AM852" s="538"/>
      <c r="AO852" s="34" t="str">
        <f t="shared" si="318"/>
        <v/>
      </c>
      <c r="AP852" s="35" t="str">
        <f t="shared" si="304"/>
        <v/>
      </c>
      <c r="AQ852" s="36" t="str">
        <f t="shared" si="305"/>
        <v/>
      </c>
      <c r="AR852" s="37" t="str">
        <f t="shared" si="306"/>
        <v/>
      </c>
      <c r="AS852" s="38" t="str">
        <f t="shared" si="307"/>
        <v>000</v>
      </c>
      <c r="AT852" s="39" t="str">
        <f t="shared" si="308"/>
        <v>000</v>
      </c>
      <c r="AU852" s="169">
        <f t="shared" si="309"/>
        <v>0</v>
      </c>
      <c r="AV852" s="35" t="str">
        <f t="shared" si="310"/>
        <v>000</v>
      </c>
      <c r="AW852" s="39" t="str">
        <f t="shared" si="311"/>
        <v>000</v>
      </c>
      <c r="AX852" s="169">
        <f t="shared" si="312"/>
        <v>0</v>
      </c>
      <c r="AY852" s="43">
        <f t="shared" si="313"/>
        <v>0</v>
      </c>
      <c r="AZ852" s="32">
        <f t="shared" si="314"/>
        <v>0</v>
      </c>
    </row>
    <row r="853" spans="3:52" ht="22.5" customHeight="1">
      <c r="C853" s="512"/>
      <c r="D853" s="514"/>
      <c r="E853" s="516"/>
      <c r="F853" s="27" t="s">
        <v>305</v>
      </c>
      <c r="G853" s="25"/>
      <c r="H853" s="28" t="s">
        <v>309</v>
      </c>
      <c r="I853" s="521"/>
      <c r="J853" s="514"/>
      <c r="K853" s="541"/>
      <c r="L853" s="543"/>
      <c r="M853" s="545"/>
      <c r="N853" s="127" t="s">
        <v>305</v>
      </c>
      <c r="O853" s="25"/>
      <c r="P853" s="28" t="s">
        <v>309</v>
      </c>
      <c r="Q853" s="3"/>
      <c r="R853" s="4"/>
      <c r="S853" s="5"/>
      <c r="T853" s="6"/>
      <c r="U853" s="7"/>
      <c r="V853" s="55"/>
      <c r="W853" s="125"/>
      <c r="X853" s="8"/>
      <c r="Y853" s="4"/>
      <c r="Z853" s="5"/>
      <c r="AA853" s="6"/>
      <c r="AB853" s="7"/>
      <c r="AC853" s="55"/>
      <c r="AD853" s="170"/>
      <c r="AE853" s="27" t="s">
        <v>305</v>
      </c>
      <c r="AF853" s="25"/>
      <c r="AG853" s="28" t="s">
        <v>309</v>
      </c>
      <c r="AH853" s="552"/>
      <c r="AI853" s="537"/>
      <c r="AJ853" s="539"/>
      <c r="AK853" s="539"/>
      <c r="AL853" s="539"/>
      <c r="AM853" s="539"/>
      <c r="AO853" s="34" t="str">
        <f t="shared" si="318"/>
        <v/>
      </c>
      <c r="AP853" s="35" t="str">
        <f t="shared" si="304"/>
        <v/>
      </c>
      <c r="AQ853" s="36" t="str">
        <f t="shared" si="305"/>
        <v/>
      </c>
      <c r="AR853" s="37" t="str">
        <f t="shared" si="306"/>
        <v/>
      </c>
      <c r="AS853" s="38" t="str">
        <f t="shared" si="307"/>
        <v>000</v>
      </c>
      <c r="AT853" s="39" t="str">
        <f t="shared" si="308"/>
        <v>000</v>
      </c>
      <c r="AU853" s="169">
        <f t="shared" si="309"/>
        <v>0</v>
      </c>
      <c r="AV853" s="35" t="str">
        <f t="shared" si="310"/>
        <v>000</v>
      </c>
      <c r="AW853" s="39" t="str">
        <f t="shared" si="311"/>
        <v>000</v>
      </c>
      <c r="AX853" s="169">
        <f t="shared" si="312"/>
        <v>0</v>
      </c>
      <c r="AY853" s="43">
        <f t="shared" si="313"/>
        <v>0</v>
      </c>
      <c r="AZ853" s="32">
        <f t="shared" si="314"/>
        <v>0</v>
      </c>
    </row>
    <row r="854" spans="3:52" ht="22.5" customHeight="1" thickBot="1">
      <c r="C854" s="511"/>
      <c r="D854" s="513"/>
      <c r="E854" s="515"/>
      <c r="F854" s="517" t="str">
        <f>IF(G855="","",INT(YEARFRAC(G855,'[1]1'!$AJ$7,1)))</f>
        <v/>
      </c>
      <c r="G854" s="518"/>
      <c r="H854" s="519"/>
      <c r="I854" s="520"/>
      <c r="J854" s="513"/>
      <c r="K854" s="540" t="s">
        <v>308</v>
      </c>
      <c r="L854" s="542"/>
      <c r="M854" s="544" t="s">
        <v>307</v>
      </c>
      <c r="N854" s="546"/>
      <c r="O854" s="547"/>
      <c r="P854" s="548"/>
      <c r="Q854" s="3"/>
      <c r="R854" s="4"/>
      <c r="S854" s="5"/>
      <c r="T854" s="6"/>
      <c r="U854" s="7"/>
      <c r="V854" s="55"/>
      <c r="W854" s="125"/>
      <c r="X854" s="8"/>
      <c r="Y854" s="4"/>
      <c r="Z854" s="5"/>
      <c r="AA854" s="6"/>
      <c r="AB854" s="7"/>
      <c r="AC854" s="55"/>
      <c r="AD854" s="168"/>
      <c r="AE854" s="549" t="s">
        <v>66</v>
      </c>
      <c r="AF854" s="549"/>
      <c r="AG854" s="550"/>
      <c r="AH854" s="551"/>
      <c r="AI854" s="536" t="str">
        <f t="shared" si="301"/>
        <v/>
      </c>
      <c r="AJ854" s="538"/>
      <c r="AK854" s="538"/>
      <c r="AL854" s="538"/>
      <c r="AM854" s="538"/>
      <c r="AO854" s="34" t="str">
        <f t="shared" si="318"/>
        <v/>
      </c>
      <c r="AP854" s="35" t="str">
        <f t="shared" si="304"/>
        <v/>
      </c>
      <c r="AQ854" s="36" t="str">
        <f t="shared" si="305"/>
        <v/>
      </c>
      <c r="AR854" s="37" t="str">
        <f t="shared" si="306"/>
        <v/>
      </c>
      <c r="AS854" s="38" t="str">
        <f t="shared" si="307"/>
        <v>000</v>
      </c>
      <c r="AT854" s="39" t="str">
        <f t="shared" si="308"/>
        <v>000</v>
      </c>
      <c r="AU854" s="169">
        <f t="shared" si="309"/>
        <v>0</v>
      </c>
      <c r="AV854" s="35" t="str">
        <f t="shared" si="310"/>
        <v>000</v>
      </c>
      <c r="AW854" s="39" t="str">
        <f t="shared" si="311"/>
        <v>000</v>
      </c>
      <c r="AX854" s="169">
        <f t="shared" si="312"/>
        <v>0</v>
      </c>
      <c r="AY854" s="43">
        <f t="shared" si="313"/>
        <v>0</v>
      </c>
      <c r="AZ854" s="32">
        <f t="shared" si="314"/>
        <v>0</v>
      </c>
    </row>
    <row r="855" spans="3:52" ht="22.5" customHeight="1">
      <c r="C855" s="512"/>
      <c r="D855" s="514"/>
      <c r="E855" s="516"/>
      <c r="F855" s="27" t="s">
        <v>305</v>
      </c>
      <c r="G855" s="25"/>
      <c r="H855" s="28" t="s">
        <v>309</v>
      </c>
      <c r="I855" s="521"/>
      <c r="J855" s="514"/>
      <c r="K855" s="541"/>
      <c r="L855" s="543"/>
      <c r="M855" s="545"/>
      <c r="N855" s="127" t="s">
        <v>305</v>
      </c>
      <c r="O855" s="25"/>
      <c r="P855" s="28" t="s">
        <v>309</v>
      </c>
      <c r="Q855" s="3"/>
      <c r="R855" s="4"/>
      <c r="S855" s="5"/>
      <c r="T855" s="6"/>
      <c r="U855" s="7"/>
      <c r="V855" s="55"/>
      <c r="W855" s="125"/>
      <c r="X855" s="8"/>
      <c r="Y855" s="4"/>
      <c r="Z855" s="5"/>
      <c r="AA855" s="6"/>
      <c r="AB855" s="7"/>
      <c r="AC855" s="55"/>
      <c r="AD855" s="170"/>
      <c r="AE855" s="27" t="s">
        <v>305</v>
      </c>
      <c r="AF855" s="25"/>
      <c r="AG855" s="28" t="s">
        <v>309</v>
      </c>
      <c r="AH855" s="552"/>
      <c r="AI855" s="537"/>
      <c r="AJ855" s="539"/>
      <c r="AK855" s="539"/>
      <c r="AL855" s="539"/>
      <c r="AM855" s="539"/>
      <c r="AO855" s="34" t="str">
        <f t="shared" si="318"/>
        <v/>
      </c>
      <c r="AP855" s="35" t="str">
        <f t="shared" si="304"/>
        <v/>
      </c>
      <c r="AQ855" s="36" t="str">
        <f t="shared" si="305"/>
        <v/>
      </c>
      <c r="AR855" s="37" t="str">
        <f t="shared" si="306"/>
        <v/>
      </c>
      <c r="AS855" s="38" t="str">
        <f t="shared" si="307"/>
        <v>000</v>
      </c>
      <c r="AT855" s="39" t="str">
        <f t="shared" si="308"/>
        <v>000</v>
      </c>
      <c r="AU855" s="169">
        <f t="shared" si="309"/>
        <v>0</v>
      </c>
      <c r="AV855" s="35" t="str">
        <f t="shared" si="310"/>
        <v>000</v>
      </c>
      <c r="AW855" s="39" t="str">
        <f t="shared" si="311"/>
        <v>000</v>
      </c>
      <c r="AX855" s="169">
        <f t="shared" si="312"/>
        <v>0</v>
      </c>
      <c r="AY855" s="43">
        <f t="shared" si="313"/>
        <v>0</v>
      </c>
      <c r="AZ855" s="32">
        <f t="shared" si="314"/>
        <v>0</v>
      </c>
    </row>
    <row r="856" spans="3:52" ht="22.5" customHeight="1" thickBot="1">
      <c r="C856" s="511"/>
      <c r="D856" s="513"/>
      <c r="E856" s="515"/>
      <c r="F856" s="517" t="str">
        <f>IF(G857="","",INT(YEARFRAC(G857,'[1]1'!$AJ$7,1)))</f>
        <v/>
      </c>
      <c r="G856" s="518"/>
      <c r="H856" s="519"/>
      <c r="I856" s="520"/>
      <c r="J856" s="513"/>
      <c r="K856" s="540" t="s">
        <v>308</v>
      </c>
      <c r="L856" s="542"/>
      <c r="M856" s="544" t="s">
        <v>307</v>
      </c>
      <c r="N856" s="546"/>
      <c r="O856" s="547"/>
      <c r="P856" s="548"/>
      <c r="Q856" s="3"/>
      <c r="R856" s="4"/>
      <c r="S856" s="5"/>
      <c r="T856" s="6"/>
      <c r="U856" s="7"/>
      <c r="V856" s="55"/>
      <c r="W856" s="125"/>
      <c r="X856" s="8"/>
      <c r="Y856" s="4"/>
      <c r="Z856" s="5"/>
      <c r="AA856" s="6"/>
      <c r="AB856" s="7"/>
      <c r="AC856" s="55"/>
      <c r="AD856" s="168"/>
      <c r="AE856" s="549" t="s">
        <v>66</v>
      </c>
      <c r="AF856" s="549"/>
      <c r="AG856" s="550"/>
      <c r="AH856" s="551"/>
      <c r="AI856" s="536" t="str">
        <f t="shared" si="302"/>
        <v/>
      </c>
      <c r="AJ856" s="538"/>
      <c r="AK856" s="538"/>
      <c r="AL856" s="538"/>
      <c r="AM856" s="538"/>
      <c r="AO856" s="34" t="str">
        <f t="shared" si="318"/>
        <v/>
      </c>
      <c r="AP856" s="35" t="str">
        <f t="shared" si="304"/>
        <v/>
      </c>
      <c r="AQ856" s="36" t="str">
        <f t="shared" si="305"/>
        <v/>
      </c>
      <c r="AR856" s="37" t="str">
        <f t="shared" si="306"/>
        <v/>
      </c>
      <c r="AS856" s="38" t="str">
        <f t="shared" si="307"/>
        <v>000</v>
      </c>
      <c r="AT856" s="39" t="str">
        <f t="shared" si="308"/>
        <v>000</v>
      </c>
      <c r="AU856" s="169">
        <f t="shared" si="309"/>
        <v>0</v>
      </c>
      <c r="AV856" s="35" t="str">
        <f t="shared" si="310"/>
        <v>000</v>
      </c>
      <c r="AW856" s="39" t="str">
        <f t="shared" si="311"/>
        <v>000</v>
      </c>
      <c r="AX856" s="169">
        <f t="shared" si="312"/>
        <v>0</v>
      </c>
      <c r="AY856" s="43">
        <f t="shared" si="313"/>
        <v>0</v>
      </c>
      <c r="AZ856" s="32">
        <f t="shared" si="314"/>
        <v>0</v>
      </c>
    </row>
    <row r="857" spans="3:52" ht="22.5" customHeight="1">
      <c r="C857" s="512"/>
      <c r="D857" s="514"/>
      <c r="E857" s="516"/>
      <c r="F857" s="27" t="s">
        <v>305</v>
      </c>
      <c r="G857" s="25"/>
      <c r="H857" s="28" t="s">
        <v>309</v>
      </c>
      <c r="I857" s="521"/>
      <c r="J857" s="514"/>
      <c r="K857" s="541"/>
      <c r="L857" s="543"/>
      <c r="M857" s="545"/>
      <c r="N857" s="127" t="s">
        <v>305</v>
      </c>
      <c r="O857" s="25"/>
      <c r="P857" s="28" t="s">
        <v>309</v>
      </c>
      <c r="Q857" s="3"/>
      <c r="R857" s="4"/>
      <c r="S857" s="5"/>
      <c r="T857" s="6"/>
      <c r="U857" s="7"/>
      <c r="V857" s="55"/>
      <c r="W857" s="125"/>
      <c r="X857" s="8"/>
      <c r="Y857" s="4"/>
      <c r="Z857" s="5"/>
      <c r="AA857" s="6"/>
      <c r="AB857" s="7"/>
      <c r="AC857" s="55"/>
      <c r="AD857" s="170"/>
      <c r="AE857" s="27" t="s">
        <v>305</v>
      </c>
      <c r="AF857" s="25"/>
      <c r="AG857" s="28" t="s">
        <v>309</v>
      </c>
      <c r="AH857" s="552"/>
      <c r="AI857" s="537"/>
      <c r="AJ857" s="539"/>
      <c r="AK857" s="539"/>
      <c r="AL857" s="539"/>
      <c r="AM857" s="539"/>
      <c r="AO857" s="34" t="str">
        <f t="shared" si="318"/>
        <v/>
      </c>
      <c r="AP857" s="35" t="str">
        <f t="shared" si="304"/>
        <v/>
      </c>
      <c r="AQ857" s="36" t="str">
        <f t="shared" si="305"/>
        <v/>
      </c>
      <c r="AR857" s="37" t="str">
        <f t="shared" si="306"/>
        <v/>
      </c>
      <c r="AS857" s="38" t="str">
        <f t="shared" si="307"/>
        <v>000</v>
      </c>
      <c r="AT857" s="39" t="str">
        <f t="shared" si="308"/>
        <v>000</v>
      </c>
      <c r="AU857" s="169">
        <f t="shared" si="309"/>
        <v>0</v>
      </c>
      <c r="AV857" s="35" t="str">
        <f t="shared" si="310"/>
        <v>000</v>
      </c>
      <c r="AW857" s="39" t="str">
        <f t="shared" si="311"/>
        <v>000</v>
      </c>
      <c r="AX857" s="169">
        <f t="shared" si="312"/>
        <v>0</v>
      </c>
      <c r="AY857" s="43">
        <f t="shared" si="313"/>
        <v>0</v>
      </c>
      <c r="AZ857" s="32">
        <f t="shared" si="314"/>
        <v>0</v>
      </c>
    </row>
    <row r="858" spans="3:52" ht="22.5" customHeight="1" thickBot="1">
      <c r="C858" s="511"/>
      <c r="D858" s="513"/>
      <c r="E858" s="515"/>
      <c r="F858" s="517" t="str">
        <f>IF(G859="","",INT(YEARFRAC(G859,'[1]1'!$AJ$7,1)))</f>
        <v/>
      </c>
      <c r="G858" s="518"/>
      <c r="H858" s="519"/>
      <c r="I858" s="520"/>
      <c r="J858" s="513"/>
      <c r="K858" s="540" t="s">
        <v>308</v>
      </c>
      <c r="L858" s="542"/>
      <c r="M858" s="544" t="s">
        <v>307</v>
      </c>
      <c r="N858" s="546"/>
      <c r="O858" s="547"/>
      <c r="P858" s="548"/>
      <c r="Q858" s="3"/>
      <c r="R858" s="4"/>
      <c r="S858" s="5"/>
      <c r="T858" s="6"/>
      <c r="U858" s="7"/>
      <c r="V858" s="55"/>
      <c r="W858" s="125"/>
      <c r="X858" s="8"/>
      <c r="Y858" s="4"/>
      <c r="Z858" s="5"/>
      <c r="AA858" s="6"/>
      <c r="AB858" s="7"/>
      <c r="AC858" s="55"/>
      <c r="AD858" s="168"/>
      <c r="AE858" s="549" t="s">
        <v>66</v>
      </c>
      <c r="AF858" s="549"/>
      <c r="AG858" s="550"/>
      <c r="AH858" s="551"/>
      <c r="AI858" s="536" t="str">
        <f t="shared" si="303"/>
        <v/>
      </c>
      <c r="AJ858" s="538"/>
      <c r="AK858" s="538"/>
      <c r="AL858" s="538"/>
      <c r="AM858" s="538"/>
      <c r="AO858" s="34" t="str">
        <f t="shared" si="318"/>
        <v/>
      </c>
      <c r="AP858" s="35" t="str">
        <f t="shared" si="304"/>
        <v/>
      </c>
      <c r="AQ858" s="36" t="str">
        <f t="shared" si="305"/>
        <v/>
      </c>
      <c r="AR858" s="37" t="str">
        <f t="shared" si="306"/>
        <v/>
      </c>
      <c r="AS858" s="38" t="str">
        <f t="shared" si="307"/>
        <v>000</v>
      </c>
      <c r="AT858" s="39" t="str">
        <f t="shared" si="308"/>
        <v>000</v>
      </c>
      <c r="AU858" s="169">
        <f t="shared" si="309"/>
        <v>0</v>
      </c>
      <c r="AV858" s="35" t="str">
        <f t="shared" si="310"/>
        <v>000</v>
      </c>
      <c r="AW858" s="39" t="str">
        <f t="shared" si="311"/>
        <v>000</v>
      </c>
      <c r="AX858" s="169">
        <f t="shared" si="312"/>
        <v>0</v>
      </c>
      <c r="AY858" s="43">
        <f t="shared" si="313"/>
        <v>0</v>
      </c>
      <c r="AZ858" s="32">
        <f t="shared" si="314"/>
        <v>0</v>
      </c>
    </row>
    <row r="859" spans="3:52" ht="22.5" customHeight="1">
      <c r="C859" s="512"/>
      <c r="D859" s="514"/>
      <c r="E859" s="516"/>
      <c r="F859" s="27" t="s">
        <v>305</v>
      </c>
      <c r="G859" s="25"/>
      <c r="H859" s="28" t="s">
        <v>309</v>
      </c>
      <c r="I859" s="521"/>
      <c r="J859" s="514"/>
      <c r="K859" s="541"/>
      <c r="L859" s="543"/>
      <c r="M859" s="545"/>
      <c r="N859" s="127" t="s">
        <v>305</v>
      </c>
      <c r="O859" s="25"/>
      <c r="P859" s="28" t="s">
        <v>309</v>
      </c>
      <c r="Q859" s="3"/>
      <c r="R859" s="4"/>
      <c r="S859" s="5"/>
      <c r="T859" s="6"/>
      <c r="U859" s="7"/>
      <c r="V859" s="55"/>
      <c r="W859" s="125"/>
      <c r="X859" s="8"/>
      <c r="Y859" s="4"/>
      <c r="Z859" s="5"/>
      <c r="AA859" s="6"/>
      <c r="AB859" s="7"/>
      <c r="AC859" s="55"/>
      <c r="AD859" s="170"/>
      <c r="AE859" s="27" t="s">
        <v>305</v>
      </c>
      <c r="AF859" s="25"/>
      <c r="AG859" s="28" t="s">
        <v>309</v>
      </c>
      <c r="AH859" s="552"/>
      <c r="AI859" s="537"/>
      <c r="AJ859" s="539"/>
      <c r="AK859" s="539"/>
      <c r="AL859" s="539"/>
      <c r="AM859" s="539"/>
      <c r="AO859" s="34" t="str">
        <f t="shared" si="318"/>
        <v/>
      </c>
      <c r="AP859" s="35" t="str">
        <f t="shared" si="304"/>
        <v/>
      </c>
      <c r="AQ859" s="36" t="str">
        <f t="shared" si="305"/>
        <v/>
      </c>
      <c r="AR859" s="37" t="str">
        <f t="shared" si="306"/>
        <v/>
      </c>
      <c r="AS859" s="38" t="str">
        <f t="shared" si="307"/>
        <v>000</v>
      </c>
      <c r="AT859" s="39" t="str">
        <f t="shared" si="308"/>
        <v>000</v>
      </c>
      <c r="AU859" s="169">
        <f t="shared" si="309"/>
        <v>0</v>
      </c>
      <c r="AV859" s="35" t="str">
        <f t="shared" si="310"/>
        <v>000</v>
      </c>
      <c r="AW859" s="39" t="str">
        <f t="shared" si="311"/>
        <v>000</v>
      </c>
      <c r="AX859" s="169">
        <f t="shared" si="312"/>
        <v>0</v>
      </c>
      <c r="AY859" s="43">
        <f t="shared" si="313"/>
        <v>0</v>
      </c>
      <c r="AZ859" s="32">
        <f t="shared" si="314"/>
        <v>0</v>
      </c>
    </row>
    <row r="860" spans="3:52" ht="22.5" customHeight="1" thickBot="1">
      <c r="C860" s="511"/>
      <c r="D860" s="513"/>
      <c r="E860" s="515"/>
      <c r="F860" s="517" t="str">
        <f>IF(G861="","",INT(YEARFRAC(G861,'[1]1'!$AJ$7,1)))</f>
        <v/>
      </c>
      <c r="G860" s="518"/>
      <c r="H860" s="519"/>
      <c r="I860" s="520"/>
      <c r="J860" s="513"/>
      <c r="K860" s="540" t="s">
        <v>308</v>
      </c>
      <c r="L860" s="542"/>
      <c r="M860" s="544" t="s">
        <v>307</v>
      </c>
      <c r="N860" s="546"/>
      <c r="O860" s="547"/>
      <c r="P860" s="548"/>
      <c r="Q860" s="3"/>
      <c r="R860" s="4"/>
      <c r="S860" s="5"/>
      <c r="T860" s="6"/>
      <c r="U860" s="7"/>
      <c r="V860" s="55"/>
      <c r="W860" s="125"/>
      <c r="X860" s="8"/>
      <c r="Y860" s="4"/>
      <c r="Z860" s="5"/>
      <c r="AA860" s="6"/>
      <c r="AB860" s="7"/>
      <c r="AC860" s="55"/>
      <c r="AD860" s="168"/>
      <c r="AE860" s="549" t="s">
        <v>66</v>
      </c>
      <c r="AF860" s="549"/>
      <c r="AG860" s="550"/>
      <c r="AH860" s="551"/>
      <c r="AI860" s="536" t="str">
        <f t="shared" si="315"/>
        <v/>
      </c>
      <c r="AJ860" s="538"/>
      <c r="AK860" s="538"/>
      <c r="AL860" s="538"/>
      <c r="AM860" s="538"/>
      <c r="AO860" s="34" t="str">
        <f t="shared" si="318"/>
        <v/>
      </c>
      <c r="AP860" s="35" t="str">
        <f t="shared" si="304"/>
        <v/>
      </c>
      <c r="AQ860" s="36" t="str">
        <f t="shared" si="305"/>
        <v/>
      </c>
      <c r="AR860" s="37" t="str">
        <f t="shared" si="306"/>
        <v/>
      </c>
      <c r="AS860" s="38" t="str">
        <f t="shared" si="307"/>
        <v>000</v>
      </c>
      <c r="AT860" s="39" t="str">
        <f t="shared" si="308"/>
        <v>000</v>
      </c>
      <c r="AU860" s="169">
        <f t="shared" si="309"/>
        <v>0</v>
      </c>
      <c r="AV860" s="35" t="str">
        <f t="shared" si="310"/>
        <v>000</v>
      </c>
      <c r="AW860" s="39" t="str">
        <f t="shared" si="311"/>
        <v>000</v>
      </c>
      <c r="AX860" s="169">
        <f t="shared" si="312"/>
        <v>0</v>
      </c>
      <c r="AY860" s="43">
        <f t="shared" si="313"/>
        <v>0</v>
      </c>
      <c r="AZ860" s="32">
        <f t="shared" si="314"/>
        <v>0</v>
      </c>
    </row>
    <row r="861" spans="3:52" ht="22.5" customHeight="1">
      <c r="C861" s="512"/>
      <c r="D861" s="514"/>
      <c r="E861" s="516"/>
      <c r="F861" s="27" t="s">
        <v>305</v>
      </c>
      <c r="G861" s="25"/>
      <c r="H861" s="28" t="s">
        <v>309</v>
      </c>
      <c r="I861" s="521"/>
      <c r="J861" s="514"/>
      <c r="K861" s="541"/>
      <c r="L861" s="543"/>
      <c r="M861" s="545"/>
      <c r="N861" s="127" t="s">
        <v>305</v>
      </c>
      <c r="O861" s="25"/>
      <c r="P861" s="28" t="s">
        <v>309</v>
      </c>
      <c r="Q861" s="3"/>
      <c r="R861" s="4"/>
      <c r="S861" s="5"/>
      <c r="T861" s="6"/>
      <c r="U861" s="7"/>
      <c r="V861" s="55"/>
      <c r="W861" s="125"/>
      <c r="X861" s="8"/>
      <c r="Y861" s="4"/>
      <c r="Z861" s="5"/>
      <c r="AA861" s="6"/>
      <c r="AB861" s="7"/>
      <c r="AC861" s="55"/>
      <c r="AD861" s="170"/>
      <c r="AE861" s="27" t="s">
        <v>305</v>
      </c>
      <c r="AF861" s="25"/>
      <c r="AG861" s="28" t="s">
        <v>309</v>
      </c>
      <c r="AH861" s="552"/>
      <c r="AI861" s="537"/>
      <c r="AJ861" s="539"/>
      <c r="AK861" s="539"/>
      <c r="AL861" s="539"/>
      <c r="AM861" s="539"/>
      <c r="AO861" s="34" t="str">
        <f t="shared" si="318"/>
        <v/>
      </c>
      <c r="AP861" s="35" t="str">
        <f t="shared" si="304"/>
        <v/>
      </c>
      <c r="AQ861" s="36" t="str">
        <f t="shared" si="305"/>
        <v/>
      </c>
      <c r="AR861" s="37" t="str">
        <f t="shared" si="306"/>
        <v/>
      </c>
      <c r="AS861" s="38" t="str">
        <f t="shared" si="307"/>
        <v>000</v>
      </c>
      <c r="AT861" s="39" t="str">
        <f t="shared" si="308"/>
        <v>000</v>
      </c>
      <c r="AU861" s="169">
        <f t="shared" si="309"/>
        <v>0</v>
      </c>
      <c r="AV861" s="35" t="str">
        <f t="shared" si="310"/>
        <v>000</v>
      </c>
      <c r="AW861" s="39" t="str">
        <f t="shared" si="311"/>
        <v>000</v>
      </c>
      <c r="AX861" s="169">
        <f t="shared" si="312"/>
        <v>0</v>
      </c>
      <c r="AY861" s="43">
        <f t="shared" si="313"/>
        <v>0</v>
      </c>
      <c r="AZ861" s="32">
        <f t="shared" si="314"/>
        <v>0</v>
      </c>
    </row>
    <row r="862" spans="3:52" ht="22.5" customHeight="1" thickBot="1">
      <c r="C862" s="511"/>
      <c r="D862" s="513"/>
      <c r="E862" s="515"/>
      <c r="F862" s="517" t="str">
        <f>IF(G863="","",INT(YEARFRAC(G863,'[1]1'!$AJ$7,1)))</f>
        <v/>
      </c>
      <c r="G862" s="518"/>
      <c r="H862" s="519"/>
      <c r="I862" s="520"/>
      <c r="J862" s="513"/>
      <c r="K862" s="540" t="s">
        <v>308</v>
      </c>
      <c r="L862" s="542"/>
      <c r="M862" s="544" t="s">
        <v>307</v>
      </c>
      <c r="N862" s="546"/>
      <c r="O862" s="547"/>
      <c r="P862" s="548"/>
      <c r="Q862" s="3"/>
      <c r="R862" s="4"/>
      <c r="S862" s="5"/>
      <c r="T862" s="6"/>
      <c r="U862" s="7"/>
      <c r="V862" s="55"/>
      <c r="W862" s="125"/>
      <c r="X862" s="8"/>
      <c r="Y862" s="4"/>
      <c r="Z862" s="5"/>
      <c r="AA862" s="6"/>
      <c r="AB862" s="7"/>
      <c r="AC862" s="55"/>
      <c r="AD862" s="168"/>
      <c r="AE862" s="549" t="s">
        <v>66</v>
      </c>
      <c r="AF862" s="549"/>
      <c r="AG862" s="550"/>
      <c r="AH862" s="551"/>
      <c r="AI862" s="536" t="str">
        <f t="shared" si="316"/>
        <v/>
      </c>
      <c r="AJ862" s="538"/>
      <c r="AK862" s="538"/>
      <c r="AL862" s="538"/>
      <c r="AM862" s="538"/>
      <c r="AO862" s="34" t="str">
        <f t="shared" si="318"/>
        <v/>
      </c>
      <c r="AP862" s="35" t="str">
        <f t="shared" si="304"/>
        <v/>
      </c>
      <c r="AQ862" s="36" t="str">
        <f t="shared" si="305"/>
        <v/>
      </c>
      <c r="AR862" s="37" t="str">
        <f t="shared" si="306"/>
        <v/>
      </c>
      <c r="AS862" s="38" t="str">
        <f t="shared" si="307"/>
        <v>000</v>
      </c>
      <c r="AT862" s="39" t="str">
        <f t="shared" si="308"/>
        <v>000</v>
      </c>
      <c r="AU862" s="169">
        <f t="shared" si="309"/>
        <v>0</v>
      </c>
      <c r="AV862" s="35" t="str">
        <f t="shared" si="310"/>
        <v>000</v>
      </c>
      <c r="AW862" s="39" t="str">
        <f t="shared" si="311"/>
        <v>000</v>
      </c>
      <c r="AX862" s="169">
        <f t="shared" si="312"/>
        <v>0</v>
      </c>
      <c r="AY862" s="43">
        <f t="shared" si="313"/>
        <v>0</v>
      </c>
      <c r="AZ862" s="32">
        <f t="shared" si="314"/>
        <v>0</v>
      </c>
    </row>
    <row r="863" spans="3:52" ht="22.5" customHeight="1">
      <c r="C863" s="512"/>
      <c r="D863" s="514"/>
      <c r="E863" s="516"/>
      <c r="F863" s="27" t="s">
        <v>305</v>
      </c>
      <c r="G863" s="25"/>
      <c r="H863" s="28" t="s">
        <v>309</v>
      </c>
      <c r="I863" s="521"/>
      <c r="J863" s="514"/>
      <c r="K863" s="541"/>
      <c r="L863" s="543"/>
      <c r="M863" s="545"/>
      <c r="N863" s="127" t="s">
        <v>305</v>
      </c>
      <c r="O863" s="25"/>
      <c r="P863" s="28" t="s">
        <v>309</v>
      </c>
      <c r="Q863" s="3"/>
      <c r="R863" s="4"/>
      <c r="S863" s="5"/>
      <c r="T863" s="6"/>
      <c r="U863" s="7"/>
      <c r="V863" s="55"/>
      <c r="W863" s="125"/>
      <c r="X863" s="8"/>
      <c r="Y863" s="4"/>
      <c r="Z863" s="5"/>
      <c r="AA863" s="6"/>
      <c r="AB863" s="7"/>
      <c r="AC863" s="55"/>
      <c r="AD863" s="170"/>
      <c r="AE863" s="27" t="s">
        <v>305</v>
      </c>
      <c r="AF863" s="25"/>
      <c r="AG863" s="28" t="s">
        <v>309</v>
      </c>
      <c r="AH863" s="552"/>
      <c r="AI863" s="537"/>
      <c r="AJ863" s="539"/>
      <c r="AK863" s="539"/>
      <c r="AL863" s="539"/>
      <c r="AM863" s="539"/>
      <c r="AO863" s="34" t="str">
        <f t="shared" si="318"/>
        <v/>
      </c>
      <c r="AP863" s="35" t="str">
        <f t="shared" si="304"/>
        <v/>
      </c>
      <c r="AQ863" s="36" t="str">
        <f t="shared" si="305"/>
        <v/>
      </c>
      <c r="AR863" s="37" t="str">
        <f t="shared" si="306"/>
        <v/>
      </c>
      <c r="AS863" s="38" t="str">
        <f t="shared" si="307"/>
        <v>000</v>
      </c>
      <c r="AT863" s="39" t="str">
        <f t="shared" si="308"/>
        <v>000</v>
      </c>
      <c r="AU863" s="169">
        <f t="shared" si="309"/>
        <v>0</v>
      </c>
      <c r="AV863" s="35" t="str">
        <f t="shared" si="310"/>
        <v>000</v>
      </c>
      <c r="AW863" s="39" t="str">
        <f t="shared" si="311"/>
        <v>000</v>
      </c>
      <c r="AX863" s="169">
        <f t="shared" si="312"/>
        <v>0</v>
      </c>
      <c r="AY863" s="43">
        <f t="shared" si="313"/>
        <v>0</v>
      </c>
      <c r="AZ863" s="32">
        <f t="shared" si="314"/>
        <v>0</v>
      </c>
    </row>
    <row r="864" spans="3:52" ht="22.5" customHeight="1" thickBot="1">
      <c r="C864" s="511"/>
      <c r="D864" s="513"/>
      <c r="E864" s="515"/>
      <c r="F864" s="517" t="str">
        <f>IF(G865="","",INT(YEARFRAC(G865,'[1]1'!$AJ$7,1)))</f>
        <v/>
      </c>
      <c r="G864" s="518"/>
      <c r="H864" s="519"/>
      <c r="I864" s="520"/>
      <c r="J864" s="513"/>
      <c r="K864" s="540" t="s">
        <v>308</v>
      </c>
      <c r="L864" s="542"/>
      <c r="M864" s="544" t="s">
        <v>307</v>
      </c>
      <c r="N864" s="546"/>
      <c r="O864" s="547"/>
      <c r="P864" s="548"/>
      <c r="Q864" s="3"/>
      <c r="R864" s="4"/>
      <c r="S864" s="5"/>
      <c r="T864" s="6"/>
      <c r="U864" s="7"/>
      <c r="V864" s="55"/>
      <c r="W864" s="125"/>
      <c r="X864" s="8"/>
      <c r="Y864" s="4"/>
      <c r="Z864" s="5"/>
      <c r="AA864" s="6"/>
      <c r="AB864" s="7"/>
      <c r="AC864" s="55"/>
      <c r="AD864" s="168"/>
      <c r="AE864" s="549" t="s">
        <v>66</v>
      </c>
      <c r="AF864" s="549"/>
      <c r="AG864" s="550"/>
      <c r="AH864" s="551"/>
      <c r="AI864" s="536" t="str">
        <f t="shared" ref="AI864" si="319">IF(F864&lt;35,"◯","")</f>
        <v/>
      </c>
      <c r="AJ864" s="538"/>
      <c r="AK864" s="538"/>
      <c r="AL864" s="538"/>
      <c r="AM864" s="538"/>
      <c r="AO864" s="34" t="str">
        <f t="shared" si="318"/>
        <v/>
      </c>
      <c r="AP864" s="35" t="str">
        <f t="shared" si="304"/>
        <v/>
      </c>
      <c r="AQ864" s="36" t="str">
        <f t="shared" si="305"/>
        <v/>
      </c>
      <c r="AR864" s="37" t="str">
        <f t="shared" si="306"/>
        <v/>
      </c>
      <c r="AS864" s="38" t="str">
        <f t="shared" si="307"/>
        <v>000</v>
      </c>
      <c r="AT864" s="39" t="str">
        <f t="shared" si="308"/>
        <v>000</v>
      </c>
      <c r="AU864" s="169">
        <f t="shared" si="309"/>
        <v>0</v>
      </c>
      <c r="AV864" s="35" t="str">
        <f t="shared" si="310"/>
        <v>000</v>
      </c>
      <c r="AW864" s="39" t="str">
        <f t="shared" si="311"/>
        <v>000</v>
      </c>
      <c r="AX864" s="169">
        <f t="shared" si="312"/>
        <v>0</v>
      </c>
      <c r="AY864" s="43">
        <f t="shared" si="313"/>
        <v>0</v>
      </c>
      <c r="AZ864" s="32">
        <f t="shared" si="314"/>
        <v>0</v>
      </c>
    </row>
    <row r="865" spans="3:52" ht="22.5" customHeight="1">
      <c r="C865" s="512"/>
      <c r="D865" s="514"/>
      <c r="E865" s="516"/>
      <c r="F865" s="27" t="s">
        <v>305</v>
      </c>
      <c r="G865" s="25"/>
      <c r="H865" s="28" t="s">
        <v>309</v>
      </c>
      <c r="I865" s="521"/>
      <c r="J865" s="514"/>
      <c r="K865" s="541"/>
      <c r="L865" s="543"/>
      <c r="M865" s="545"/>
      <c r="N865" s="127" t="s">
        <v>305</v>
      </c>
      <c r="O865" s="25"/>
      <c r="P865" s="28" t="s">
        <v>309</v>
      </c>
      <c r="Q865" s="3"/>
      <c r="R865" s="4"/>
      <c r="S865" s="5"/>
      <c r="T865" s="6"/>
      <c r="U865" s="7"/>
      <c r="V865" s="55"/>
      <c r="W865" s="125"/>
      <c r="X865" s="8"/>
      <c r="Y865" s="4"/>
      <c r="Z865" s="5"/>
      <c r="AA865" s="6"/>
      <c r="AB865" s="7"/>
      <c r="AC865" s="55"/>
      <c r="AD865" s="170"/>
      <c r="AE865" s="27" t="s">
        <v>305</v>
      </c>
      <c r="AF865" s="25"/>
      <c r="AG865" s="28" t="s">
        <v>309</v>
      </c>
      <c r="AH865" s="552"/>
      <c r="AI865" s="537"/>
      <c r="AJ865" s="539"/>
      <c r="AK865" s="539"/>
      <c r="AL865" s="539"/>
      <c r="AM865" s="539"/>
      <c r="AO865" s="34" t="str">
        <f t="shared" si="318"/>
        <v/>
      </c>
      <c r="AP865" s="35" t="str">
        <f t="shared" si="304"/>
        <v/>
      </c>
      <c r="AQ865" s="36" t="str">
        <f t="shared" si="305"/>
        <v/>
      </c>
      <c r="AR865" s="37" t="str">
        <f t="shared" si="306"/>
        <v/>
      </c>
      <c r="AS865" s="38" t="str">
        <f t="shared" si="307"/>
        <v>000</v>
      </c>
      <c r="AT865" s="39" t="str">
        <f t="shared" si="308"/>
        <v>000</v>
      </c>
      <c r="AU865" s="169">
        <f t="shared" si="309"/>
        <v>0</v>
      </c>
      <c r="AV865" s="35" t="str">
        <f t="shared" si="310"/>
        <v>000</v>
      </c>
      <c r="AW865" s="39" t="str">
        <f t="shared" si="311"/>
        <v>000</v>
      </c>
      <c r="AX865" s="169">
        <f t="shared" si="312"/>
        <v>0</v>
      </c>
      <c r="AY865" s="43">
        <f t="shared" si="313"/>
        <v>0</v>
      </c>
      <c r="AZ865" s="32">
        <f t="shared" si="314"/>
        <v>0</v>
      </c>
    </row>
    <row r="866" spans="3:52" ht="22.5" customHeight="1" thickBot="1">
      <c r="C866" s="511"/>
      <c r="D866" s="513"/>
      <c r="E866" s="515"/>
      <c r="F866" s="517" t="str">
        <f>IF(G867="","",INT(YEARFRAC(G867,'[1]1'!$AJ$7,1)))</f>
        <v/>
      </c>
      <c r="G866" s="518"/>
      <c r="H866" s="519"/>
      <c r="I866" s="520"/>
      <c r="J866" s="513"/>
      <c r="K866" s="540" t="s">
        <v>308</v>
      </c>
      <c r="L866" s="542"/>
      <c r="M866" s="544" t="s">
        <v>307</v>
      </c>
      <c r="N866" s="546"/>
      <c r="O866" s="547"/>
      <c r="P866" s="548"/>
      <c r="Q866" s="3"/>
      <c r="R866" s="4"/>
      <c r="S866" s="5"/>
      <c r="T866" s="6"/>
      <c r="U866" s="7"/>
      <c r="V866" s="55"/>
      <c r="W866" s="125"/>
      <c r="X866" s="8"/>
      <c r="Y866" s="4"/>
      <c r="Z866" s="5"/>
      <c r="AA866" s="6"/>
      <c r="AB866" s="7"/>
      <c r="AC866" s="55"/>
      <c r="AD866" s="168"/>
      <c r="AE866" s="549" t="s">
        <v>66</v>
      </c>
      <c r="AF866" s="549"/>
      <c r="AG866" s="550"/>
      <c r="AH866" s="551"/>
      <c r="AI866" s="536" t="str">
        <f t="shared" si="297"/>
        <v/>
      </c>
      <c r="AJ866" s="538"/>
      <c r="AK866" s="538"/>
      <c r="AL866" s="538"/>
      <c r="AM866" s="538"/>
      <c r="AO866" s="34" t="str">
        <f t="shared" si="318"/>
        <v/>
      </c>
      <c r="AP866" s="35" t="str">
        <f t="shared" si="304"/>
        <v/>
      </c>
      <c r="AQ866" s="36" t="str">
        <f t="shared" si="305"/>
        <v/>
      </c>
      <c r="AR866" s="37" t="str">
        <f t="shared" si="306"/>
        <v/>
      </c>
      <c r="AS866" s="38" t="str">
        <f t="shared" si="307"/>
        <v>000</v>
      </c>
      <c r="AT866" s="39" t="str">
        <f t="shared" si="308"/>
        <v>000</v>
      </c>
      <c r="AU866" s="169">
        <f t="shared" si="309"/>
        <v>0</v>
      </c>
      <c r="AV866" s="35" t="str">
        <f t="shared" si="310"/>
        <v>000</v>
      </c>
      <c r="AW866" s="39" t="str">
        <f t="shared" si="311"/>
        <v>000</v>
      </c>
      <c r="AX866" s="169">
        <f t="shared" si="312"/>
        <v>0</v>
      </c>
      <c r="AY866" s="43">
        <f t="shared" si="313"/>
        <v>0</v>
      </c>
      <c r="AZ866" s="32">
        <f t="shared" si="314"/>
        <v>0</v>
      </c>
    </row>
    <row r="867" spans="3:52" ht="22.5" customHeight="1">
      <c r="C867" s="512"/>
      <c r="D867" s="514"/>
      <c r="E867" s="516"/>
      <c r="F867" s="27" t="s">
        <v>305</v>
      </c>
      <c r="G867" s="25"/>
      <c r="H867" s="28" t="s">
        <v>309</v>
      </c>
      <c r="I867" s="521"/>
      <c r="J867" s="514"/>
      <c r="K867" s="541"/>
      <c r="L867" s="543"/>
      <c r="M867" s="545"/>
      <c r="N867" s="127" t="s">
        <v>305</v>
      </c>
      <c r="O867" s="25"/>
      <c r="P867" s="28" t="s">
        <v>309</v>
      </c>
      <c r="Q867" s="3"/>
      <c r="R867" s="4"/>
      <c r="S867" s="5"/>
      <c r="T867" s="6"/>
      <c r="U867" s="7"/>
      <c r="V867" s="55"/>
      <c r="W867" s="125"/>
      <c r="X867" s="8"/>
      <c r="Y867" s="4"/>
      <c r="Z867" s="5"/>
      <c r="AA867" s="6"/>
      <c r="AB867" s="7"/>
      <c r="AC867" s="55"/>
      <c r="AD867" s="170"/>
      <c r="AE867" s="27" t="s">
        <v>305</v>
      </c>
      <c r="AF867" s="25"/>
      <c r="AG867" s="28" t="s">
        <v>309</v>
      </c>
      <c r="AH867" s="552"/>
      <c r="AI867" s="537"/>
      <c r="AJ867" s="539"/>
      <c r="AK867" s="539"/>
      <c r="AL867" s="539"/>
      <c r="AM867" s="539"/>
      <c r="AO867" s="34" t="str">
        <f t="shared" si="318"/>
        <v/>
      </c>
      <c r="AP867" s="35" t="str">
        <f t="shared" si="304"/>
        <v/>
      </c>
      <c r="AQ867" s="36" t="str">
        <f t="shared" si="305"/>
        <v/>
      </c>
      <c r="AR867" s="37" t="str">
        <f t="shared" si="306"/>
        <v/>
      </c>
      <c r="AS867" s="38" t="str">
        <f t="shared" si="307"/>
        <v>000</v>
      </c>
      <c r="AT867" s="39" t="str">
        <f t="shared" si="308"/>
        <v>000</v>
      </c>
      <c r="AU867" s="169">
        <f t="shared" si="309"/>
        <v>0</v>
      </c>
      <c r="AV867" s="35" t="str">
        <f t="shared" si="310"/>
        <v>000</v>
      </c>
      <c r="AW867" s="39" t="str">
        <f t="shared" si="311"/>
        <v>000</v>
      </c>
      <c r="AX867" s="169">
        <f t="shared" si="312"/>
        <v>0</v>
      </c>
      <c r="AY867" s="43">
        <f t="shared" si="313"/>
        <v>0</v>
      </c>
      <c r="AZ867" s="32">
        <f t="shared" si="314"/>
        <v>0</v>
      </c>
    </row>
    <row r="868" spans="3:52" ht="22.5" customHeight="1" thickBot="1">
      <c r="C868" s="511"/>
      <c r="D868" s="513"/>
      <c r="E868" s="515"/>
      <c r="F868" s="517" t="str">
        <f>IF(G869="","",INT(YEARFRAC(G869,'[1]1'!$AJ$7,1)))</f>
        <v/>
      </c>
      <c r="G868" s="518"/>
      <c r="H868" s="519"/>
      <c r="I868" s="520"/>
      <c r="J868" s="513"/>
      <c r="K868" s="540" t="s">
        <v>308</v>
      </c>
      <c r="L868" s="542"/>
      <c r="M868" s="544" t="s">
        <v>307</v>
      </c>
      <c r="N868" s="546"/>
      <c r="O868" s="547"/>
      <c r="P868" s="548"/>
      <c r="Q868" s="3"/>
      <c r="R868" s="4"/>
      <c r="S868" s="5"/>
      <c r="T868" s="6"/>
      <c r="U868" s="7"/>
      <c r="V868" s="55"/>
      <c r="W868" s="125"/>
      <c r="X868" s="8"/>
      <c r="Y868" s="4"/>
      <c r="Z868" s="5"/>
      <c r="AA868" s="6"/>
      <c r="AB868" s="7"/>
      <c r="AC868" s="55"/>
      <c r="AD868" s="168"/>
      <c r="AE868" s="549" t="s">
        <v>66</v>
      </c>
      <c r="AF868" s="549"/>
      <c r="AG868" s="550"/>
      <c r="AH868" s="551"/>
      <c r="AI868" s="536" t="str">
        <f t="shared" si="298"/>
        <v/>
      </c>
      <c r="AJ868" s="538"/>
      <c r="AK868" s="538"/>
      <c r="AL868" s="538"/>
      <c r="AM868" s="538"/>
      <c r="AO868" s="34" t="str">
        <f t="shared" si="318"/>
        <v/>
      </c>
      <c r="AP868" s="35" t="str">
        <f t="shared" si="304"/>
        <v/>
      </c>
      <c r="AQ868" s="36" t="str">
        <f t="shared" si="305"/>
        <v/>
      </c>
      <c r="AR868" s="37" t="str">
        <f t="shared" si="306"/>
        <v/>
      </c>
      <c r="AS868" s="38" t="str">
        <f t="shared" si="307"/>
        <v>000</v>
      </c>
      <c r="AT868" s="39" t="str">
        <f t="shared" si="308"/>
        <v>000</v>
      </c>
      <c r="AU868" s="169">
        <f t="shared" si="309"/>
        <v>0</v>
      </c>
      <c r="AV868" s="35" t="str">
        <f t="shared" si="310"/>
        <v>000</v>
      </c>
      <c r="AW868" s="39" t="str">
        <f t="shared" si="311"/>
        <v>000</v>
      </c>
      <c r="AX868" s="169">
        <f t="shared" si="312"/>
        <v>0</v>
      </c>
      <c r="AY868" s="43">
        <f t="shared" si="313"/>
        <v>0</v>
      </c>
      <c r="AZ868" s="32">
        <f t="shared" si="314"/>
        <v>0</v>
      </c>
    </row>
    <row r="869" spans="3:52" ht="22.5" customHeight="1">
      <c r="C869" s="512"/>
      <c r="D869" s="514"/>
      <c r="E869" s="516"/>
      <c r="F869" s="27" t="s">
        <v>305</v>
      </c>
      <c r="G869" s="25"/>
      <c r="H869" s="28" t="s">
        <v>309</v>
      </c>
      <c r="I869" s="521"/>
      <c r="J869" s="514"/>
      <c r="K869" s="541"/>
      <c r="L869" s="543"/>
      <c r="M869" s="545"/>
      <c r="N869" s="127" t="s">
        <v>305</v>
      </c>
      <c r="O869" s="25"/>
      <c r="P869" s="28" t="s">
        <v>309</v>
      </c>
      <c r="Q869" s="3"/>
      <c r="R869" s="4"/>
      <c r="S869" s="5"/>
      <c r="T869" s="6"/>
      <c r="U869" s="7"/>
      <c r="V869" s="55"/>
      <c r="W869" s="125"/>
      <c r="X869" s="8"/>
      <c r="Y869" s="4"/>
      <c r="Z869" s="5"/>
      <c r="AA869" s="6"/>
      <c r="AB869" s="7"/>
      <c r="AC869" s="55"/>
      <c r="AD869" s="170"/>
      <c r="AE869" s="27" t="s">
        <v>305</v>
      </c>
      <c r="AF869" s="25"/>
      <c r="AG869" s="28" t="s">
        <v>309</v>
      </c>
      <c r="AH869" s="552"/>
      <c r="AI869" s="537"/>
      <c r="AJ869" s="539"/>
      <c r="AK869" s="539"/>
      <c r="AL869" s="539"/>
      <c r="AM869" s="539"/>
      <c r="AO869" s="34" t="str">
        <f t="shared" si="318"/>
        <v/>
      </c>
      <c r="AP869" s="35" t="str">
        <f t="shared" si="304"/>
        <v/>
      </c>
      <c r="AQ869" s="36" t="str">
        <f t="shared" si="305"/>
        <v/>
      </c>
      <c r="AR869" s="37" t="str">
        <f t="shared" si="306"/>
        <v/>
      </c>
      <c r="AS869" s="38" t="str">
        <f t="shared" si="307"/>
        <v>000</v>
      </c>
      <c r="AT869" s="39" t="str">
        <f t="shared" si="308"/>
        <v>000</v>
      </c>
      <c r="AU869" s="169">
        <f t="shared" si="309"/>
        <v>0</v>
      </c>
      <c r="AV869" s="35" t="str">
        <f t="shared" si="310"/>
        <v>000</v>
      </c>
      <c r="AW869" s="39" t="str">
        <f t="shared" si="311"/>
        <v>000</v>
      </c>
      <c r="AX869" s="169">
        <f t="shared" si="312"/>
        <v>0</v>
      </c>
      <c r="AY869" s="43">
        <f t="shared" si="313"/>
        <v>0</v>
      </c>
      <c r="AZ869" s="32">
        <f t="shared" si="314"/>
        <v>0</v>
      </c>
    </row>
    <row r="870" spans="3:52" ht="22.5" customHeight="1" thickBot="1">
      <c r="C870" s="511"/>
      <c r="D870" s="513"/>
      <c r="E870" s="515"/>
      <c r="F870" s="517" t="str">
        <f>IF(G871="","",INT(YEARFRAC(G871,'[1]1'!$AJ$7,1)))</f>
        <v/>
      </c>
      <c r="G870" s="518"/>
      <c r="H870" s="519"/>
      <c r="I870" s="520"/>
      <c r="J870" s="513"/>
      <c r="K870" s="540" t="s">
        <v>308</v>
      </c>
      <c r="L870" s="542"/>
      <c r="M870" s="544" t="s">
        <v>307</v>
      </c>
      <c r="N870" s="546"/>
      <c r="O870" s="547"/>
      <c r="P870" s="548"/>
      <c r="Q870" s="3"/>
      <c r="R870" s="4"/>
      <c r="S870" s="5"/>
      <c r="T870" s="6"/>
      <c r="U870" s="7"/>
      <c r="V870" s="55"/>
      <c r="W870" s="125"/>
      <c r="X870" s="8"/>
      <c r="Y870" s="4"/>
      <c r="Z870" s="5"/>
      <c r="AA870" s="6"/>
      <c r="AB870" s="7"/>
      <c r="AC870" s="55"/>
      <c r="AD870" s="168"/>
      <c r="AE870" s="549" t="s">
        <v>66</v>
      </c>
      <c r="AF870" s="549"/>
      <c r="AG870" s="550"/>
      <c r="AH870" s="551"/>
      <c r="AI870" s="536" t="str">
        <f t="shared" si="299"/>
        <v/>
      </c>
      <c r="AJ870" s="538"/>
      <c r="AK870" s="538"/>
      <c r="AL870" s="538"/>
      <c r="AM870" s="538"/>
      <c r="AO870" s="34" t="str">
        <f t="shared" si="318"/>
        <v/>
      </c>
      <c r="AP870" s="35" t="str">
        <f t="shared" si="304"/>
        <v/>
      </c>
      <c r="AQ870" s="36" t="str">
        <f t="shared" si="305"/>
        <v/>
      </c>
      <c r="AR870" s="37" t="str">
        <f t="shared" si="306"/>
        <v/>
      </c>
      <c r="AS870" s="38" t="str">
        <f t="shared" si="307"/>
        <v>000</v>
      </c>
      <c r="AT870" s="39" t="str">
        <f t="shared" si="308"/>
        <v>000</v>
      </c>
      <c r="AU870" s="169">
        <f t="shared" si="309"/>
        <v>0</v>
      </c>
      <c r="AV870" s="35" t="str">
        <f t="shared" si="310"/>
        <v>000</v>
      </c>
      <c r="AW870" s="39" t="str">
        <f t="shared" si="311"/>
        <v>000</v>
      </c>
      <c r="AX870" s="169">
        <f t="shared" si="312"/>
        <v>0</v>
      </c>
      <c r="AY870" s="43">
        <f t="shared" si="313"/>
        <v>0</v>
      </c>
      <c r="AZ870" s="32">
        <f t="shared" si="314"/>
        <v>0</v>
      </c>
    </row>
    <row r="871" spans="3:52" ht="22.5" customHeight="1">
      <c r="C871" s="512"/>
      <c r="D871" s="514"/>
      <c r="E871" s="516"/>
      <c r="F871" s="27" t="s">
        <v>305</v>
      </c>
      <c r="G871" s="25"/>
      <c r="H871" s="28" t="s">
        <v>309</v>
      </c>
      <c r="I871" s="521"/>
      <c r="J871" s="514"/>
      <c r="K871" s="541"/>
      <c r="L871" s="543"/>
      <c r="M871" s="545"/>
      <c r="N871" s="127" t="s">
        <v>305</v>
      </c>
      <c r="O871" s="25"/>
      <c r="P871" s="28" t="s">
        <v>309</v>
      </c>
      <c r="Q871" s="3"/>
      <c r="R871" s="4"/>
      <c r="S871" s="5"/>
      <c r="T871" s="6"/>
      <c r="U871" s="7"/>
      <c r="V871" s="55"/>
      <c r="W871" s="125"/>
      <c r="X871" s="8"/>
      <c r="Y871" s="4"/>
      <c r="Z871" s="5"/>
      <c r="AA871" s="6"/>
      <c r="AB871" s="7"/>
      <c r="AC871" s="55"/>
      <c r="AD871" s="170"/>
      <c r="AE871" s="27" t="s">
        <v>305</v>
      </c>
      <c r="AF871" s="25"/>
      <c r="AG871" s="28" t="s">
        <v>309</v>
      </c>
      <c r="AH871" s="552"/>
      <c r="AI871" s="537"/>
      <c r="AJ871" s="539"/>
      <c r="AK871" s="539"/>
      <c r="AL871" s="539"/>
      <c r="AM871" s="539"/>
      <c r="AO871" s="34" t="str">
        <f t="shared" si="318"/>
        <v/>
      </c>
      <c r="AP871" s="35" t="str">
        <f t="shared" si="304"/>
        <v/>
      </c>
      <c r="AQ871" s="36" t="str">
        <f t="shared" si="305"/>
        <v/>
      </c>
      <c r="AR871" s="37" t="str">
        <f t="shared" si="306"/>
        <v/>
      </c>
      <c r="AS871" s="38" t="str">
        <f t="shared" si="307"/>
        <v>000</v>
      </c>
      <c r="AT871" s="39" t="str">
        <f t="shared" si="308"/>
        <v>000</v>
      </c>
      <c r="AU871" s="169">
        <f t="shared" si="309"/>
        <v>0</v>
      </c>
      <c r="AV871" s="35" t="str">
        <f t="shared" si="310"/>
        <v>000</v>
      </c>
      <c r="AW871" s="39" t="str">
        <f t="shared" si="311"/>
        <v>000</v>
      </c>
      <c r="AX871" s="169">
        <f t="shared" si="312"/>
        <v>0</v>
      </c>
      <c r="AY871" s="43">
        <f t="shared" si="313"/>
        <v>0</v>
      </c>
      <c r="AZ871" s="32">
        <f t="shared" si="314"/>
        <v>0</v>
      </c>
    </row>
    <row r="872" spans="3:52" ht="22.5" customHeight="1" thickBot="1">
      <c r="C872" s="511"/>
      <c r="D872" s="513"/>
      <c r="E872" s="515"/>
      <c r="F872" s="517" t="str">
        <f>IF(G873="","",INT(YEARFRAC(G873,'[1]1'!$AJ$7,1)))</f>
        <v/>
      </c>
      <c r="G872" s="518"/>
      <c r="H872" s="519"/>
      <c r="I872" s="520"/>
      <c r="J872" s="513"/>
      <c r="K872" s="540" t="s">
        <v>308</v>
      </c>
      <c r="L872" s="542"/>
      <c r="M872" s="544" t="s">
        <v>307</v>
      </c>
      <c r="N872" s="546"/>
      <c r="O872" s="547"/>
      <c r="P872" s="548"/>
      <c r="Q872" s="3"/>
      <c r="R872" s="4"/>
      <c r="S872" s="5"/>
      <c r="T872" s="6"/>
      <c r="U872" s="7"/>
      <c r="V872" s="55"/>
      <c r="W872" s="125"/>
      <c r="X872" s="8"/>
      <c r="Y872" s="4"/>
      <c r="Z872" s="5"/>
      <c r="AA872" s="6"/>
      <c r="AB872" s="7"/>
      <c r="AC872" s="55"/>
      <c r="AD872" s="168"/>
      <c r="AE872" s="549" t="s">
        <v>66</v>
      </c>
      <c r="AF872" s="549"/>
      <c r="AG872" s="550"/>
      <c r="AH872" s="551"/>
      <c r="AI872" s="536" t="str">
        <f t="shared" si="300"/>
        <v/>
      </c>
      <c r="AJ872" s="538"/>
      <c r="AK872" s="538"/>
      <c r="AL872" s="538"/>
      <c r="AM872" s="538"/>
      <c r="AO872" s="34" t="str">
        <f t="shared" si="318"/>
        <v/>
      </c>
      <c r="AP872" s="35" t="str">
        <f t="shared" si="304"/>
        <v/>
      </c>
      <c r="AQ872" s="36" t="str">
        <f t="shared" si="305"/>
        <v/>
      </c>
      <c r="AR872" s="37" t="str">
        <f t="shared" si="306"/>
        <v/>
      </c>
      <c r="AS872" s="38" t="str">
        <f t="shared" si="307"/>
        <v>000</v>
      </c>
      <c r="AT872" s="39" t="str">
        <f t="shared" si="308"/>
        <v>000</v>
      </c>
      <c r="AU872" s="169">
        <f t="shared" si="309"/>
        <v>0</v>
      </c>
      <c r="AV872" s="35" t="str">
        <f t="shared" si="310"/>
        <v>000</v>
      </c>
      <c r="AW872" s="39" t="str">
        <f t="shared" si="311"/>
        <v>000</v>
      </c>
      <c r="AX872" s="169">
        <f t="shared" si="312"/>
        <v>0</v>
      </c>
      <c r="AY872" s="43">
        <f t="shared" si="313"/>
        <v>0</v>
      </c>
      <c r="AZ872" s="32">
        <f t="shared" si="314"/>
        <v>0</v>
      </c>
    </row>
    <row r="873" spans="3:52" ht="22.5" customHeight="1">
      <c r="C873" s="512"/>
      <c r="D873" s="514"/>
      <c r="E873" s="516"/>
      <c r="F873" s="27" t="s">
        <v>305</v>
      </c>
      <c r="G873" s="25"/>
      <c r="H873" s="28" t="s">
        <v>309</v>
      </c>
      <c r="I873" s="521"/>
      <c r="J873" s="514"/>
      <c r="K873" s="541"/>
      <c r="L873" s="543"/>
      <c r="M873" s="545"/>
      <c r="N873" s="127" t="s">
        <v>305</v>
      </c>
      <c r="O873" s="25"/>
      <c r="P873" s="28" t="s">
        <v>309</v>
      </c>
      <c r="Q873" s="3"/>
      <c r="R873" s="4"/>
      <c r="S873" s="5"/>
      <c r="T873" s="6"/>
      <c r="U873" s="7"/>
      <c r="V873" s="55"/>
      <c r="W873" s="125"/>
      <c r="X873" s="8"/>
      <c r="Y873" s="4"/>
      <c r="Z873" s="5"/>
      <c r="AA873" s="6"/>
      <c r="AB873" s="7"/>
      <c r="AC873" s="55"/>
      <c r="AD873" s="170"/>
      <c r="AE873" s="27" t="s">
        <v>305</v>
      </c>
      <c r="AF873" s="25"/>
      <c r="AG873" s="28" t="s">
        <v>309</v>
      </c>
      <c r="AH873" s="552"/>
      <c r="AI873" s="537"/>
      <c r="AJ873" s="539"/>
      <c r="AK873" s="539"/>
      <c r="AL873" s="539"/>
      <c r="AM873" s="539"/>
      <c r="AO873" s="34" t="str">
        <f t="shared" si="318"/>
        <v/>
      </c>
      <c r="AP873" s="35" t="str">
        <f t="shared" si="304"/>
        <v/>
      </c>
      <c r="AQ873" s="36" t="str">
        <f t="shared" si="305"/>
        <v/>
      </c>
      <c r="AR873" s="37" t="str">
        <f t="shared" si="306"/>
        <v/>
      </c>
      <c r="AS873" s="38" t="str">
        <f t="shared" si="307"/>
        <v>000</v>
      </c>
      <c r="AT873" s="39" t="str">
        <f t="shared" si="308"/>
        <v>000</v>
      </c>
      <c r="AU873" s="169">
        <f t="shared" si="309"/>
        <v>0</v>
      </c>
      <c r="AV873" s="35" t="str">
        <f t="shared" si="310"/>
        <v>000</v>
      </c>
      <c r="AW873" s="39" t="str">
        <f t="shared" si="311"/>
        <v>000</v>
      </c>
      <c r="AX873" s="169">
        <f t="shared" si="312"/>
        <v>0</v>
      </c>
      <c r="AY873" s="43">
        <f t="shared" si="313"/>
        <v>0</v>
      </c>
      <c r="AZ873" s="32">
        <f t="shared" si="314"/>
        <v>0</v>
      </c>
    </row>
    <row r="874" spans="3:52" ht="22.5" customHeight="1" thickBot="1">
      <c r="C874" s="511"/>
      <c r="D874" s="513"/>
      <c r="E874" s="515"/>
      <c r="F874" s="517" t="str">
        <f>IF(G875="","",INT(YEARFRAC(G875,'[1]1'!$AJ$7,1)))</f>
        <v/>
      </c>
      <c r="G874" s="518"/>
      <c r="H874" s="519"/>
      <c r="I874" s="520"/>
      <c r="J874" s="513"/>
      <c r="K874" s="540" t="s">
        <v>308</v>
      </c>
      <c r="L874" s="542"/>
      <c r="M874" s="544" t="s">
        <v>307</v>
      </c>
      <c r="N874" s="546"/>
      <c r="O874" s="547"/>
      <c r="P874" s="548"/>
      <c r="Q874" s="3"/>
      <c r="R874" s="4"/>
      <c r="S874" s="5"/>
      <c r="T874" s="6"/>
      <c r="U874" s="7"/>
      <c r="V874" s="55"/>
      <c r="W874" s="125"/>
      <c r="X874" s="8"/>
      <c r="Y874" s="4"/>
      <c r="Z874" s="5"/>
      <c r="AA874" s="6"/>
      <c r="AB874" s="7"/>
      <c r="AC874" s="55"/>
      <c r="AD874" s="168"/>
      <c r="AE874" s="549" t="s">
        <v>66</v>
      </c>
      <c r="AF874" s="549"/>
      <c r="AG874" s="550"/>
      <c r="AH874" s="551"/>
      <c r="AI874" s="536" t="str">
        <f t="shared" si="301"/>
        <v/>
      </c>
      <c r="AJ874" s="538"/>
      <c r="AK874" s="538"/>
      <c r="AL874" s="538"/>
      <c r="AM874" s="538"/>
      <c r="AO874" s="34" t="str">
        <f t="shared" si="318"/>
        <v/>
      </c>
      <c r="AP874" s="35" t="str">
        <f t="shared" si="304"/>
        <v/>
      </c>
      <c r="AQ874" s="36" t="str">
        <f t="shared" si="305"/>
        <v/>
      </c>
      <c r="AR874" s="37" t="str">
        <f t="shared" si="306"/>
        <v/>
      </c>
      <c r="AS874" s="38" t="str">
        <f t="shared" si="307"/>
        <v>000</v>
      </c>
      <c r="AT874" s="39" t="str">
        <f t="shared" si="308"/>
        <v>000</v>
      </c>
      <c r="AU874" s="169">
        <f t="shared" si="309"/>
        <v>0</v>
      </c>
      <c r="AV874" s="35" t="str">
        <f t="shared" si="310"/>
        <v>000</v>
      </c>
      <c r="AW874" s="39" t="str">
        <f t="shared" si="311"/>
        <v>000</v>
      </c>
      <c r="AX874" s="169">
        <f t="shared" si="312"/>
        <v>0</v>
      </c>
      <c r="AY874" s="43">
        <f t="shared" si="313"/>
        <v>0</v>
      </c>
      <c r="AZ874" s="32">
        <f t="shared" si="314"/>
        <v>0</v>
      </c>
    </row>
    <row r="875" spans="3:52" ht="22.5" customHeight="1">
      <c r="C875" s="512"/>
      <c r="D875" s="514"/>
      <c r="E875" s="516"/>
      <c r="F875" s="27" t="s">
        <v>305</v>
      </c>
      <c r="G875" s="25"/>
      <c r="H875" s="28" t="s">
        <v>309</v>
      </c>
      <c r="I875" s="521"/>
      <c r="J875" s="514"/>
      <c r="K875" s="541"/>
      <c r="L875" s="543"/>
      <c r="M875" s="545"/>
      <c r="N875" s="127" t="s">
        <v>305</v>
      </c>
      <c r="O875" s="25"/>
      <c r="P875" s="28" t="s">
        <v>309</v>
      </c>
      <c r="Q875" s="3"/>
      <c r="R875" s="4"/>
      <c r="S875" s="5"/>
      <c r="T875" s="6"/>
      <c r="U875" s="7"/>
      <c r="V875" s="55"/>
      <c r="W875" s="125"/>
      <c r="X875" s="8"/>
      <c r="Y875" s="4"/>
      <c r="Z875" s="5"/>
      <c r="AA875" s="6"/>
      <c r="AB875" s="7"/>
      <c r="AC875" s="55"/>
      <c r="AD875" s="170"/>
      <c r="AE875" s="27" t="s">
        <v>305</v>
      </c>
      <c r="AF875" s="25"/>
      <c r="AG875" s="28" t="s">
        <v>309</v>
      </c>
      <c r="AH875" s="552"/>
      <c r="AI875" s="537"/>
      <c r="AJ875" s="539"/>
      <c r="AK875" s="539"/>
      <c r="AL875" s="539"/>
      <c r="AM875" s="539"/>
      <c r="AO875" s="34" t="str">
        <f t="shared" si="318"/>
        <v/>
      </c>
      <c r="AP875" s="35" t="str">
        <f t="shared" si="304"/>
        <v/>
      </c>
      <c r="AQ875" s="36" t="str">
        <f t="shared" si="305"/>
        <v/>
      </c>
      <c r="AR875" s="37" t="str">
        <f t="shared" si="306"/>
        <v/>
      </c>
      <c r="AS875" s="38" t="str">
        <f t="shared" si="307"/>
        <v>000</v>
      </c>
      <c r="AT875" s="39" t="str">
        <f t="shared" si="308"/>
        <v>000</v>
      </c>
      <c r="AU875" s="169">
        <f t="shared" si="309"/>
        <v>0</v>
      </c>
      <c r="AV875" s="35" t="str">
        <f t="shared" si="310"/>
        <v>000</v>
      </c>
      <c r="AW875" s="39" t="str">
        <f t="shared" si="311"/>
        <v>000</v>
      </c>
      <c r="AX875" s="169">
        <f t="shared" si="312"/>
        <v>0</v>
      </c>
      <c r="AY875" s="43">
        <f t="shared" si="313"/>
        <v>0</v>
      </c>
      <c r="AZ875" s="32">
        <f t="shared" si="314"/>
        <v>0</v>
      </c>
    </row>
    <row r="876" spans="3:52" ht="22.5" customHeight="1" thickBot="1">
      <c r="C876" s="511"/>
      <c r="D876" s="513"/>
      <c r="E876" s="515"/>
      <c r="F876" s="517" t="str">
        <f>IF(G877="","",INT(YEARFRAC(G877,'[1]1'!$AJ$7,1)))</f>
        <v/>
      </c>
      <c r="G876" s="518"/>
      <c r="H876" s="519"/>
      <c r="I876" s="520"/>
      <c r="J876" s="513"/>
      <c r="K876" s="540" t="s">
        <v>308</v>
      </c>
      <c r="L876" s="542"/>
      <c r="M876" s="544" t="s">
        <v>307</v>
      </c>
      <c r="N876" s="546"/>
      <c r="O876" s="547"/>
      <c r="P876" s="548"/>
      <c r="Q876" s="3"/>
      <c r="R876" s="4"/>
      <c r="S876" s="5"/>
      <c r="T876" s="6"/>
      <c r="U876" s="7"/>
      <c r="V876" s="55"/>
      <c r="W876" s="125"/>
      <c r="X876" s="8"/>
      <c r="Y876" s="4"/>
      <c r="Z876" s="5"/>
      <c r="AA876" s="6"/>
      <c r="AB876" s="7"/>
      <c r="AC876" s="55"/>
      <c r="AD876" s="168"/>
      <c r="AE876" s="549" t="s">
        <v>66</v>
      </c>
      <c r="AF876" s="549"/>
      <c r="AG876" s="550"/>
      <c r="AH876" s="551"/>
      <c r="AI876" s="536" t="str">
        <f t="shared" si="302"/>
        <v/>
      </c>
      <c r="AJ876" s="538"/>
      <c r="AK876" s="538"/>
      <c r="AL876" s="538"/>
      <c r="AM876" s="538"/>
      <c r="AO876" s="34" t="str">
        <f t="shared" si="318"/>
        <v/>
      </c>
      <c r="AP876" s="35" t="str">
        <f t="shared" si="304"/>
        <v/>
      </c>
      <c r="AQ876" s="36" t="str">
        <f t="shared" si="305"/>
        <v/>
      </c>
      <c r="AR876" s="37" t="str">
        <f t="shared" si="306"/>
        <v/>
      </c>
      <c r="AS876" s="38" t="str">
        <f t="shared" si="307"/>
        <v>000</v>
      </c>
      <c r="AT876" s="39" t="str">
        <f t="shared" si="308"/>
        <v>000</v>
      </c>
      <c r="AU876" s="169">
        <f t="shared" si="309"/>
        <v>0</v>
      </c>
      <c r="AV876" s="35" t="str">
        <f t="shared" si="310"/>
        <v>000</v>
      </c>
      <c r="AW876" s="39" t="str">
        <f t="shared" si="311"/>
        <v>000</v>
      </c>
      <c r="AX876" s="169">
        <f t="shared" si="312"/>
        <v>0</v>
      </c>
      <c r="AY876" s="43">
        <f t="shared" si="313"/>
        <v>0</v>
      </c>
      <c r="AZ876" s="32">
        <f t="shared" si="314"/>
        <v>0</v>
      </c>
    </row>
    <row r="877" spans="3:52" ht="22.5" customHeight="1">
      <c r="C877" s="512"/>
      <c r="D877" s="514"/>
      <c r="E877" s="516"/>
      <c r="F877" s="27" t="s">
        <v>305</v>
      </c>
      <c r="G877" s="25"/>
      <c r="H877" s="28" t="s">
        <v>309</v>
      </c>
      <c r="I877" s="521"/>
      <c r="J877" s="514"/>
      <c r="K877" s="541"/>
      <c r="L877" s="543"/>
      <c r="M877" s="545"/>
      <c r="N877" s="127" t="s">
        <v>305</v>
      </c>
      <c r="O877" s="25"/>
      <c r="P877" s="28" t="s">
        <v>309</v>
      </c>
      <c r="Q877" s="3"/>
      <c r="R877" s="4"/>
      <c r="S877" s="5"/>
      <c r="T877" s="6"/>
      <c r="U877" s="7"/>
      <c r="V877" s="55"/>
      <c r="W877" s="125"/>
      <c r="X877" s="8"/>
      <c r="Y877" s="4"/>
      <c r="Z877" s="5"/>
      <c r="AA877" s="6"/>
      <c r="AB877" s="7"/>
      <c r="AC877" s="55"/>
      <c r="AD877" s="170"/>
      <c r="AE877" s="27" t="s">
        <v>305</v>
      </c>
      <c r="AF877" s="25"/>
      <c r="AG877" s="28" t="s">
        <v>309</v>
      </c>
      <c r="AH877" s="552"/>
      <c r="AI877" s="537"/>
      <c r="AJ877" s="539"/>
      <c r="AK877" s="539"/>
      <c r="AL877" s="539"/>
      <c r="AM877" s="539"/>
      <c r="AO877" s="34" t="str">
        <f t="shared" si="318"/>
        <v/>
      </c>
      <c r="AP877" s="35" t="str">
        <f t="shared" si="304"/>
        <v/>
      </c>
      <c r="AQ877" s="36" t="str">
        <f t="shared" si="305"/>
        <v/>
      </c>
      <c r="AR877" s="37" t="str">
        <f t="shared" si="306"/>
        <v/>
      </c>
      <c r="AS877" s="38" t="str">
        <f t="shared" si="307"/>
        <v>000</v>
      </c>
      <c r="AT877" s="39" t="str">
        <f t="shared" si="308"/>
        <v>000</v>
      </c>
      <c r="AU877" s="169">
        <f t="shared" si="309"/>
        <v>0</v>
      </c>
      <c r="AV877" s="35" t="str">
        <f t="shared" si="310"/>
        <v>000</v>
      </c>
      <c r="AW877" s="39" t="str">
        <f t="shared" si="311"/>
        <v>000</v>
      </c>
      <c r="AX877" s="169">
        <f t="shared" si="312"/>
        <v>0</v>
      </c>
      <c r="AY877" s="43">
        <f t="shared" si="313"/>
        <v>0</v>
      </c>
      <c r="AZ877" s="32">
        <f t="shared" si="314"/>
        <v>0</v>
      </c>
    </row>
    <row r="878" spans="3:52" ht="22.5" customHeight="1" thickBot="1">
      <c r="C878" s="511"/>
      <c r="D878" s="513"/>
      <c r="E878" s="515"/>
      <c r="F878" s="517" t="str">
        <f>IF(G879="","",INT(YEARFRAC(G879,'[1]1'!$AJ$7,1)))</f>
        <v/>
      </c>
      <c r="G878" s="518"/>
      <c r="H878" s="519"/>
      <c r="I878" s="520"/>
      <c r="J878" s="513"/>
      <c r="K878" s="540" t="s">
        <v>308</v>
      </c>
      <c r="L878" s="542"/>
      <c r="M878" s="544" t="s">
        <v>307</v>
      </c>
      <c r="N878" s="546"/>
      <c r="O878" s="547"/>
      <c r="P878" s="548"/>
      <c r="Q878" s="3"/>
      <c r="R878" s="4"/>
      <c r="S878" s="5"/>
      <c r="T878" s="6"/>
      <c r="U878" s="7"/>
      <c r="V878" s="55"/>
      <c r="W878" s="125"/>
      <c r="X878" s="8"/>
      <c r="Y878" s="4"/>
      <c r="Z878" s="5"/>
      <c r="AA878" s="6"/>
      <c r="AB878" s="7"/>
      <c r="AC878" s="55"/>
      <c r="AD878" s="168"/>
      <c r="AE878" s="549" t="s">
        <v>66</v>
      </c>
      <c r="AF878" s="549"/>
      <c r="AG878" s="550"/>
      <c r="AH878" s="551"/>
      <c r="AI878" s="536" t="str">
        <f t="shared" si="303"/>
        <v/>
      </c>
      <c r="AJ878" s="538"/>
      <c r="AK878" s="538"/>
      <c r="AL878" s="538"/>
      <c r="AM878" s="538"/>
      <c r="AO878" s="34" t="str">
        <f t="shared" si="318"/>
        <v/>
      </c>
      <c r="AP878" s="35" t="str">
        <f t="shared" si="304"/>
        <v/>
      </c>
      <c r="AQ878" s="36" t="str">
        <f t="shared" si="305"/>
        <v/>
      </c>
      <c r="AR878" s="37" t="str">
        <f t="shared" si="306"/>
        <v/>
      </c>
      <c r="AS878" s="38" t="str">
        <f t="shared" si="307"/>
        <v>000</v>
      </c>
      <c r="AT878" s="39" t="str">
        <f t="shared" si="308"/>
        <v>000</v>
      </c>
      <c r="AU878" s="169">
        <f t="shared" si="309"/>
        <v>0</v>
      </c>
      <c r="AV878" s="35" t="str">
        <f t="shared" si="310"/>
        <v>000</v>
      </c>
      <c r="AW878" s="39" t="str">
        <f t="shared" si="311"/>
        <v>000</v>
      </c>
      <c r="AX878" s="169">
        <f t="shared" si="312"/>
        <v>0</v>
      </c>
      <c r="AY878" s="43">
        <f t="shared" si="313"/>
        <v>0</v>
      </c>
      <c r="AZ878" s="32">
        <f t="shared" si="314"/>
        <v>0</v>
      </c>
    </row>
    <row r="879" spans="3:52" ht="22.5" customHeight="1">
      <c r="C879" s="512"/>
      <c r="D879" s="514"/>
      <c r="E879" s="516"/>
      <c r="F879" s="27" t="s">
        <v>305</v>
      </c>
      <c r="G879" s="25"/>
      <c r="H879" s="28" t="s">
        <v>309</v>
      </c>
      <c r="I879" s="521"/>
      <c r="J879" s="514"/>
      <c r="K879" s="541"/>
      <c r="L879" s="543"/>
      <c r="M879" s="545"/>
      <c r="N879" s="127" t="s">
        <v>305</v>
      </c>
      <c r="O879" s="25"/>
      <c r="P879" s="28" t="s">
        <v>309</v>
      </c>
      <c r="Q879" s="3"/>
      <c r="R879" s="4"/>
      <c r="S879" s="5"/>
      <c r="T879" s="6"/>
      <c r="U879" s="7"/>
      <c r="V879" s="55"/>
      <c r="W879" s="125"/>
      <c r="X879" s="8"/>
      <c r="Y879" s="4"/>
      <c r="Z879" s="5"/>
      <c r="AA879" s="6"/>
      <c r="AB879" s="7"/>
      <c r="AC879" s="55"/>
      <c r="AD879" s="170"/>
      <c r="AE879" s="27" t="s">
        <v>305</v>
      </c>
      <c r="AF879" s="25"/>
      <c r="AG879" s="28" t="s">
        <v>309</v>
      </c>
      <c r="AH879" s="552"/>
      <c r="AI879" s="537"/>
      <c r="AJ879" s="539"/>
      <c r="AK879" s="539"/>
      <c r="AL879" s="539"/>
      <c r="AM879" s="539"/>
      <c r="AO879" s="34" t="str">
        <f t="shared" si="318"/>
        <v/>
      </c>
      <c r="AP879" s="35" t="str">
        <f t="shared" si="304"/>
        <v/>
      </c>
      <c r="AQ879" s="36" t="str">
        <f t="shared" si="305"/>
        <v/>
      </c>
      <c r="AR879" s="37" t="str">
        <f t="shared" si="306"/>
        <v/>
      </c>
      <c r="AS879" s="38" t="str">
        <f t="shared" si="307"/>
        <v>000</v>
      </c>
      <c r="AT879" s="39" t="str">
        <f t="shared" si="308"/>
        <v>000</v>
      </c>
      <c r="AU879" s="169">
        <f t="shared" si="309"/>
        <v>0</v>
      </c>
      <c r="AV879" s="35" t="str">
        <f t="shared" si="310"/>
        <v>000</v>
      </c>
      <c r="AW879" s="39" t="str">
        <f t="shared" si="311"/>
        <v>000</v>
      </c>
      <c r="AX879" s="169">
        <f t="shared" si="312"/>
        <v>0</v>
      </c>
      <c r="AY879" s="43">
        <f t="shared" si="313"/>
        <v>0</v>
      </c>
      <c r="AZ879" s="32">
        <f t="shared" si="314"/>
        <v>0</v>
      </c>
    </row>
    <row r="880" spans="3:52" ht="22.5" customHeight="1" thickBot="1">
      <c r="C880" s="511"/>
      <c r="D880" s="513"/>
      <c r="E880" s="515"/>
      <c r="F880" s="517" t="str">
        <f>IF(G881="","",INT(YEARFRAC(G881,'[1]1'!$AJ$7,1)))</f>
        <v/>
      </c>
      <c r="G880" s="518"/>
      <c r="H880" s="519"/>
      <c r="I880" s="520"/>
      <c r="J880" s="513"/>
      <c r="K880" s="540" t="s">
        <v>308</v>
      </c>
      <c r="L880" s="542"/>
      <c r="M880" s="544" t="s">
        <v>307</v>
      </c>
      <c r="N880" s="546"/>
      <c r="O880" s="547"/>
      <c r="P880" s="548"/>
      <c r="Q880" s="3"/>
      <c r="R880" s="4"/>
      <c r="S880" s="5"/>
      <c r="T880" s="6"/>
      <c r="U880" s="7"/>
      <c r="V880" s="55"/>
      <c r="W880" s="125"/>
      <c r="X880" s="8"/>
      <c r="Y880" s="4"/>
      <c r="Z880" s="5"/>
      <c r="AA880" s="6"/>
      <c r="AB880" s="7"/>
      <c r="AC880" s="55"/>
      <c r="AD880" s="168"/>
      <c r="AE880" s="549" t="s">
        <v>66</v>
      </c>
      <c r="AF880" s="549"/>
      <c r="AG880" s="550"/>
      <c r="AH880" s="551"/>
      <c r="AI880" s="536" t="str">
        <f t="shared" si="315"/>
        <v/>
      </c>
      <c r="AJ880" s="538"/>
      <c r="AK880" s="538"/>
      <c r="AL880" s="538"/>
      <c r="AM880" s="538"/>
      <c r="AO880" s="34" t="str">
        <f t="shared" si="318"/>
        <v/>
      </c>
      <c r="AP880" s="35" t="str">
        <f t="shared" si="304"/>
        <v/>
      </c>
      <c r="AQ880" s="36" t="str">
        <f t="shared" si="305"/>
        <v/>
      </c>
      <c r="AR880" s="37" t="str">
        <f t="shared" si="306"/>
        <v/>
      </c>
      <c r="AS880" s="38" t="str">
        <f t="shared" si="307"/>
        <v>000</v>
      </c>
      <c r="AT880" s="39" t="str">
        <f t="shared" si="308"/>
        <v>000</v>
      </c>
      <c r="AU880" s="169">
        <f t="shared" si="309"/>
        <v>0</v>
      </c>
      <c r="AV880" s="35" t="str">
        <f t="shared" si="310"/>
        <v>000</v>
      </c>
      <c r="AW880" s="39" t="str">
        <f t="shared" si="311"/>
        <v>000</v>
      </c>
      <c r="AX880" s="169">
        <f t="shared" si="312"/>
        <v>0</v>
      </c>
      <c r="AY880" s="43">
        <f t="shared" si="313"/>
        <v>0</v>
      </c>
      <c r="AZ880" s="32">
        <f t="shared" si="314"/>
        <v>0</v>
      </c>
    </row>
    <row r="881" spans="3:52" ht="22.5" customHeight="1">
      <c r="C881" s="512"/>
      <c r="D881" s="514"/>
      <c r="E881" s="516"/>
      <c r="F881" s="27" t="s">
        <v>305</v>
      </c>
      <c r="G881" s="25"/>
      <c r="H881" s="28" t="s">
        <v>309</v>
      </c>
      <c r="I881" s="521"/>
      <c r="J881" s="514"/>
      <c r="K881" s="541"/>
      <c r="L881" s="543"/>
      <c r="M881" s="545"/>
      <c r="N881" s="127" t="s">
        <v>305</v>
      </c>
      <c r="O881" s="25"/>
      <c r="P881" s="28" t="s">
        <v>309</v>
      </c>
      <c r="Q881" s="3"/>
      <c r="R881" s="4"/>
      <c r="S881" s="5"/>
      <c r="T881" s="6"/>
      <c r="U881" s="7"/>
      <c r="V881" s="55"/>
      <c r="W881" s="125"/>
      <c r="X881" s="8"/>
      <c r="Y881" s="4"/>
      <c r="Z881" s="5"/>
      <c r="AA881" s="6"/>
      <c r="AB881" s="7"/>
      <c r="AC881" s="55"/>
      <c r="AD881" s="170"/>
      <c r="AE881" s="27" t="s">
        <v>305</v>
      </c>
      <c r="AF881" s="25"/>
      <c r="AG881" s="28" t="s">
        <v>309</v>
      </c>
      <c r="AH881" s="552"/>
      <c r="AI881" s="537"/>
      <c r="AJ881" s="539"/>
      <c r="AK881" s="539"/>
      <c r="AL881" s="539"/>
      <c r="AM881" s="539"/>
      <c r="AO881" s="34" t="str">
        <f t="shared" si="318"/>
        <v/>
      </c>
      <c r="AP881" s="35" t="str">
        <f t="shared" si="304"/>
        <v/>
      </c>
      <c r="AQ881" s="36" t="str">
        <f t="shared" si="305"/>
        <v/>
      </c>
      <c r="AR881" s="37" t="str">
        <f t="shared" si="306"/>
        <v/>
      </c>
      <c r="AS881" s="38" t="str">
        <f t="shared" si="307"/>
        <v>000</v>
      </c>
      <c r="AT881" s="39" t="str">
        <f t="shared" si="308"/>
        <v>000</v>
      </c>
      <c r="AU881" s="169">
        <f t="shared" si="309"/>
        <v>0</v>
      </c>
      <c r="AV881" s="35" t="str">
        <f t="shared" si="310"/>
        <v>000</v>
      </c>
      <c r="AW881" s="39" t="str">
        <f t="shared" si="311"/>
        <v>000</v>
      </c>
      <c r="AX881" s="169">
        <f t="shared" si="312"/>
        <v>0</v>
      </c>
      <c r="AY881" s="43">
        <f t="shared" si="313"/>
        <v>0</v>
      </c>
      <c r="AZ881" s="32">
        <f t="shared" si="314"/>
        <v>0</v>
      </c>
    </row>
    <row r="882" spans="3:52" ht="22.5" customHeight="1" thickBot="1">
      <c r="C882" s="511"/>
      <c r="D882" s="513"/>
      <c r="E882" s="515"/>
      <c r="F882" s="517" t="str">
        <f>IF(G883="","",INT(YEARFRAC(G883,'[1]1'!$AJ$7,1)))</f>
        <v/>
      </c>
      <c r="G882" s="518"/>
      <c r="H882" s="519"/>
      <c r="I882" s="520"/>
      <c r="J882" s="513"/>
      <c r="K882" s="540" t="s">
        <v>308</v>
      </c>
      <c r="L882" s="542"/>
      <c r="M882" s="544" t="s">
        <v>307</v>
      </c>
      <c r="N882" s="546"/>
      <c r="O882" s="547"/>
      <c r="P882" s="548"/>
      <c r="Q882" s="3"/>
      <c r="R882" s="4"/>
      <c r="S882" s="5"/>
      <c r="T882" s="6"/>
      <c r="U882" s="7"/>
      <c r="V882" s="55"/>
      <c r="W882" s="125"/>
      <c r="X882" s="8"/>
      <c r="Y882" s="4"/>
      <c r="Z882" s="5"/>
      <c r="AA882" s="6"/>
      <c r="AB882" s="7"/>
      <c r="AC882" s="55"/>
      <c r="AD882" s="168"/>
      <c r="AE882" s="549" t="s">
        <v>66</v>
      </c>
      <c r="AF882" s="549"/>
      <c r="AG882" s="550"/>
      <c r="AH882" s="551"/>
      <c r="AI882" s="536" t="str">
        <f t="shared" si="316"/>
        <v/>
      </c>
      <c r="AJ882" s="538"/>
      <c r="AK882" s="538"/>
      <c r="AL882" s="538"/>
      <c r="AM882" s="538"/>
      <c r="AO882" s="34" t="str">
        <f t="shared" si="318"/>
        <v/>
      </c>
      <c r="AP882" s="35" t="str">
        <f t="shared" si="304"/>
        <v/>
      </c>
      <c r="AQ882" s="36" t="str">
        <f t="shared" si="305"/>
        <v/>
      </c>
      <c r="AR882" s="37" t="str">
        <f t="shared" si="306"/>
        <v/>
      </c>
      <c r="AS882" s="38" t="str">
        <f t="shared" si="307"/>
        <v>000</v>
      </c>
      <c r="AT882" s="39" t="str">
        <f t="shared" si="308"/>
        <v>000</v>
      </c>
      <c r="AU882" s="169">
        <f t="shared" si="309"/>
        <v>0</v>
      </c>
      <c r="AV882" s="35" t="str">
        <f t="shared" si="310"/>
        <v>000</v>
      </c>
      <c r="AW882" s="39" t="str">
        <f t="shared" si="311"/>
        <v>000</v>
      </c>
      <c r="AX882" s="169">
        <f t="shared" si="312"/>
        <v>0</v>
      </c>
      <c r="AY882" s="43">
        <f t="shared" si="313"/>
        <v>0</v>
      </c>
      <c r="AZ882" s="32">
        <f t="shared" si="314"/>
        <v>0</v>
      </c>
    </row>
    <row r="883" spans="3:52" ht="22.5" customHeight="1">
      <c r="C883" s="512"/>
      <c r="D883" s="514"/>
      <c r="E883" s="516"/>
      <c r="F883" s="27" t="s">
        <v>305</v>
      </c>
      <c r="G883" s="25"/>
      <c r="H883" s="28" t="s">
        <v>309</v>
      </c>
      <c r="I883" s="521"/>
      <c r="J883" s="514"/>
      <c r="K883" s="541"/>
      <c r="L883" s="543"/>
      <c r="M883" s="545"/>
      <c r="N883" s="127" t="s">
        <v>305</v>
      </c>
      <c r="O883" s="25"/>
      <c r="P883" s="28" t="s">
        <v>309</v>
      </c>
      <c r="Q883" s="3"/>
      <c r="R883" s="4"/>
      <c r="S883" s="5"/>
      <c r="T883" s="6"/>
      <c r="U883" s="7"/>
      <c r="V883" s="55"/>
      <c r="W883" s="125"/>
      <c r="X883" s="8"/>
      <c r="Y883" s="4"/>
      <c r="Z883" s="5"/>
      <c r="AA883" s="6"/>
      <c r="AB883" s="7"/>
      <c r="AC883" s="55"/>
      <c r="AD883" s="170"/>
      <c r="AE883" s="27" t="s">
        <v>305</v>
      </c>
      <c r="AF883" s="25"/>
      <c r="AG883" s="28" t="s">
        <v>309</v>
      </c>
      <c r="AH883" s="552"/>
      <c r="AI883" s="537"/>
      <c r="AJ883" s="539"/>
      <c r="AK883" s="539"/>
      <c r="AL883" s="539"/>
      <c r="AM883" s="539"/>
      <c r="AO883" s="34" t="str">
        <f t="shared" si="318"/>
        <v/>
      </c>
      <c r="AP883" s="35" t="str">
        <f t="shared" si="304"/>
        <v/>
      </c>
      <c r="AQ883" s="36" t="str">
        <f t="shared" si="305"/>
        <v/>
      </c>
      <c r="AR883" s="37" t="str">
        <f t="shared" si="306"/>
        <v/>
      </c>
      <c r="AS883" s="38" t="str">
        <f t="shared" si="307"/>
        <v>000</v>
      </c>
      <c r="AT883" s="39" t="str">
        <f t="shared" si="308"/>
        <v>000</v>
      </c>
      <c r="AU883" s="169">
        <f t="shared" si="309"/>
        <v>0</v>
      </c>
      <c r="AV883" s="35" t="str">
        <f t="shared" si="310"/>
        <v>000</v>
      </c>
      <c r="AW883" s="39" t="str">
        <f t="shared" si="311"/>
        <v>000</v>
      </c>
      <c r="AX883" s="169">
        <f t="shared" si="312"/>
        <v>0</v>
      </c>
      <c r="AY883" s="43">
        <f t="shared" si="313"/>
        <v>0</v>
      </c>
      <c r="AZ883" s="32">
        <f t="shared" si="314"/>
        <v>0</v>
      </c>
    </row>
    <row r="884" spans="3:52" ht="22.5" customHeight="1" thickBot="1">
      <c r="C884" s="511"/>
      <c r="D884" s="513"/>
      <c r="E884" s="515"/>
      <c r="F884" s="517" t="str">
        <f>IF(G885="","",INT(YEARFRAC(G885,'[1]1'!$AJ$7,1)))</f>
        <v/>
      </c>
      <c r="G884" s="518"/>
      <c r="H884" s="519"/>
      <c r="I884" s="520"/>
      <c r="J884" s="513"/>
      <c r="K884" s="540" t="s">
        <v>308</v>
      </c>
      <c r="L884" s="542"/>
      <c r="M884" s="544" t="s">
        <v>307</v>
      </c>
      <c r="N884" s="546"/>
      <c r="O884" s="547"/>
      <c r="P884" s="548"/>
      <c r="Q884" s="3"/>
      <c r="R884" s="4"/>
      <c r="S884" s="5"/>
      <c r="T884" s="6"/>
      <c r="U884" s="7"/>
      <c r="V884" s="55"/>
      <c r="W884" s="125"/>
      <c r="X884" s="8"/>
      <c r="Y884" s="4"/>
      <c r="Z884" s="5"/>
      <c r="AA884" s="6"/>
      <c r="AB884" s="7"/>
      <c r="AC884" s="55"/>
      <c r="AD884" s="168"/>
      <c r="AE884" s="549" t="s">
        <v>66</v>
      </c>
      <c r="AF884" s="549"/>
      <c r="AG884" s="550"/>
      <c r="AH884" s="551"/>
      <c r="AI884" s="536" t="str">
        <f t="shared" ref="AI884" si="320">IF(F884&lt;35,"◯","")</f>
        <v/>
      </c>
      <c r="AJ884" s="538"/>
      <c r="AK884" s="538"/>
      <c r="AL884" s="538"/>
      <c r="AM884" s="538"/>
      <c r="AO884" s="34" t="str">
        <f t="shared" si="318"/>
        <v/>
      </c>
      <c r="AP884" s="35" t="str">
        <f t="shared" si="304"/>
        <v/>
      </c>
      <c r="AQ884" s="36" t="str">
        <f t="shared" si="305"/>
        <v/>
      </c>
      <c r="AR884" s="37" t="str">
        <f t="shared" si="306"/>
        <v/>
      </c>
      <c r="AS884" s="38" t="str">
        <f t="shared" si="307"/>
        <v>000</v>
      </c>
      <c r="AT884" s="39" t="str">
        <f t="shared" si="308"/>
        <v>000</v>
      </c>
      <c r="AU884" s="169">
        <f t="shared" si="309"/>
        <v>0</v>
      </c>
      <c r="AV884" s="35" t="str">
        <f t="shared" si="310"/>
        <v>000</v>
      </c>
      <c r="AW884" s="39" t="str">
        <f t="shared" si="311"/>
        <v>000</v>
      </c>
      <c r="AX884" s="169">
        <f t="shared" si="312"/>
        <v>0</v>
      </c>
      <c r="AY884" s="43">
        <f t="shared" si="313"/>
        <v>0</v>
      </c>
      <c r="AZ884" s="32">
        <f t="shared" si="314"/>
        <v>0</v>
      </c>
    </row>
    <row r="885" spans="3:52" ht="22.5" customHeight="1">
      <c r="C885" s="512"/>
      <c r="D885" s="514"/>
      <c r="E885" s="516"/>
      <c r="F885" s="27" t="s">
        <v>305</v>
      </c>
      <c r="G885" s="25"/>
      <c r="H885" s="28" t="s">
        <v>309</v>
      </c>
      <c r="I885" s="521"/>
      <c r="J885" s="514"/>
      <c r="K885" s="541"/>
      <c r="L885" s="543"/>
      <c r="M885" s="545"/>
      <c r="N885" s="127" t="s">
        <v>305</v>
      </c>
      <c r="O885" s="25"/>
      <c r="P885" s="28" t="s">
        <v>309</v>
      </c>
      <c r="Q885" s="3"/>
      <c r="R885" s="4"/>
      <c r="S885" s="5"/>
      <c r="T885" s="6"/>
      <c r="U885" s="7"/>
      <c r="V885" s="55"/>
      <c r="W885" s="125"/>
      <c r="X885" s="8"/>
      <c r="Y885" s="4"/>
      <c r="Z885" s="5"/>
      <c r="AA885" s="6"/>
      <c r="AB885" s="7"/>
      <c r="AC885" s="55"/>
      <c r="AD885" s="170"/>
      <c r="AE885" s="27" t="s">
        <v>305</v>
      </c>
      <c r="AF885" s="25"/>
      <c r="AG885" s="28" t="s">
        <v>309</v>
      </c>
      <c r="AH885" s="552"/>
      <c r="AI885" s="537"/>
      <c r="AJ885" s="539"/>
      <c r="AK885" s="539"/>
      <c r="AL885" s="539"/>
      <c r="AM885" s="539"/>
      <c r="AO885" s="34" t="str">
        <f t="shared" si="318"/>
        <v/>
      </c>
      <c r="AP885" s="35" t="str">
        <f t="shared" si="304"/>
        <v/>
      </c>
      <c r="AQ885" s="36" t="str">
        <f t="shared" si="305"/>
        <v/>
      </c>
      <c r="AR885" s="37" t="str">
        <f t="shared" si="306"/>
        <v/>
      </c>
      <c r="AS885" s="38" t="str">
        <f t="shared" si="307"/>
        <v>000</v>
      </c>
      <c r="AT885" s="39" t="str">
        <f t="shared" si="308"/>
        <v>000</v>
      </c>
      <c r="AU885" s="169">
        <f t="shared" si="309"/>
        <v>0</v>
      </c>
      <c r="AV885" s="35" t="str">
        <f t="shared" si="310"/>
        <v>000</v>
      </c>
      <c r="AW885" s="39" t="str">
        <f t="shared" si="311"/>
        <v>000</v>
      </c>
      <c r="AX885" s="169">
        <f t="shared" si="312"/>
        <v>0</v>
      </c>
      <c r="AY885" s="43">
        <f t="shared" si="313"/>
        <v>0</v>
      </c>
      <c r="AZ885" s="32">
        <f t="shared" si="314"/>
        <v>0</v>
      </c>
    </row>
    <row r="886" spans="3:52" ht="22.5" customHeight="1" thickBot="1">
      <c r="C886" s="511"/>
      <c r="D886" s="513"/>
      <c r="E886" s="515"/>
      <c r="F886" s="517" t="str">
        <f>IF(G887="","",INT(YEARFRAC(G887,'[1]1'!$AJ$7,1)))</f>
        <v/>
      </c>
      <c r="G886" s="518"/>
      <c r="H886" s="519"/>
      <c r="I886" s="520"/>
      <c r="J886" s="513"/>
      <c r="K886" s="540" t="s">
        <v>308</v>
      </c>
      <c r="L886" s="542"/>
      <c r="M886" s="544" t="s">
        <v>307</v>
      </c>
      <c r="N886" s="546"/>
      <c r="O886" s="547"/>
      <c r="P886" s="548"/>
      <c r="Q886" s="3"/>
      <c r="R886" s="4"/>
      <c r="S886" s="5"/>
      <c r="T886" s="6"/>
      <c r="U886" s="7"/>
      <c r="V886" s="55"/>
      <c r="W886" s="125"/>
      <c r="X886" s="8"/>
      <c r="Y886" s="4"/>
      <c r="Z886" s="5"/>
      <c r="AA886" s="6"/>
      <c r="AB886" s="7"/>
      <c r="AC886" s="55"/>
      <c r="AD886" s="168"/>
      <c r="AE886" s="549" t="s">
        <v>66</v>
      </c>
      <c r="AF886" s="549"/>
      <c r="AG886" s="550"/>
      <c r="AH886" s="551"/>
      <c r="AI886" s="536" t="str">
        <f t="shared" si="297"/>
        <v/>
      </c>
      <c r="AJ886" s="538"/>
      <c r="AK886" s="538"/>
      <c r="AL886" s="538"/>
      <c r="AM886" s="538"/>
      <c r="AO886" s="34" t="str">
        <f t="shared" si="318"/>
        <v/>
      </c>
      <c r="AP886" s="35" t="str">
        <f t="shared" si="304"/>
        <v/>
      </c>
      <c r="AQ886" s="36" t="str">
        <f t="shared" si="305"/>
        <v/>
      </c>
      <c r="AR886" s="37" t="str">
        <f t="shared" si="306"/>
        <v/>
      </c>
      <c r="AS886" s="38" t="str">
        <f t="shared" si="307"/>
        <v>000</v>
      </c>
      <c r="AT886" s="39" t="str">
        <f t="shared" si="308"/>
        <v>000</v>
      </c>
      <c r="AU886" s="169">
        <f t="shared" si="309"/>
        <v>0</v>
      </c>
      <c r="AV886" s="35" t="str">
        <f t="shared" si="310"/>
        <v>000</v>
      </c>
      <c r="AW886" s="39" t="str">
        <f t="shared" si="311"/>
        <v>000</v>
      </c>
      <c r="AX886" s="169">
        <f t="shared" si="312"/>
        <v>0</v>
      </c>
      <c r="AY886" s="43">
        <f t="shared" si="313"/>
        <v>0</v>
      </c>
      <c r="AZ886" s="32">
        <f t="shared" si="314"/>
        <v>0</v>
      </c>
    </row>
    <row r="887" spans="3:52" ht="22.5" customHeight="1">
      <c r="C887" s="512"/>
      <c r="D887" s="514"/>
      <c r="E887" s="516"/>
      <c r="F887" s="27" t="s">
        <v>305</v>
      </c>
      <c r="G887" s="25"/>
      <c r="H887" s="28" t="s">
        <v>309</v>
      </c>
      <c r="I887" s="521"/>
      <c r="J887" s="514"/>
      <c r="K887" s="541"/>
      <c r="L887" s="543"/>
      <c r="M887" s="545"/>
      <c r="N887" s="127" t="s">
        <v>305</v>
      </c>
      <c r="O887" s="25"/>
      <c r="P887" s="28" t="s">
        <v>309</v>
      </c>
      <c r="Q887" s="3"/>
      <c r="R887" s="4"/>
      <c r="S887" s="5"/>
      <c r="T887" s="6"/>
      <c r="U887" s="7"/>
      <c r="V887" s="55"/>
      <c r="W887" s="125"/>
      <c r="X887" s="8"/>
      <c r="Y887" s="4"/>
      <c r="Z887" s="5"/>
      <c r="AA887" s="6"/>
      <c r="AB887" s="7"/>
      <c r="AC887" s="55"/>
      <c r="AD887" s="170"/>
      <c r="AE887" s="27" t="s">
        <v>305</v>
      </c>
      <c r="AF887" s="25"/>
      <c r="AG887" s="28" t="s">
        <v>309</v>
      </c>
      <c r="AH887" s="552"/>
      <c r="AI887" s="537"/>
      <c r="AJ887" s="539"/>
      <c r="AK887" s="539"/>
      <c r="AL887" s="539"/>
      <c r="AM887" s="539"/>
      <c r="AO887" s="34" t="str">
        <f t="shared" si="318"/>
        <v/>
      </c>
      <c r="AP887" s="35" t="str">
        <f t="shared" si="304"/>
        <v/>
      </c>
      <c r="AQ887" s="36" t="str">
        <f t="shared" si="305"/>
        <v/>
      </c>
      <c r="AR887" s="37" t="str">
        <f t="shared" si="306"/>
        <v/>
      </c>
      <c r="AS887" s="38" t="str">
        <f t="shared" si="307"/>
        <v>000</v>
      </c>
      <c r="AT887" s="39" t="str">
        <f t="shared" si="308"/>
        <v>000</v>
      </c>
      <c r="AU887" s="169">
        <f t="shared" si="309"/>
        <v>0</v>
      </c>
      <c r="AV887" s="35" t="str">
        <f t="shared" si="310"/>
        <v>000</v>
      </c>
      <c r="AW887" s="39" t="str">
        <f t="shared" si="311"/>
        <v>000</v>
      </c>
      <c r="AX887" s="169">
        <f t="shared" si="312"/>
        <v>0</v>
      </c>
      <c r="AY887" s="43">
        <f t="shared" si="313"/>
        <v>0</v>
      </c>
      <c r="AZ887" s="32">
        <f t="shared" si="314"/>
        <v>0</v>
      </c>
    </row>
    <row r="888" spans="3:52" ht="22.5" customHeight="1" thickBot="1">
      <c r="C888" s="511"/>
      <c r="D888" s="513"/>
      <c r="E888" s="515"/>
      <c r="F888" s="517" t="str">
        <f>IF(G889="","",INT(YEARFRAC(G889,'[1]1'!$AJ$7,1)))</f>
        <v/>
      </c>
      <c r="G888" s="518"/>
      <c r="H888" s="519"/>
      <c r="I888" s="520"/>
      <c r="J888" s="513"/>
      <c r="K888" s="540" t="s">
        <v>308</v>
      </c>
      <c r="L888" s="542"/>
      <c r="M888" s="544" t="s">
        <v>307</v>
      </c>
      <c r="N888" s="546"/>
      <c r="O888" s="547"/>
      <c r="P888" s="548"/>
      <c r="Q888" s="3"/>
      <c r="R888" s="4"/>
      <c r="S888" s="5"/>
      <c r="T888" s="6"/>
      <c r="U888" s="7"/>
      <c r="V888" s="55"/>
      <c r="W888" s="125"/>
      <c r="X888" s="8"/>
      <c r="Y888" s="4"/>
      <c r="Z888" s="5"/>
      <c r="AA888" s="6"/>
      <c r="AB888" s="7"/>
      <c r="AC888" s="55"/>
      <c r="AD888" s="168"/>
      <c r="AE888" s="549" t="s">
        <v>66</v>
      </c>
      <c r="AF888" s="549"/>
      <c r="AG888" s="550"/>
      <c r="AH888" s="551"/>
      <c r="AI888" s="536" t="str">
        <f t="shared" si="298"/>
        <v/>
      </c>
      <c r="AJ888" s="538"/>
      <c r="AK888" s="538"/>
      <c r="AL888" s="538"/>
      <c r="AM888" s="538"/>
      <c r="AO888" s="34" t="str">
        <f t="shared" si="318"/>
        <v/>
      </c>
      <c r="AP888" s="35" t="str">
        <f t="shared" si="304"/>
        <v/>
      </c>
      <c r="AQ888" s="36" t="str">
        <f t="shared" si="305"/>
        <v/>
      </c>
      <c r="AR888" s="37" t="str">
        <f t="shared" si="306"/>
        <v/>
      </c>
      <c r="AS888" s="38" t="str">
        <f t="shared" si="307"/>
        <v>000</v>
      </c>
      <c r="AT888" s="39" t="str">
        <f t="shared" si="308"/>
        <v>000</v>
      </c>
      <c r="AU888" s="169">
        <f t="shared" si="309"/>
        <v>0</v>
      </c>
      <c r="AV888" s="35" t="str">
        <f t="shared" si="310"/>
        <v>000</v>
      </c>
      <c r="AW888" s="39" t="str">
        <f t="shared" si="311"/>
        <v>000</v>
      </c>
      <c r="AX888" s="169">
        <f t="shared" si="312"/>
        <v>0</v>
      </c>
      <c r="AY888" s="43">
        <f t="shared" si="313"/>
        <v>0</v>
      </c>
      <c r="AZ888" s="32">
        <f t="shared" si="314"/>
        <v>0</v>
      </c>
    </row>
    <row r="889" spans="3:52" ht="22.5" customHeight="1">
      <c r="C889" s="512"/>
      <c r="D889" s="514"/>
      <c r="E889" s="516"/>
      <c r="F889" s="27" t="s">
        <v>305</v>
      </c>
      <c r="G889" s="25"/>
      <c r="H889" s="28" t="s">
        <v>309</v>
      </c>
      <c r="I889" s="521"/>
      <c r="J889" s="514"/>
      <c r="K889" s="541"/>
      <c r="L889" s="543"/>
      <c r="M889" s="545"/>
      <c r="N889" s="127" t="s">
        <v>305</v>
      </c>
      <c r="O889" s="25"/>
      <c r="P889" s="28" t="s">
        <v>309</v>
      </c>
      <c r="Q889" s="3"/>
      <c r="R889" s="4"/>
      <c r="S889" s="5"/>
      <c r="T889" s="6"/>
      <c r="U889" s="7"/>
      <c r="V889" s="55"/>
      <c r="W889" s="125"/>
      <c r="X889" s="8"/>
      <c r="Y889" s="4"/>
      <c r="Z889" s="5"/>
      <c r="AA889" s="6"/>
      <c r="AB889" s="7"/>
      <c r="AC889" s="55"/>
      <c r="AD889" s="170"/>
      <c r="AE889" s="27" t="s">
        <v>305</v>
      </c>
      <c r="AF889" s="25"/>
      <c r="AG889" s="28" t="s">
        <v>309</v>
      </c>
      <c r="AH889" s="552"/>
      <c r="AI889" s="537"/>
      <c r="AJ889" s="539"/>
      <c r="AK889" s="539"/>
      <c r="AL889" s="539"/>
      <c r="AM889" s="539"/>
      <c r="AO889" s="34" t="str">
        <f t="shared" si="318"/>
        <v/>
      </c>
      <c r="AP889" s="35" t="str">
        <f t="shared" si="304"/>
        <v/>
      </c>
      <c r="AQ889" s="36" t="str">
        <f t="shared" si="305"/>
        <v/>
      </c>
      <c r="AR889" s="37" t="str">
        <f t="shared" si="306"/>
        <v/>
      </c>
      <c r="AS889" s="38" t="str">
        <f t="shared" si="307"/>
        <v>000</v>
      </c>
      <c r="AT889" s="39" t="str">
        <f t="shared" si="308"/>
        <v>000</v>
      </c>
      <c r="AU889" s="169">
        <f t="shared" si="309"/>
        <v>0</v>
      </c>
      <c r="AV889" s="35" t="str">
        <f t="shared" si="310"/>
        <v>000</v>
      </c>
      <c r="AW889" s="39" t="str">
        <f t="shared" si="311"/>
        <v>000</v>
      </c>
      <c r="AX889" s="169">
        <f t="shared" si="312"/>
        <v>0</v>
      </c>
      <c r="AY889" s="43">
        <f t="shared" si="313"/>
        <v>0</v>
      </c>
      <c r="AZ889" s="32">
        <f t="shared" si="314"/>
        <v>0</v>
      </c>
    </row>
    <row r="890" spans="3:52" ht="22.5" customHeight="1" thickBot="1">
      <c r="C890" s="511"/>
      <c r="D890" s="513"/>
      <c r="E890" s="515"/>
      <c r="F890" s="517" t="str">
        <f>IF(G891="","",INT(YEARFRAC(G891,'[1]1'!$AJ$7,1)))</f>
        <v/>
      </c>
      <c r="G890" s="518"/>
      <c r="H890" s="519"/>
      <c r="I890" s="520"/>
      <c r="J890" s="513"/>
      <c r="K890" s="540" t="s">
        <v>308</v>
      </c>
      <c r="L890" s="542"/>
      <c r="M890" s="544" t="s">
        <v>307</v>
      </c>
      <c r="N890" s="546"/>
      <c r="O890" s="547"/>
      <c r="P890" s="548"/>
      <c r="Q890" s="3"/>
      <c r="R890" s="4"/>
      <c r="S890" s="5"/>
      <c r="T890" s="6"/>
      <c r="U890" s="7"/>
      <c r="V890" s="55"/>
      <c r="W890" s="125"/>
      <c r="X890" s="8"/>
      <c r="Y890" s="4"/>
      <c r="Z890" s="5"/>
      <c r="AA890" s="6"/>
      <c r="AB890" s="7"/>
      <c r="AC890" s="55"/>
      <c r="AD890" s="168"/>
      <c r="AE890" s="549" t="s">
        <v>66</v>
      </c>
      <c r="AF890" s="549"/>
      <c r="AG890" s="550"/>
      <c r="AH890" s="551"/>
      <c r="AI890" s="536" t="str">
        <f t="shared" si="299"/>
        <v/>
      </c>
      <c r="AJ890" s="538"/>
      <c r="AK890" s="538"/>
      <c r="AL890" s="538"/>
      <c r="AM890" s="538"/>
      <c r="AO890" s="34" t="str">
        <f t="shared" si="318"/>
        <v/>
      </c>
      <c r="AP890" s="35" t="str">
        <f t="shared" si="304"/>
        <v/>
      </c>
      <c r="AQ890" s="36" t="str">
        <f t="shared" si="305"/>
        <v/>
      </c>
      <c r="AR890" s="37" t="str">
        <f t="shared" si="306"/>
        <v/>
      </c>
      <c r="AS890" s="38" t="str">
        <f t="shared" si="307"/>
        <v>000</v>
      </c>
      <c r="AT890" s="39" t="str">
        <f t="shared" si="308"/>
        <v>000</v>
      </c>
      <c r="AU890" s="169">
        <f t="shared" si="309"/>
        <v>0</v>
      </c>
      <c r="AV890" s="35" t="str">
        <f t="shared" si="310"/>
        <v>000</v>
      </c>
      <c r="AW890" s="39" t="str">
        <f t="shared" si="311"/>
        <v>000</v>
      </c>
      <c r="AX890" s="169">
        <f t="shared" si="312"/>
        <v>0</v>
      </c>
      <c r="AY890" s="43">
        <f t="shared" si="313"/>
        <v>0</v>
      </c>
      <c r="AZ890" s="32">
        <f t="shared" si="314"/>
        <v>0</v>
      </c>
    </row>
    <row r="891" spans="3:52" ht="22.5" customHeight="1">
      <c r="C891" s="512"/>
      <c r="D891" s="514"/>
      <c r="E891" s="516"/>
      <c r="F891" s="27" t="s">
        <v>305</v>
      </c>
      <c r="G891" s="25"/>
      <c r="H891" s="28" t="s">
        <v>309</v>
      </c>
      <c r="I891" s="521"/>
      <c r="J891" s="514"/>
      <c r="K891" s="541"/>
      <c r="L891" s="543"/>
      <c r="M891" s="545"/>
      <c r="N891" s="127" t="s">
        <v>305</v>
      </c>
      <c r="O891" s="25"/>
      <c r="P891" s="28" t="s">
        <v>309</v>
      </c>
      <c r="Q891" s="3"/>
      <c r="R891" s="4"/>
      <c r="S891" s="5"/>
      <c r="T891" s="6"/>
      <c r="U891" s="7"/>
      <c r="V891" s="55"/>
      <c r="W891" s="125"/>
      <c r="X891" s="8"/>
      <c r="Y891" s="4"/>
      <c r="Z891" s="5"/>
      <c r="AA891" s="6"/>
      <c r="AB891" s="7"/>
      <c r="AC891" s="55"/>
      <c r="AD891" s="170"/>
      <c r="AE891" s="27" t="s">
        <v>305</v>
      </c>
      <c r="AF891" s="25"/>
      <c r="AG891" s="28" t="s">
        <v>309</v>
      </c>
      <c r="AH891" s="552"/>
      <c r="AI891" s="537"/>
      <c r="AJ891" s="539"/>
      <c r="AK891" s="539"/>
      <c r="AL891" s="539"/>
      <c r="AM891" s="539"/>
      <c r="AO891" s="34" t="str">
        <f t="shared" si="318"/>
        <v/>
      </c>
      <c r="AP891" s="35" t="str">
        <f t="shared" si="304"/>
        <v/>
      </c>
      <c r="AQ891" s="36" t="str">
        <f t="shared" si="305"/>
        <v/>
      </c>
      <c r="AR891" s="37" t="str">
        <f t="shared" si="306"/>
        <v/>
      </c>
      <c r="AS891" s="38" t="str">
        <f t="shared" si="307"/>
        <v>000</v>
      </c>
      <c r="AT891" s="39" t="str">
        <f t="shared" si="308"/>
        <v>000</v>
      </c>
      <c r="AU891" s="169">
        <f t="shared" si="309"/>
        <v>0</v>
      </c>
      <c r="AV891" s="35" t="str">
        <f t="shared" si="310"/>
        <v>000</v>
      </c>
      <c r="AW891" s="39" t="str">
        <f t="shared" si="311"/>
        <v>000</v>
      </c>
      <c r="AX891" s="169">
        <f t="shared" si="312"/>
        <v>0</v>
      </c>
      <c r="AY891" s="43">
        <f t="shared" si="313"/>
        <v>0</v>
      </c>
      <c r="AZ891" s="32">
        <f t="shared" si="314"/>
        <v>0</v>
      </c>
    </row>
    <row r="892" spans="3:52" ht="22.5" customHeight="1" thickBot="1">
      <c r="C892" s="511"/>
      <c r="D892" s="513"/>
      <c r="E892" s="515"/>
      <c r="F892" s="517" t="str">
        <f>IF(G893="","",INT(YEARFRAC(G893,'[1]1'!$AJ$7,1)))</f>
        <v/>
      </c>
      <c r="G892" s="518"/>
      <c r="H892" s="519"/>
      <c r="I892" s="520"/>
      <c r="J892" s="513"/>
      <c r="K892" s="540" t="s">
        <v>308</v>
      </c>
      <c r="L892" s="542"/>
      <c r="M892" s="544" t="s">
        <v>307</v>
      </c>
      <c r="N892" s="546"/>
      <c r="O892" s="547"/>
      <c r="P892" s="548"/>
      <c r="Q892" s="3"/>
      <c r="R892" s="4"/>
      <c r="S892" s="5"/>
      <c r="T892" s="6"/>
      <c r="U892" s="7"/>
      <c r="V892" s="55"/>
      <c r="W892" s="125"/>
      <c r="X892" s="8"/>
      <c r="Y892" s="4"/>
      <c r="Z892" s="5"/>
      <c r="AA892" s="6"/>
      <c r="AB892" s="7"/>
      <c r="AC892" s="55"/>
      <c r="AD892" s="168"/>
      <c r="AE892" s="549" t="s">
        <v>66</v>
      </c>
      <c r="AF892" s="549"/>
      <c r="AG892" s="550"/>
      <c r="AH892" s="551"/>
      <c r="AI892" s="536" t="str">
        <f t="shared" si="300"/>
        <v/>
      </c>
      <c r="AJ892" s="538"/>
      <c r="AK892" s="538"/>
      <c r="AL892" s="538"/>
      <c r="AM892" s="538"/>
      <c r="AO892" s="34" t="str">
        <f t="shared" si="318"/>
        <v/>
      </c>
      <c r="AP892" s="35" t="str">
        <f t="shared" si="304"/>
        <v/>
      </c>
      <c r="AQ892" s="36" t="str">
        <f t="shared" si="305"/>
        <v/>
      </c>
      <c r="AR892" s="37" t="str">
        <f t="shared" si="306"/>
        <v/>
      </c>
      <c r="AS892" s="38" t="str">
        <f t="shared" si="307"/>
        <v>000</v>
      </c>
      <c r="AT892" s="39" t="str">
        <f t="shared" si="308"/>
        <v>000</v>
      </c>
      <c r="AU892" s="169">
        <f t="shared" si="309"/>
        <v>0</v>
      </c>
      <c r="AV892" s="35" t="str">
        <f t="shared" si="310"/>
        <v>000</v>
      </c>
      <c r="AW892" s="39" t="str">
        <f t="shared" si="311"/>
        <v>000</v>
      </c>
      <c r="AX892" s="169">
        <f t="shared" si="312"/>
        <v>0</v>
      </c>
      <c r="AY892" s="43">
        <f t="shared" si="313"/>
        <v>0</v>
      </c>
      <c r="AZ892" s="32">
        <f t="shared" si="314"/>
        <v>0</v>
      </c>
    </row>
    <row r="893" spans="3:52" ht="22.5" customHeight="1">
      <c r="C893" s="512"/>
      <c r="D893" s="514"/>
      <c r="E893" s="516"/>
      <c r="F893" s="27" t="s">
        <v>305</v>
      </c>
      <c r="G893" s="25"/>
      <c r="H893" s="28" t="s">
        <v>309</v>
      </c>
      <c r="I893" s="521"/>
      <c r="J893" s="514"/>
      <c r="K893" s="541"/>
      <c r="L893" s="543"/>
      <c r="M893" s="545"/>
      <c r="N893" s="127" t="s">
        <v>305</v>
      </c>
      <c r="O893" s="25"/>
      <c r="P893" s="28" t="s">
        <v>309</v>
      </c>
      <c r="Q893" s="3"/>
      <c r="R893" s="4"/>
      <c r="S893" s="5"/>
      <c r="T893" s="6"/>
      <c r="U893" s="7"/>
      <c r="V893" s="55"/>
      <c r="W893" s="125"/>
      <c r="X893" s="8"/>
      <c r="Y893" s="4"/>
      <c r="Z893" s="5"/>
      <c r="AA893" s="6"/>
      <c r="AB893" s="7"/>
      <c r="AC893" s="55"/>
      <c r="AD893" s="170"/>
      <c r="AE893" s="27" t="s">
        <v>305</v>
      </c>
      <c r="AF893" s="25"/>
      <c r="AG893" s="28" t="s">
        <v>309</v>
      </c>
      <c r="AH893" s="552"/>
      <c r="AI893" s="537"/>
      <c r="AJ893" s="539"/>
      <c r="AK893" s="539"/>
      <c r="AL893" s="539"/>
      <c r="AM893" s="539"/>
      <c r="AO893" s="34" t="str">
        <f t="shared" si="318"/>
        <v/>
      </c>
      <c r="AP893" s="35" t="str">
        <f t="shared" si="304"/>
        <v/>
      </c>
      <c r="AQ893" s="36" t="str">
        <f t="shared" si="305"/>
        <v/>
      </c>
      <c r="AR893" s="37" t="str">
        <f t="shared" si="306"/>
        <v/>
      </c>
      <c r="AS893" s="38" t="str">
        <f t="shared" si="307"/>
        <v>000</v>
      </c>
      <c r="AT893" s="39" t="str">
        <f t="shared" si="308"/>
        <v>000</v>
      </c>
      <c r="AU893" s="169">
        <f t="shared" si="309"/>
        <v>0</v>
      </c>
      <c r="AV893" s="35" t="str">
        <f t="shared" si="310"/>
        <v>000</v>
      </c>
      <c r="AW893" s="39" t="str">
        <f t="shared" si="311"/>
        <v>000</v>
      </c>
      <c r="AX893" s="169">
        <f t="shared" si="312"/>
        <v>0</v>
      </c>
      <c r="AY893" s="43">
        <f t="shared" si="313"/>
        <v>0</v>
      </c>
      <c r="AZ893" s="32">
        <f t="shared" si="314"/>
        <v>0</v>
      </c>
    </row>
    <row r="894" spans="3:52" ht="22.5" customHeight="1" thickBot="1">
      <c r="C894" s="511"/>
      <c r="D894" s="513"/>
      <c r="E894" s="515"/>
      <c r="F894" s="517" t="str">
        <f>IF(G895="","",INT(YEARFRAC(G895,'[1]1'!$AJ$7,1)))</f>
        <v/>
      </c>
      <c r="G894" s="518"/>
      <c r="H894" s="519"/>
      <c r="I894" s="520"/>
      <c r="J894" s="513"/>
      <c r="K894" s="540" t="s">
        <v>308</v>
      </c>
      <c r="L894" s="542"/>
      <c r="M894" s="544" t="s">
        <v>307</v>
      </c>
      <c r="N894" s="546"/>
      <c r="O894" s="547"/>
      <c r="P894" s="548"/>
      <c r="Q894" s="3"/>
      <c r="R894" s="4"/>
      <c r="S894" s="5"/>
      <c r="T894" s="6"/>
      <c r="U894" s="7"/>
      <c r="V894" s="55"/>
      <c r="W894" s="125"/>
      <c r="X894" s="8"/>
      <c r="Y894" s="4"/>
      <c r="Z894" s="5"/>
      <c r="AA894" s="6"/>
      <c r="AB894" s="7"/>
      <c r="AC894" s="55"/>
      <c r="AD894" s="168"/>
      <c r="AE894" s="549" t="s">
        <v>66</v>
      </c>
      <c r="AF894" s="549"/>
      <c r="AG894" s="550"/>
      <c r="AH894" s="551"/>
      <c r="AI894" s="536" t="str">
        <f t="shared" si="301"/>
        <v/>
      </c>
      <c r="AJ894" s="538"/>
      <c r="AK894" s="538"/>
      <c r="AL894" s="538"/>
      <c r="AM894" s="538"/>
      <c r="AO894" s="34" t="str">
        <f t="shared" si="318"/>
        <v/>
      </c>
      <c r="AP894" s="35" t="str">
        <f t="shared" si="304"/>
        <v/>
      </c>
      <c r="AQ894" s="36" t="str">
        <f t="shared" si="305"/>
        <v/>
      </c>
      <c r="AR894" s="37" t="str">
        <f t="shared" si="306"/>
        <v/>
      </c>
      <c r="AS894" s="38" t="str">
        <f t="shared" si="307"/>
        <v>000</v>
      </c>
      <c r="AT894" s="39" t="str">
        <f t="shared" si="308"/>
        <v>000</v>
      </c>
      <c r="AU894" s="169">
        <f t="shared" si="309"/>
        <v>0</v>
      </c>
      <c r="AV894" s="35" t="str">
        <f t="shared" si="310"/>
        <v>000</v>
      </c>
      <c r="AW894" s="39" t="str">
        <f t="shared" si="311"/>
        <v>000</v>
      </c>
      <c r="AX894" s="169">
        <f t="shared" si="312"/>
        <v>0</v>
      </c>
      <c r="AY894" s="43">
        <f t="shared" si="313"/>
        <v>0</v>
      </c>
      <c r="AZ894" s="32">
        <f t="shared" si="314"/>
        <v>0</v>
      </c>
    </row>
    <row r="895" spans="3:52" ht="22.5" customHeight="1">
      <c r="C895" s="512"/>
      <c r="D895" s="514"/>
      <c r="E895" s="516"/>
      <c r="F895" s="27" t="s">
        <v>305</v>
      </c>
      <c r="G895" s="25"/>
      <c r="H895" s="28" t="s">
        <v>309</v>
      </c>
      <c r="I895" s="521"/>
      <c r="J895" s="514"/>
      <c r="K895" s="541"/>
      <c r="L895" s="543"/>
      <c r="M895" s="545"/>
      <c r="N895" s="127" t="s">
        <v>305</v>
      </c>
      <c r="O895" s="25"/>
      <c r="P895" s="28" t="s">
        <v>309</v>
      </c>
      <c r="Q895" s="3"/>
      <c r="R895" s="4"/>
      <c r="S895" s="5"/>
      <c r="T895" s="6"/>
      <c r="U895" s="7"/>
      <c r="V895" s="55"/>
      <c r="W895" s="125"/>
      <c r="X895" s="8"/>
      <c r="Y895" s="4"/>
      <c r="Z895" s="5"/>
      <c r="AA895" s="6"/>
      <c r="AB895" s="7"/>
      <c r="AC895" s="55"/>
      <c r="AD895" s="170"/>
      <c r="AE895" s="27" t="s">
        <v>305</v>
      </c>
      <c r="AF895" s="25"/>
      <c r="AG895" s="28" t="s">
        <v>309</v>
      </c>
      <c r="AH895" s="552"/>
      <c r="AI895" s="537"/>
      <c r="AJ895" s="539"/>
      <c r="AK895" s="539"/>
      <c r="AL895" s="539"/>
      <c r="AM895" s="539"/>
      <c r="AO895" s="34" t="str">
        <f t="shared" si="318"/>
        <v/>
      </c>
      <c r="AP895" s="35" t="str">
        <f t="shared" si="304"/>
        <v/>
      </c>
      <c r="AQ895" s="36" t="str">
        <f t="shared" si="305"/>
        <v/>
      </c>
      <c r="AR895" s="37" t="str">
        <f t="shared" si="306"/>
        <v/>
      </c>
      <c r="AS895" s="38" t="str">
        <f t="shared" si="307"/>
        <v>000</v>
      </c>
      <c r="AT895" s="39" t="str">
        <f t="shared" si="308"/>
        <v>000</v>
      </c>
      <c r="AU895" s="169">
        <f t="shared" si="309"/>
        <v>0</v>
      </c>
      <c r="AV895" s="35" t="str">
        <f t="shared" si="310"/>
        <v>000</v>
      </c>
      <c r="AW895" s="39" t="str">
        <f t="shared" si="311"/>
        <v>000</v>
      </c>
      <c r="AX895" s="169">
        <f t="shared" si="312"/>
        <v>0</v>
      </c>
      <c r="AY895" s="43">
        <f t="shared" si="313"/>
        <v>0</v>
      </c>
      <c r="AZ895" s="32">
        <f t="shared" si="314"/>
        <v>0</v>
      </c>
    </row>
    <row r="896" spans="3:52" ht="22.5" customHeight="1" thickBot="1">
      <c r="C896" s="511"/>
      <c r="D896" s="513"/>
      <c r="E896" s="515"/>
      <c r="F896" s="517" t="str">
        <f>IF(G897="","",INT(YEARFRAC(G897,'[1]1'!$AJ$7,1)))</f>
        <v/>
      </c>
      <c r="G896" s="518"/>
      <c r="H896" s="519"/>
      <c r="I896" s="520"/>
      <c r="J896" s="513"/>
      <c r="K896" s="540" t="s">
        <v>308</v>
      </c>
      <c r="L896" s="542"/>
      <c r="M896" s="544" t="s">
        <v>307</v>
      </c>
      <c r="N896" s="546"/>
      <c r="O896" s="547"/>
      <c r="P896" s="548"/>
      <c r="Q896" s="3"/>
      <c r="R896" s="4"/>
      <c r="S896" s="5"/>
      <c r="T896" s="6"/>
      <c r="U896" s="7"/>
      <c r="V896" s="55"/>
      <c r="W896" s="125"/>
      <c r="X896" s="8"/>
      <c r="Y896" s="4"/>
      <c r="Z896" s="5"/>
      <c r="AA896" s="6"/>
      <c r="AB896" s="7"/>
      <c r="AC896" s="55"/>
      <c r="AD896" s="168"/>
      <c r="AE896" s="549" t="s">
        <v>66</v>
      </c>
      <c r="AF896" s="549"/>
      <c r="AG896" s="550"/>
      <c r="AH896" s="551"/>
      <c r="AI896" s="536" t="str">
        <f t="shared" si="302"/>
        <v/>
      </c>
      <c r="AJ896" s="538"/>
      <c r="AK896" s="538"/>
      <c r="AL896" s="538"/>
      <c r="AM896" s="538"/>
      <c r="AO896" s="34" t="str">
        <f t="shared" si="318"/>
        <v/>
      </c>
      <c r="AP896" s="35" t="str">
        <f t="shared" si="304"/>
        <v/>
      </c>
      <c r="AQ896" s="36" t="str">
        <f t="shared" si="305"/>
        <v/>
      </c>
      <c r="AR896" s="37" t="str">
        <f t="shared" si="306"/>
        <v/>
      </c>
      <c r="AS896" s="38" t="str">
        <f t="shared" si="307"/>
        <v>000</v>
      </c>
      <c r="AT896" s="39" t="str">
        <f t="shared" si="308"/>
        <v>000</v>
      </c>
      <c r="AU896" s="169">
        <f t="shared" si="309"/>
        <v>0</v>
      </c>
      <c r="AV896" s="35" t="str">
        <f t="shared" si="310"/>
        <v>000</v>
      </c>
      <c r="AW896" s="39" t="str">
        <f t="shared" si="311"/>
        <v>000</v>
      </c>
      <c r="AX896" s="169">
        <f t="shared" si="312"/>
        <v>0</v>
      </c>
      <c r="AY896" s="43">
        <f t="shared" si="313"/>
        <v>0</v>
      </c>
      <c r="AZ896" s="32">
        <f t="shared" si="314"/>
        <v>0</v>
      </c>
    </row>
    <row r="897" spans="3:52" ht="22.5" customHeight="1">
      <c r="C897" s="512"/>
      <c r="D897" s="514"/>
      <c r="E897" s="516"/>
      <c r="F897" s="27" t="s">
        <v>305</v>
      </c>
      <c r="G897" s="25"/>
      <c r="H897" s="28" t="s">
        <v>309</v>
      </c>
      <c r="I897" s="521"/>
      <c r="J897" s="514"/>
      <c r="K897" s="541"/>
      <c r="L897" s="543"/>
      <c r="M897" s="545"/>
      <c r="N897" s="127" t="s">
        <v>305</v>
      </c>
      <c r="O897" s="25"/>
      <c r="P897" s="28" t="s">
        <v>309</v>
      </c>
      <c r="Q897" s="3"/>
      <c r="R897" s="4"/>
      <c r="S897" s="5"/>
      <c r="T897" s="6"/>
      <c r="U897" s="7"/>
      <c r="V897" s="55"/>
      <c r="W897" s="125"/>
      <c r="X897" s="8"/>
      <c r="Y897" s="4"/>
      <c r="Z897" s="5"/>
      <c r="AA897" s="6"/>
      <c r="AB897" s="7"/>
      <c r="AC897" s="55"/>
      <c r="AD897" s="170"/>
      <c r="AE897" s="27" t="s">
        <v>305</v>
      </c>
      <c r="AF897" s="25"/>
      <c r="AG897" s="28" t="s">
        <v>309</v>
      </c>
      <c r="AH897" s="552"/>
      <c r="AI897" s="537"/>
      <c r="AJ897" s="539"/>
      <c r="AK897" s="539"/>
      <c r="AL897" s="539"/>
      <c r="AM897" s="539"/>
      <c r="AO897" s="34" t="str">
        <f t="shared" si="318"/>
        <v/>
      </c>
      <c r="AP897" s="35" t="str">
        <f t="shared" si="304"/>
        <v/>
      </c>
      <c r="AQ897" s="36" t="str">
        <f t="shared" si="305"/>
        <v/>
      </c>
      <c r="AR897" s="37" t="str">
        <f t="shared" si="306"/>
        <v/>
      </c>
      <c r="AS897" s="38" t="str">
        <f t="shared" si="307"/>
        <v>000</v>
      </c>
      <c r="AT897" s="39" t="str">
        <f t="shared" si="308"/>
        <v>000</v>
      </c>
      <c r="AU897" s="169">
        <f t="shared" si="309"/>
        <v>0</v>
      </c>
      <c r="AV897" s="35" t="str">
        <f t="shared" si="310"/>
        <v>000</v>
      </c>
      <c r="AW897" s="39" t="str">
        <f t="shared" si="311"/>
        <v>000</v>
      </c>
      <c r="AX897" s="169">
        <f t="shared" si="312"/>
        <v>0</v>
      </c>
      <c r="AY897" s="43">
        <f t="shared" si="313"/>
        <v>0</v>
      </c>
      <c r="AZ897" s="32">
        <f t="shared" si="314"/>
        <v>0</v>
      </c>
    </row>
    <row r="898" spans="3:52" ht="22.5" customHeight="1" thickBot="1">
      <c r="C898" s="511"/>
      <c r="D898" s="513"/>
      <c r="E898" s="515"/>
      <c r="F898" s="517" t="str">
        <f>IF(G899="","",INT(YEARFRAC(G899,'[1]1'!$AJ$7,1)))</f>
        <v/>
      </c>
      <c r="G898" s="518"/>
      <c r="H898" s="519"/>
      <c r="I898" s="520"/>
      <c r="J898" s="513"/>
      <c r="K898" s="540" t="s">
        <v>308</v>
      </c>
      <c r="L898" s="542"/>
      <c r="M898" s="544" t="s">
        <v>307</v>
      </c>
      <c r="N898" s="546"/>
      <c r="O898" s="547"/>
      <c r="P898" s="548"/>
      <c r="Q898" s="3"/>
      <c r="R898" s="4"/>
      <c r="S898" s="5"/>
      <c r="T898" s="6"/>
      <c r="U898" s="7"/>
      <c r="V898" s="55"/>
      <c r="W898" s="125"/>
      <c r="X898" s="8"/>
      <c r="Y898" s="4"/>
      <c r="Z898" s="5"/>
      <c r="AA898" s="6"/>
      <c r="AB898" s="7"/>
      <c r="AC898" s="55"/>
      <c r="AD898" s="168"/>
      <c r="AE898" s="549" t="s">
        <v>66</v>
      </c>
      <c r="AF898" s="549"/>
      <c r="AG898" s="550"/>
      <c r="AH898" s="551"/>
      <c r="AI898" s="536" t="str">
        <f t="shared" si="303"/>
        <v/>
      </c>
      <c r="AJ898" s="538"/>
      <c r="AK898" s="538"/>
      <c r="AL898" s="538"/>
      <c r="AM898" s="538"/>
      <c r="AO898" s="34" t="str">
        <f t="shared" si="318"/>
        <v/>
      </c>
      <c r="AP898" s="35" t="str">
        <f t="shared" si="304"/>
        <v/>
      </c>
      <c r="AQ898" s="36" t="str">
        <f t="shared" si="305"/>
        <v/>
      </c>
      <c r="AR898" s="37" t="str">
        <f t="shared" si="306"/>
        <v/>
      </c>
      <c r="AS898" s="38" t="str">
        <f t="shared" si="307"/>
        <v>000</v>
      </c>
      <c r="AT898" s="39" t="str">
        <f t="shared" si="308"/>
        <v>000</v>
      </c>
      <c r="AU898" s="169">
        <f t="shared" si="309"/>
        <v>0</v>
      </c>
      <c r="AV898" s="35" t="str">
        <f t="shared" si="310"/>
        <v>000</v>
      </c>
      <c r="AW898" s="39" t="str">
        <f t="shared" si="311"/>
        <v>000</v>
      </c>
      <c r="AX898" s="169">
        <f t="shared" si="312"/>
        <v>0</v>
      </c>
      <c r="AY898" s="43">
        <f t="shared" si="313"/>
        <v>0</v>
      </c>
      <c r="AZ898" s="32">
        <f t="shared" si="314"/>
        <v>0</v>
      </c>
    </row>
    <row r="899" spans="3:52" ht="22.5" customHeight="1">
      <c r="C899" s="512"/>
      <c r="D899" s="514"/>
      <c r="E899" s="516"/>
      <c r="F899" s="27" t="s">
        <v>305</v>
      </c>
      <c r="G899" s="25"/>
      <c r="H899" s="28" t="s">
        <v>309</v>
      </c>
      <c r="I899" s="521"/>
      <c r="J899" s="514"/>
      <c r="K899" s="541"/>
      <c r="L899" s="543"/>
      <c r="M899" s="545"/>
      <c r="N899" s="127" t="s">
        <v>305</v>
      </c>
      <c r="O899" s="25"/>
      <c r="P899" s="28" t="s">
        <v>309</v>
      </c>
      <c r="Q899" s="3"/>
      <c r="R899" s="4"/>
      <c r="S899" s="5"/>
      <c r="T899" s="6"/>
      <c r="U899" s="7"/>
      <c r="V899" s="55"/>
      <c r="W899" s="125"/>
      <c r="X899" s="8"/>
      <c r="Y899" s="4"/>
      <c r="Z899" s="5"/>
      <c r="AA899" s="6"/>
      <c r="AB899" s="7"/>
      <c r="AC899" s="55"/>
      <c r="AD899" s="170"/>
      <c r="AE899" s="27" t="s">
        <v>305</v>
      </c>
      <c r="AF899" s="25"/>
      <c r="AG899" s="28" t="s">
        <v>309</v>
      </c>
      <c r="AH899" s="552"/>
      <c r="AI899" s="537"/>
      <c r="AJ899" s="539"/>
      <c r="AK899" s="539"/>
      <c r="AL899" s="539"/>
      <c r="AM899" s="539"/>
      <c r="AO899" s="34" t="str">
        <f t="shared" si="318"/>
        <v/>
      </c>
      <c r="AP899" s="35" t="str">
        <f t="shared" si="304"/>
        <v/>
      </c>
      <c r="AQ899" s="36" t="str">
        <f t="shared" si="305"/>
        <v/>
      </c>
      <c r="AR899" s="37" t="str">
        <f t="shared" si="306"/>
        <v/>
      </c>
      <c r="AS899" s="38" t="str">
        <f t="shared" si="307"/>
        <v>000</v>
      </c>
      <c r="AT899" s="39" t="str">
        <f t="shared" si="308"/>
        <v>000</v>
      </c>
      <c r="AU899" s="169">
        <f t="shared" si="309"/>
        <v>0</v>
      </c>
      <c r="AV899" s="35" t="str">
        <f t="shared" si="310"/>
        <v>000</v>
      </c>
      <c r="AW899" s="39" t="str">
        <f t="shared" si="311"/>
        <v>000</v>
      </c>
      <c r="AX899" s="169">
        <f t="shared" si="312"/>
        <v>0</v>
      </c>
      <c r="AY899" s="43">
        <f t="shared" si="313"/>
        <v>0</v>
      </c>
      <c r="AZ899" s="32">
        <f t="shared" si="314"/>
        <v>0</v>
      </c>
    </row>
    <row r="900" spans="3:52" ht="22.5" customHeight="1" thickBot="1">
      <c r="C900" s="511"/>
      <c r="D900" s="513"/>
      <c r="E900" s="515"/>
      <c r="F900" s="517" t="str">
        <f>IF(G901="","",INT(YEARFRAC(G901,'[1]1'!$AJ$7,1)))</f>
        <v/>
      </c>
      <c r="G900" s="518"/>
      <c r="H900" s="519"/>
      <c r="I900" s="520"/>
      <c r="J900" s="513"/>
      <c r="K900" s="540" t="s">
        <v>308</v>
      </c>
      <c r="L900" s="542"/>
      <c r="M900" s="544" t="s">
        <v>307</v>
      </c>
      <c r="N900" s="546"/>
      <c r="O900" s="547"/>
      <c r="P900" s="548"/>
      <c r="Q900" s="3"/>
      <c r="R900" s="4"/>
      <c r="S900" s="5"/>
      <c r="T900" s="6"/>
      <c r="U900" s="7"/>
      <c r="V900" s="55"/>
      <c r="W900" s="125"/>
      <c r="X900" s="8"/>
      <c r="Y900" s="4"/>
      <c r="Z900" s="5"/>
      <c r="AA900" s="6"/>
      <c r="AB900" s="7"/>
      <c r="AC900" s="55"/>
      <c r="AD900" s="168"/>
      <c r="AE900" s="549" t="s">
        <v>66</v>
      </c>
      <c r="AF900" s="549"/>
      <c r="AG900" s="550"/>
      <c r="AH900" s="551"/>
      <c r="AI900" s="536" t="str">
        <f t="shared" si="315"/>
        <v/>
      </c>
      <c r="AJ900" s="538"/>
      <c r="AK900" s="538"/>
      <c r="AL900" s="538"/>
      <c r="AM900" s="538"/>
      <c r="AO900" s="34" t="str">
        <f t="shared" si="318"/>
        <v/>
      </c>
      <c r="AP900" s="35" t="str">
        <f t="shared" si="304"/>
        <v/>
      </c>
      <c r="AQ900" s="36" t="str">
        <f t="shared" si="305"/>
        <v/>
      </c>
      <c r="AR900" s="37" t="str">
        <f t="shared" si="306"/>
        <v/>
      </c>
      <c r="AS900" s="38" t="str">
        <f t="shared" si="307"/>
        <v>000</v>
      </c>
      <c r="AT900" s="39" t="str">
        <f t="shared" si="308"/>
        <v>000</v>
      </c>
      <c r="AU900" s="169">
        <f t="shared" si="309"/>
        <v>0</v>
      </c>
      <c r="AV900" s="35" t="str">
        <f t="shared" si="310"/>
        <v>000</v>
      </c>
      <c r="AW900" s="39" t="str">
        <f t="shared" si="311"/>
        <v>000</v>
      </c>
      <c r="AX900" s="169">
        <f t="shared" si="312"/>
        <v>0</v>
      </c>
      <c r="AY900" s="43">
        <f t="shared" si="313"/>
        <v>0</v>
      </c>
      <c r="AZ900" s="32">
        <f t="shared" si="314"/>
        <v>0</v>
      </c>
    </row>
    <row r="901" spans="3:52" ht="22.5" customHeight="1">
      <c r="C901" s="512"/>
      <c r="D901" s="514"/>
      <c r="E901" s="516"/>
      <c r="F901" s="27" t="s">
        <v>305</v>
      </c>
      <c r="G901" s="25"/>
      <c r="H901" s="28" t="s">
        <v>309</v>
      </c>
      <c r="I901" s="521"/>
      <c r="J901" s="514"/>
      <c r="K901" s="541"/>
      <c r="L901" s="543"/>
      <c r="M901" s="545"/>
      <c r="N901" s="127" t="s">
        <v>305</v>
      </c>
      <c r="O901" s="25"/>
      <c r="P901" s="28" t="s">
        <v>309</v>
      </c>
      <c r="Q901" s="3"/>
      <c r="R901" s="4"/>
      <c r="S901" s="5"/>
      <c r="T901" s="6"/>
      <c r="U901" s="7"/>
      <c r="V901" s="55"/>
      <c r="W901" s="125"/>
      <c r="X901" s="8"/>
      <c r="Y901" s="4"/>
      <c r="Z901" s="5"/>
      <c r="AA901" s="6"/>
      <c r="AB901" s="7"/>
      <c r="AC901" s="55"/>
      <c r="AD901" s="170"/>
      <c r="AE901" s="27" t="s">
        <v>305</v>
      </c>
      <c r="AF901" s="25"/>
      <c r="AG901" s="28" t="s">
        <v>309</v>
      </c>
      <c r="AH901" s="552"/>
      <c r="AI901" s="537"/>
      <c r="AJ901" s="539"/>
      <c r="AK901" s="539"/>
      <c r="AL901" s="539"/>
      <c r="AM901" s="539"/>
      <c r="AO901" s="34" t="str">
        <f t="shared" si="318"/>
        <v/>
      </c>
      <c r="AP901" s="35" t="str">
        <f t="shared" si="304"/>
        <v/>
      </c>
      <c r="AQ901" s="36" t="str">
        <f t="shared" si="305"/>
        <v/>
      </c>
      <c r="AR901" s="37" t="str">
        <f t="shared" si="306"/>
        <v/>
      </c>
      <c r="AS901" s="38" t="str">
        <f t="shared" si="307"/>
        <v>000</v>
      </c>
      <c r="AT901" s="39" t="str">
        <f t="shared" si="308"/>
        <v>000</v>
      </c>
      <c r="AU901" s="169">
        <f t="shared" si="309"/>
        <v>0</v>
      </c>
      <c r="AV901" s="35" t="str">
        <f t="shared" si="310"/>
        <v>000</v>
      </c>
      <c r="AW901" s="39" t="str">
        <f t="shared" si="311"/>
        <v>000</v>
      </c>
      <c r="AX901" s="169">
        <f t="shared" si="312"/>
        <v>0</v>
      </c>
      <c r="AY901" s="43">
        <f t="shared" si="313"/>
        <v>0</v>
      </c>
      <c r="AZ901" s="32">
        <f t="shared" si="314"/>
        <v>0</v>
      </c>
    </row>
    <row r="902" spans="3:52" ht="22.5" customHeight="1" thickBot="1">
      <c r="C902" s="511"/>
      <c r="D902" s="513"/>
      <c r="E902" s="515"/>
      <c r="F902" s="517" t="str">
        <f>IF(G903="","",INT(YEARFRAC(G903,'[1]1'!$AJ$7,1)))</f>
        <v/>
      </c>
      <c r="G902" s="518"/>
      <c r="H902" s="519"/>
      <c r="I902" s="520"/>
      <c r="J902" s="513"/>
      <c r="K902" s="540" t="s">
        <v>308</v>
      </c>
      <c r="L902" s="542"/>
      <c r="M902" s="544" t="s">
        <v>307</v>
      </c>
      <c r="N902" s="546"/>
      <c r="O902" s="547"/>
      <c r="P902" s="548"/>
      <c r="Q902" s="3"/>
      <c r="R902" s="4"/>
      <c r="S902" s="5"/>
      <c r="T902" s="6"/>
      <c r="U902" s="7"/>
      <c r="V902" s="55"/>
      <c r="W902" s="125"/>
      <c r="X902" s="8"/>
      <c r="Y902" s="4"/>
      <c r="Z902" s="5"/>
      <c r="AA902" s="6"/>
      <c r="AB902" s="7"/>
      <c r="AC902" s="55"/>
      <c r="AD902" s="168"/>
      <c r="AE902" s="549" t="s">
        <v>66</v>
      </c>
      <c r="AF902" s="549"/>
      <c r="AG902" s="550"/>
      <c r="AH902" s="551"/>
      <c r="AI902" s="536" t="str">
        <f t="shared" si="316"/>
        <v/>
      </c>
      <c r="AJ902" s="538"/>
      <c r="AK902" s="538"/>
      <c r="AL902" s="538"/>
      <c r="AM902" s="538"/>
      <c r="AO902" s="34" t="str">
        <f t="shared" si="318"/>
        <v/>
      </c>
      <c r="AP902" s="35" t="str">
        <f t="shared" ref="AP902:AP965" si="321">IF(E902&lt;&gt;"",E902,IF(SUM(Q902:AC903)&lt;&gt;0,AP901,""))</f>
        <v/>
      </c>
      <c r="AQ902" s="36" t="str">
        <f t="shared" ref="AQ902:AQ965" si="322">IF(G903="","",G903)</f>
        <v/>
      </c>
      <c r="AR902" s="37" t="str">
        <f t="shared" ref="AR902:AR965" si="323">IF(AH902="","",AH902)</f>
        <v/>
      </c>
      <c r="AS902" s="38" t="str">
        <f t="shared" ref="AS902:AS965" si="324">TEXT(Q902*10 + R902&amp;"0","000")</f>
        <v>000</v>
      </c>
      <c r="AT902" s="39" t="str">
        <f t="shared" ref="AT902:AT965" si="325">TEXT(S902*100+T902*10+U902,"000")</f>
        <v>000</v>
      </c>
      <c r="AU902" s="169">
        <f t="shared" ref="AU902:AU965" si="326">V902</f>
        <v>0</v>
      </c>
      <c r="AV902" s="35" t="str">
        <f t="shared" ref="AV902:AV965" si="327">TEXT(X902*10 + Y902&amp;"0","000")</f>
        <v>000</v>
      </c>
      <c r="AW902" s="39" t="str">
        <f t="shared" ref="AW902:AW965" si="328">TEXT(Z902*100+AA902*10+AB902,"000")</f>
        <v>000</v>
      </c>
      <c r="AX902" s="169">
        <f t="shared" ref="AX902:AX965" si="329">AC902</f>
        <v>0</v>
      </c>
      <c r="AY902" s="43">
        <f t="shared" ref="AY902:AY965" si="330">IF(OR(AO902&amp;AP902="",AO902&amp;AP902=AO901&amp;AP901),0,1)</f>
        <v>0</v>
      </c>
      <c r="AZ902" s="32">
        <f t="shared" ref="AZ902:AZ965" si="331">IF(AO902&amp;AP902=AO903&amp;AP903,0,1)</f>
        <v>0</v>
      </c>
    </row>
    <row r="903" spans="3:52" ht="22.5" customHeight="1">
      <c r="C903" s="512"/>
      <c r="D903" s="514"/>
      <c r="E903" s="516"/>
      <c r="F903" s="27" t="s">
        <v>305</v>
      </c>
      <c r="G903" s="25"/>
      <c r="H903" s="28" t="s">
        <v>309</v>
      </c>
      <c r="I903" s="521"/>
      <c r="J903" s="514"/>
      <c r="K903" s="541"/>
      <c r="L903" s="543"/>
      <c r="M903" s="545"/>
      <c r="N903" s="127" t="s">
        <v>305</v>
      </c>
      <c r="O903" s="25"/>
      <c r="P903" s="28" t="s">
        <v>309</v>
      </c>
      <c r="Q903" s="3"/>
      <c r="R903" s="4"/>
      <c r="S903" s="5"/>
      <c r="T903" s="6"/>
      <c r="U903" s="7"/>
      <c r="V903" s="55"/>
      <c r="W903" s="125"/>
      <c r="X903" s="8"/>
      <c r="Y903" s="4"/>
      <c r="Z903" s="5"/>
      <c r="AA903" s="6"/>
      <c r="AB903" s="7"/>
      <c r="AC903" s="55"/>
      <c r="AD903" s="170"/>
      <c r="AE903" s="27" t="s">
        <v>305</v>
      </c>
      <c r="AF903" s="25"/>
      <c r="AG903" s="28" t="s">
        <v>309</v>
      </c>
      <c r="AH903" s="552"/>
      <c r="AI903" s="537"/>
      <c r="AJ903" s="539"/>
      <c r="AK903" s="539"/>
      <c r="AL903" s="539"/>
      <c r="AM903" s="539"/>
      <c r="AO903" s="34" t="str">
        <f t="shared" si="318"/>
        <v/>
      </c>
      <c r="AP903" s="35" t="str">
        <f t="shared" si="321"/>
        <v/>
      </c>
      <c r="AQ903" s="36" t="str">
        <f t="shared" si="322"/>
        <v/>
      </c>
      <c r="AR903" s="37" t="str">
        <f t="shared" si="323"/>
        <v/>
      </c>
      <c r="AS903" s="38" t="str">
        <f t="shared" si="324"/>
        <v>000</v>
      </c>
      <c r="AT903" s="39" t="str">
        <f t="shared" si="325"/>
        <v>000</v>
      </c>
      <c r="AU903" s="169">
        <f t="shared" si="326"/>
        <v>0</v>
      </c>
      <c r="AV903" s="35" t="str">
        <f t="shared" si="327"/>
        <v>000</v>
      </c>
      <c r="AW903" s="39" t="str">
        <f t="shared" si="328"/>
        <v>000</v>
      </c>
      <c r="AX903" s="169">
        <f t="shared" si="329"/>
        <v>0</v>
      </c>
      <c r="AY903" s="43">
        <f t="shared" si="330"/>
        <v>0</v>
      </c>
      <c r="AZ903" s="32">
        <f t="shared" si="331"/>
        <v>0</v>
      </c>
    </row>
    <row r="904" spans="3:52" ht="22.5" customHeight="1" thickBot="1">
      <c r="C904" s="511"/>
      <c r="D904" s="513"/>
      <c r="E904" s="515"/>
      <c r="F904" s="517" t="str">
        <f>IF(G905="","",INT(YEARFRAC(G905,'[1]1'!$AJ$7,1)))</f>
        <v/>
      </c>
      <c r="G904" s="518"/>
      <c r="H904" s="519"/>
      <c r="I904" s="520"/>
      <c r="J904" s="513"/>
      <c r="K904" s="540" t="s">
        <v>308</v>
      </c>
      <c r="L904" s="542"/>
      <c r="M904" s="544" t="s">
        <v>307</v>
      </c>
      <c r="N904" s="546"/>
      <c r="O904" s="547"/>
      <c r="P904" s="548"/>
      <c r="Q904" s="3"/>
      <c r="R904" s="4"/>
      <c r="S904" s="5"/>
      <c r="T904" s="6"/>
      <c r="U904" s="7"/>
      <c r="V904" s="55"/>
      <c r="W904" s="125"/>
      <c r="X904" s="8"/>
      <c r="Y904" s="4"/>
      <c r="Z904" s="5"/>
      <c r="AA904" s="6"/>
      <c r="AB904" s="7"/>
      <c r="AC904" s="55"/>
      <c r="AD904" s="168"/>
      <c r="AE904" s="549" t="s">
        <v>66</v>
      </c>
      <c r="AF904" s="549"/>
      <c r="AG904" s="550"/>
      <c r="AH904" s="551"/>
      <c r="AI904" s="536" t="str">
        <f t="shared" ref="AI904" si="332">IF(F904&lt;35,"◯","")</f>
        <v/>
      </c>
      <c r="AJ904" s="538"/>
      <c r="AK904" s="538"/>
      <c r="AL904" s="538"/>
      <c r="AM904" s="538"/>
      <c r="AO904" s="34" t="str">
        <f t="shared" si="318"/>
        <v/>
      </c>
      <c r="AP904" s="35" t="str">
        <f t="shared" si="321"/>
        <v/>
      </c>
      <c r="AQ904" s="36" t="str">
        <f t="shared" si="322"/>
        <v/>
      </c>
      <c r="AR904" s="37" t="str">
        <f t="shared" si="323"/>
        <v/>
      </c>
      <c r="AS904" s="38" t="str">
        <f t="shared" si="324"/>
        <v>000</v>
      </c>
      <c r="AT904" s="39" t="str">
        <f t="shared" si="325"/>
        <v>000</v>
      </c>
      <c r="AU904" s="169">
        <f t="shared" si="326"/>
        <v>0</v>
      </c>
      <c r="AV904" s="35" t="str">
        <f t="shared" si="327"/>
        <v>000</v>
      </c>
      <c r="AW904" s="39" t="str">
        <f t="shared" si="328"/>
        <v>000</v>
      </c>
      <c r="AX904" s="169">
        <f t="shared" si="329"/>
        <v>0</v>
      </c>
      <c r="AY904" s="43">
        <f t="shared" si="330"/>
        <v>0</v>
      </c>
      <c r="AZ904" s="32">
        <f t="shared" si="331"/>
        <v>0</v>
      </c>
    </row>
    <row r="905" spans="3:52" ht="22.5" customHeight="1">
      <c r="C905" s="512"/>
      <c r="D905" s="514"/>
      <c r="E905" s="516"/>
      <c r="F905" s="27" t="s">
        <v>305</v>
      </c>
      <c r="G905" s="25"/>
      <c r="H905" s="28" t="s">
        <v>309</v>
      </c>
      <c r="I905" s="521"/>
      <c r="J905" s="514"/>
      <c r="K905" s="541"/>
      <c r="L905" s="543"/>
      <c r="M905" s="545"/>
      <c r="N905" s="127" t="s">
        <v>305</v>
      </c>
      <c r="O905" s="25"/>
      <c r="P905" s="28" t="s">
        <v>309</v>
      </c>
      <c r="Q905" s="3"/>
      <c r="R905" s="4"/>
      <c r="S905" s="5"/>
      <c r="T905" s="6"/>
      <c r="U905" s="7"/>
      <c r="V905" s="55"/>
      <c r="W905" s="125"/>
      <c r="X905" s="8"/>
      <c r="Y905" s="4"/>
      <c r="Z905" s="5"/>
      <c r="AA905" s="6"/>
      <c r="AB905" s="7"/>
      <c r="AC905" s="55"/>
      <c r="AD905" s="170"/>
      <c r="AE905" s="27" t="s">
        <v>305</v>
      </c>
      <c r="AF905" s="25"/>
      <c r="AG905" s="28" t="s">
        <v>309</v>
      </c>
      <c r="AH905" s="552"/>
      <c r="AI905" s="537"/>
      <c r="AJ905" s="539"/>
      <c r="AK905" s="539"/>
      <c r="AL905" s="539"/>
      <c r="AM905" s="539"/>
      <c r="AO905" s="34" t="str">
        <f t="shared" si="318"/>
        <v/>
      </c>
      <c r="AP905" s="35" t="str">
        <f t="shared" si="321"/>
        <v/>
      </c>
      <c r="AQ905" s="36" t="str">
        <f t="shared" si="322"/>
        <v/>
      </c>
      <c r="AR905" s="37" t="str">
        <f t="shared" si="323"/>
        <v/>
      </c>
      <c r="AS905" s="38" t="str">
        <f t="shared" si="324"/>
        <v>000</v>
      </c>
      <c r="AT905" s="39" t="str">
        <f t="shared" si="325"/>
        <v>000</v>
      </c>
      <c r="AU905" s="169">
        <f t="shared" si="326"/>
        <v>0</v>
      </c>
      <c r="AV905" s="35" t="str">
        <f t="shared" si="327"/>
        <v>000</v>
      </c>
      <c r="AW905" s="39" t="str">
        <f t="shared" si="328"/>
        <v>000</v>
      </c>
      <c r="AX905" s="169">
        <f t="shared" si="329"/>
        <v>0</v>
      </c>
      <c r="AY905" s="43">
        <f t="shared" si="330"/>
        <v>0</v>
      </c>
      <c r="AZ905" s="32">
        <f t="shared" si="331"/>
        <v>0</v>
      </c>
    </row>
    <row r="906" spans="3:52" ht="22.5" customHeight="1" thickBot="1">
      <c r="C906" s="511"/>
      <c r="D906" s="513"/>
      <c r="E906" s="515"/>
      <c r="F906" s="517" t="str">
        <f>IF(G907="","",INT(YEARFRAC(G907,'[1]1'!$AJ$7,1)))</f>
        <v/>
      </c>
      <c r="G906" s="518"/>
      <c r="H906" s="519"/>
      <c r="I906" s="520"/>
      <c r="J906" s="513"/>
      <c r="K906" s="540" t="s">
        <v>308</v>
      </c>
      <c r="L906" s="542"/>
      <c r="M906" s="544" t="s">
        <v>307</v>
      </c>
      <c r="N906" s="546"/>
      <c r="O906" s="547"/>
      <c r="P906" s="548"/>
      <c r="Q906" s="3"/>
      <c r="R906" s="4"/>
      <c r="S906" s="5"/>
      <c r="T906" s="6"/>
      <c r="U906" s="7"/>
      <c r="V906" s="55"/>
      <c r="W906" s="125"/>
      <c r="X906" s="8"/>
      <c r="Y906" s="4"/>
      <c r="Z906" s="5"/>
      <c r="AA906" s="6"/>
      <c r="AB906" s="7"/>
      <c r="AC906" s="55"/>
      <c r="AD906" s="168"/>
      <c r="AE906" s="549" t="s">
        <v>66</v>
      </c>
      <c r="AF906" s="549"/>
      <c r="AG906" s="550"/>
      <c r="AH906" s="551"/>
      <c r="AI906" s="536" t="str">
        <f t="shared" ref="AI906:AI966" si="333">IF(F906&lt;35,"◯","")</f>
        <v/>
      </c>
      <c r="AJ906" s="538"/>
      <c r="AK906" s="538"/>
      <c r="AL906" s="538"/>
      <c r="AM906" s="538"/>
      <c r="AO906" s="34" t="str">
        <f t="shared" si="318"/>
        <v/>
      </c>
      <c r="AP906" s="35" t="str">
        <f t="shared" si="321"/>
        <v/>
      </c>
      <c r="AQ906" s="36" t="str">
        <f t="shared" si="322"/>
        <v/>
      </c>
      <c r="AR906" s="37" t="str">
        <f t="shared" si="323"/>
        <v/>
      </c>
      <c r="AS906" s="38" t="str">
        <f t="shared" si="324"/>
        <v>000</v>
      </c>
      <c r="AT906" s="39" t="str">
        <f t="shared" si="325"/>
        <v>000</v>
      </c>
      <c r="AU906" s="169">
        <f t="shared" si="326"/>
        <v>0</v>
      </c>
      <c r="AV906" s="35" t="str">
        <f t="shared" si="327"/>
        <v>000</v>
      </c>
      <c r="AW906" s="39" t="str">
        <f t="shared" si="328"/>
        <v>000</v>
      </c>
      <c r="AX906" s="169">
        <f t="shared" si="329"/>
        <v>0</v>
      </c>
      <c r="AY906" s="43">
        <f t="shared" si="330"/>
        <v>0</v>
      </c>
      <c r="AZ906" s="32">
        <f t="shared" si="331"/>
        <v>0</v>
      </c>
    </row>
    <row r="907" spans="3:52" ht="22.5" customHeight="1">
      <c r="C907" s="512"/>
      <c r="D907" s="514"/>
      <c r="E907" s="516"/>
      <c r="F907" s="27" t="s">
        <v>305</v>
      </c>
      <c r="G907" s="25"/>
      <c r="H907" s="28" t="s">
        <v>309</v>
      </c>
      <c r="I907" s="521"/>
      <c r="J907" s="514"/>
      <c r="K907" s="541"/>
      <c r="L907" s="543"/>
      <c r="M907" s="545"/>
      <c r="N907" s="127" t="s">
        <v>305</v>
      </c>
      <c r="O907" s="25"/>
      <c r="P907" s="28" t="s">
        <v>309</v>
      </c>
      <c r="Q907" s="3"/>
      <c r="R907" s="4"/>
      <c r="S907" s="5"/>
      <c r="T907" s="6"/>
      <c r="U907" s="7"/>
      <c r="V907" s="55"/>
      <c r="W907" s="125"/>
      <c r="X907" s="8"/>
      <c r="Y907" s="4"/>
      <c r="Z907" s="5"/>
      <c r="AA907" s="6"/>
      <c r="AB907" s="7"/>
      <c r="AC907" s="55"/>
      <c r="AD907" s="170"/>
      <c r="AE907" s="27" t="s">
        <v>305</v>
      </c>
      <c r="AF907" s="25"/>
      <c r="AG907" s="28" t="s">
        <v>309</v>
      </c>
      <c r="AH907" s="552"/>
      <c r="AI907" s="537"/>
      <c r="AJ907" s="539"/>
      <c r="AK907" s="539"/>
      <c r="AL907" s="539"/>
      <c r="AM907" s="539"/>
      <c r="AO907" s="34" t="str">
        <f t="shared" si="318"/>
        <v/>
      </c>
      <c r="AP907" s="35" t="str">
        <f t="shared" si="321"/>
        <v/>
      </c>
      <c r="AQ907" s="36" t="str">
        <f t="shared" si="322"/>
        <v/>
      </c>
      <c r="AR907" s="37" t="str">
        <f t="shared" si="323"/>
        <v/>
      </c>
      <c r="AS907" s="38" t="str">
        <f t="shared" si="324"/>
        <v>000</v>
      </c>
      <c r="AT907" s="39" t="str">
        <f t="shared" si="325"/>
        <v>000</v>
      </c>
      <c r="AU907" s="169">
        <f t="shared" si="326"/>
        <v>0</v>
      </c>
      <c r="AV907" s="35" t="str">
        <f t="shared" si="327"/>
        <v>000</v>
      </c>
      <c r="AW907" s="39" t="str">
        <f t="shared" si="328"/>
        <v>000</v>
      </c>
      <c r="AX907" s="169">
        <f t="shared" si="329"/>
        <v>0</v>
      </c>
      <c r="AY907" s="43">
        <f t="shared" si="330"/>
        <v>0</v>
      </c>
      <c r="AZ907" s="32">
        <f t="shared" si="331"/>
        <v>0</v>
      </c>
    </row>
    <row r="908" spans="3:52" ht="22.5" customHeight="1" thickBot="1">
      <c r="C908" s="511"/>
      <c r="D908" s="513"/>
      <c r="E908" s="515"/>
      <c r="F908" s="517" t="str">
        <f>IF(G909="","",INT(YEARFRAC(G909,'[1]1'!$AJ$7,1)))</f>
        <v/>
      </c>
      <c r="G908" s="518"/>
      <c r="H908" s="519"/>
      <c r="I908" s="520"/>
      <c r="J908" s="513"/>
      <c r="K908" s="540" t="s">
        <v>308</v>
      </c>
      <c r="L908" s="542"/>
      <c r="M908" s="544" t="s">
        <v>307</v>
      </c>
      <c r="N908" s="546"/>
      <c r="O908" s="547"/>
      <c r="P908" s="548"/>
      <c r="Q908" s="3"/>
      <c r="R908" s="4"/>
      <c r="S908" s="5"/>
      <c r="T908" s="6"/>
      <c r="U908" s="7"/>
      <c r="V908" s="55"/>
      <c r="W908" s="125"/>
      <c r="X908" s="8"/>
      <c r="Y908" s="4"/>
      <c r="Z908" s="5"/>
      <c r="AA908" s="6"/>
      <c r="AB908" s="7"/>
      <c r="AC908" s="55"/>
      <c r="AD908" s="168"/>
      <c r="AE908" s="549" t="s">
        <v>66</v>
      </c>
      <c r="AF908" s="549"/>
      <c r="AG908" s="550"/>
      <c r="AH908" s="551"/>
      <c r="AI908" s="536" t="str">
        <f t="shared" ref="AI908:AI968" si="334">IF(F908&lt;35,"◯","")</f>
        <v/>
      </c>
      <c r="AJ908" s="538"/>
      <c r="AK908" s="538"/>
      <c r="AL908" s="538"/>
      <c r="AM908" s="538"/>
      <c r="AO908" s="34" t="str">
        <f t="shared" si="318"/>
        <v/>
      </c>
      <c r="AP908" s="35" t="str">
        <f t="shared" si="321"/>
        <v/>
      </c>
      <c r="AQ908" s="36" t="str">
        <f t="shared" si="322"/>
        <v/>
      </c>
      <c r="AR908" s="37" t="str">
        <f t="shared" si="323"/>
        <v/>
      </c>
      <c r="AS908" s="38" t="str">
        <f t="shared" si="324"/>
        <v>000</v>
      </c>
      <c r="AT908" s="39" t="str">
        <f t="shared" si="325"/>
        <v>000</v>
      </c>
      <c r="AU908" s="169">
        <f t="shared" si="326"/>
        <v>0</v>
      </c>
      <c r="AV908" s="35" t="str">
        <f t="shared" si="327"/>
        <v>000</v>
      </c>
      <c r="AW908" s="39" t="str">
        <f t="shared" si="328"/>
        <v>000</v>
      </c>
      <c r="AX908" s="169">
        <f t="shared" si="329"/>
        <v>0</v>
      </c>
      <c r="AY908" s="43">
        <f t="shared" si="330"/>
        <v>0</v>
      </c>
      <c r="AZ908" s="32">
        <f t="shared" si="331"/>
        <v>0</v>
      </c>
    </row>
    <row r="909" spans="3:52" ht="22.5" customHeight="1">
      <c r="C909" s="512"/>
      <c r="D909" s="514"/>
      <c r="E909" s="516"/>
      <c r="F909" s="27" t="s">
        <v>305</v>
      </c>
      <c r="G909" s="25"/>
      <c r="H909" s="28" t="s">
        <v>309</v>
      </c>
      <c r="I909" s="521"/>
      <c r="J909" s="514"/>
      <c r="K909" s="541"/>
      <c r="L909" s="543"/>
      <c r="M909" s="545"/>
      <c r="N909" s="127" t="s">
        <v>305</v>
      </c>
      <c r="O909" s="25"/>
      <c r="P909" s="28" t="s">
        <v>309</v>
      </c>
      <c r="Q909" s="3"/>
      <c r="R909" s="4"/>
      <c r="S909" s="5"/>
      <c r="T909" s="6"/>
      <c r="U909" s="7"/>
      <c r="V909" s="55"/>
      <c r="W909" s="125"/>
      <c r="X909" s="8"/>
      <c r="Y909" s="4"/>
      <c r="Z909" s="5"/>
      <c r="AA909" s="6"/>
      <c r="AB909" s="7"/>
      <c r="AC909" s="55"/>
      <c r="AD909" s="170"/>
      <c r="AE909" s="27" t="s">
        <v>305</v>
      </c>
      <c r="AF909" s="25"/>
      <c r="AG909" s="28" t="s">
        <v>309</v>
      </c>
      <c r="AH909" s="552"/>
      <c r="AI909" s="537"/>
      <c r="AJ909" s="539"/>
      <c r="AK909" s="539"/>
      <c r="AL909" s="539"/>
      <c r="AM909" s="539"/>
      <c r="AO909" s="34" t="str">
        <f t="shared" si="318"/>
        <v/>
      </c>
      <c r="AP909" s="35" t="str">
        <f t="shared" si="321"/>
        <v/>
      </c>
      <c r="AQ909" s="36" t="str">
        <f t="shared" si="322"/>
        <v/>
      </c>
      <c r="AR909" s="37" t="str">
        <f t="shared" si="323"/>
        <v/>
      </c>
      <c r="AS909" s="38" t="str">
        <f t="shared" si="324"/>
        <v>000</v>
      </c>
      <c r="AT909" s="39" t="str">
        <f t="shared" si="325"/>
        <v>000</v>
      </c>
      <c r="AU909" s="169">
        <f t="shared" si="326"/>
        <v>0</v>
      </c>
      <c r="AV909" s="35" t="str">
        <f t="shared" si="327"/>
        <v>000</v>
      </c>
      <c r="AW909" s="39" t="str">
        <f t="shared" si="328"/>
        <v>000</v>
      </c>
      <c r="AX909" s="169">
        <f t="shared" si="329"/>
        <v>0</v>
      </c>
      <c r="AY909" s="43">
        <f t="shared" si="330"/>
        <v>0</v>
      </c>
      <c r="AZ909" s="32">
        <f t="shared" si="331"/>
        <v>0</v>
      </c>
    </row>
    <row r="910" spans="3:52" ht="22.5" customHeight="1" thickBot="1">
      <c r="C910" s="511"/>
      <c r="D910" s="513"/>
      <c r="E910" s="515"/>
      <c r="F910" s="517" t="str">
        <f>IF(G911="","",INT(YEARFRAC(G911,'[1]1'!$AJ$7,1)))</f>
        <v/>
      </c>
      <c r="G910" s="518"/>
      <c r="H910" s="519"/>
      <c r="I910" s="520"/>
      <c r="J910" s="513"/>
      <c r="K910" s="540" t="s">
        <v>308</v>
      </c>
      <c r="L910" s="542"/>
      <c r="M910" s="544" t="s">
        <v>307</v>
      </c>
      <c r="N910" s="546"/>
      <c r="O910" s="547"/>
      <c r="P910" s="548"/>
      <c r="Q910" s="3"/>
      <c r="R910" s="4"/>
      <c r="S910" s="5"/>
      <c r="T910" s="6"/>
      <c r="U910" s="7"/>
      <c r="V910" s="55"/>
      <c r="W910" s="125"/>
      <c r="X910" s="8"/>
      <c r="Y910" s="4"/>
      <c r="Z910" s="5"/>
      <c r="AA910" s="6"/>
      <c r="AB910" s="7"/>
      <c r="AC910" s="55"/>
      <c r="AD910" s="168"/>
      <c r="AE910" s="549" t="s">
        <v>66</v>
      </c>
      <c r="AF910" s="549"/>
      <c r="AG910" s="550"/>
      <c r="AH910" s="551"/>
      <c r="AI910" s="536" t="str">
        <f t="shared" ref="AI910:AI970" si="335">IF(F910&lt;35,"◯","")</f>
        <v/>
      </c>
      <c r="AJ910" s="538"/>
      <c r="AK910" s="538"/>
      <c r="AL910" s="538"/>
      <c r="AM910" s="538"/>
      <c r="AO910" s="34" t="str">
        <f t="shared" si="318"/>
        <v/>
      </c>
      <c r="AP910" s="35" t="str">
        <f t="shared" si="321"/>
        <v/>
      </c>
      <c r="AQ910" s="36" t="str">
        <f t="shared" si="322"/>
        <v/>
      </c>
      <c r="AR910" s="37" t="str">
        <f t="shared" si="323"/>
        <v/>
      </c>
      <c r="AS910" s="38" t="str">
        <f t="shared" si="324"/>
        <v>000</v>
      </c>
      <c r="AT910" s="39" t="str">
        <f t="shared" si="325"/>
        <v>000</v>
      </c>
      <c r="AU910" s="169">
        <f t="shared" si="326"/>
        <v>0</v>
      </c>
      <c r="AV910" s="35" t="str">
        <f t="shared" si="327"/>
        <v>000</v>
      </c>
      <c r="AW910" s="39" t="str">
        <f t="shared" si="328"/>
        <v>000</v>
      </c>
      <c r="AX910" s="169">
        <f t="shared" si="329"/>
        <v>0</v>
      </c>
      <c r="AY910" s="43">
        <f t="shared" si="330"/>
        <v>0</v>
      </c>
      <c r="AZ910" s="32">
        <f t="shared" si="331"/>
        <v>0</v>
      </c>
    </row>
    <row r="911" spans="3:52" ht="22.5" customHeight="1">
      <c r="C911" s="512"/>
      <c r="D911" s="514"/>
      <c r="E911" s="516"/>
      <c r="F911" s="27" t="s">
        <v>305</v>
      </c>
      <c r="G911" s="25"/>
      <c r="H911" s="28" t="s">
        <v>309</v>
      </c>
      <c r="I911" s="521"/>
      <c r="J911" s="514"/>
      <c r="K911" s="541"/>
      <c r="L911" s="543"/>
      <c r="M911" s="545"/>
      <c r="N911" s="127" t="s">
        <v>305</v>
      </c>
      <c r="O911" s="25"/>
      <c r="P911" s="28" t="s">
        <v>309</v>
      </c>
      <c r="Q911" s="3"/>
      <c r="R911" s="4"/>
      <c r="S911" s="5"/>
      <c r="T911" s="6"/>
      <c r="U911" s="7"/>
      <c r="V911" s="55"/>
      <c r="W911" s="125"/>
      <c r="X911" s="8"/>
      <c r="Y911" s="4"/>
      <c r="Z911" s="5"/>
      <c r="AA911" s="6"/>
      <c r="AB911" s="7"/>
      <c r="AC911" s="55"/>
      <c r="AD911" s="170"/>
      <c r="AE911" s="27" t="s">
        <v>305</v>
      </c>
      <c r="AF911" s="25"/>
      <c r="AG911" s="28" t="s">
        <v>309</v>
      </c>
      <c r="AH911" s="552"/>
      <c r="AI911" s="537"/>
      <c r="AJ911" s="539"/>
      <c r="AK911" s="539"/>
      <c r="AL911" s="539"/>
      <c r="AM911" s="539"/>
      <c r="AO911" s="34" t="str">
        <f t="shared" ref="AO911:AO974" si="336">IF(D911&lt;&gt;"",D911,IF(SUM(Q911:AC912)&lt;&gt;0,AO910,""))</f>
        <v/>
      </c>
      <c r="AP911" s="35" t="str">
        <f t="shared" si="321"/>
        <v/>
      </c>
      <c r="AQ911" s="36" t="str">
        <f t="shared" si="322"/>
        <v/>
      </c>
      <c r="AR911" s="37" t="str">
        <f t="shared" si="323"/>
        <v/>
      </c>
      <c r="AS911" s="38" t="str">
        <f t="shared" si="324"/>
        <v>000</v>
      </c>
      <c r="AT911" s="39" t="str">
        <f t="shared" si="325"/>
        <v>000</v>
      </c>
      <c r="AU911" s="169">
        <f t="shared" si="326"/>
        <v>0</v>
      </c>
      <c r="AV911" s="35" t="str">
        <f t="shared" si="327"/>
        <v>000</v>
      </c>
      <c r="AW911" s="39" t="str">
        <f t="shared" si="328"/>
        <v>000</v>
      </c>
      <c r="AX911" s="169">
        <f t="shared" si="329"/>
        <v>0</v>
      </c>
      <c r="AY911" s="43">
        <f t="shared" si="330"/>
        <v>0</v>
      </c>
      <c r="AZ911" s="32">
        <f t="shared" si="331"/>
        <v>0</v>
      </c>
    </row>
    <row r="912" spans="3:52" ht="22.5" customHeight="1" thickBot="1">
      <c r="C912" s="511"/>
      <c r="D912" s="513"/>
      <c r="E912" s="515"/>
      <c r="F912" s="517" t="str">
        <f>IF(G913="","",INT(YEARFRAC(G913,'[1]1'!$AJ$7,1)))</f>
        <v/>
      </c>
      <c r="G912" s="518"/>
      <c r="H912" s="519"/>
      <c r="I912" s="520"/>
      <c r="J912" s="513"/>
      <c r="K912" s="540" t="s">
        <v>308</v>
      </c>
      <c r="L912" s="542"/>
      <c r="M912" s="544" t="s">
        <v>307</v>
      </c>
      <c r="N912" s="546"/>
      <c r="O912" s="547"/>
      <c r="P912" s="548"/>
      <c r="Q912" s="3"/>
      <c r="R912" s="4"/>
      <c r="S912" s="5"/>
      <c r="T912" s="6"/>
      <c r="U912" s="7"/>
      <c r="V912" s="55"/>
      <c r="W912" s="125"/>
      <c r="X912" s="8"/>
      <c r="Y912" s="4"/>
      <c r="Z912" s="5"/>
      <c r="AA912" s="6"/>
      <c r="AB912" s="7"/>
      <c r="AC912" s="55"/>
      <c r="AD912" s="168"/>
      <c r="AE912" s="549" t="s">
        <v>66</v>
      </c>
      <c r="AF912" s="549"/>
      <c r="AG912" s="550"/>
      <c r="AH912" s="551"/>
      <c r="AI912" s="536" t="str">
        <f t="shared" ref="AI912:AI972" si="337">IF(F912&lt;35,"◯","")</f>
        <v/>
      </c>
      <c r="AJ912" s="538"/>
      <c r="AK912" s="538"/>
      <c r="AL912" s="538"/>
      <c r="AM912" s="538"/>
      <c r="AO912" s="34" t="str">
        <f t="shared" si="336"/>
        <v/>
      </c>
      <c r="AP912" s="35" t="str">
        <f t="shared" si="321"/>
        <v/>
      </c>
      <c r="AQ912" s="36" t="str">
        <f t="shared" si="322"/>
        <v/>
      </c>
      <c r="AR912" s="37" t="str">
        <f t="shared" si="323"/>
        <v/>
      </c>
      <c r="AS912" s="38" t="str">
        <f t="shared" si="324"/>
        <v>000</v>
      </c>
      <c r="AT912" s="39" t="str">
        <f t="shared" si="325"/>
        <v>000</v>
      </c>
      <c r="AU912" s="169">
        <f t="shared" si="326"/>
        <v>0</v>
      </c>
      <c r="AV912" s="35" t="str">
        <f t="shared" si="327"/>
        <v>000</v>
      </c>
      <c r="AW912" s="39" t="str">
        <f t="shared" si="328"/>
        <v>000</v>
      </c>
      <c r="AX912" s="169">
        <f t="shared" si="329"/>
        <v>0</v>
      </c>
      <c r="AY912" s="43">
        <f t="shared" si="330"/>
        <v>0</v>
      </c>
      <c r="AZ912" s="32">
        <f t="shared" si="331"/>
        <v>0</v>
      </c>
    </row>
    <row r="913" spans="3:52" ht="22.5" customHeight="1">
      <c r="C913" s="512"/>
      <c r="D913" s="514"/>
      <c r="E913" s="516"/>
      <c r="F913" s="27" t="s">
        <v>305</v>
      </c>
      <c r="G913" s="25"/>
      <c r="H913" s="28" t="s">
        <v>309</v>
      </c>
      <c r="I913" s="521"/>
      <c r="J913" s="514"/>
      <c r="K913" s="541"/>
      <c r="L913" s="543"/>
      <c r="M913" s="545"/>
      <c r="N913" s="127" t="s">
        <v>305</v>
      </c>
      <c r="O913" s="25"/>
      <c r="P913" s="28" t="s">
        <v>309</v>
      </c>
      <c r="Q913" s="3"/>
      <c r="R913" s="4"/>
      <c r="S913" s="5"/>
      <c r="T913" s="6"/>
      <c r="U913" s="7"/>
      <c r="V913" s="55"/>
      <c r="W913" s="125"/>
      <c r="X913" s="8"/>
      <c r="Y913" s="4"/>
      <c r="Z913" s="5"/>
      <c r="AA913" s="6"/>
      <c r="AB913" s="7"/>
      <c r="AC913" s="55"/>
      <c r="AD913" s="170"/>
      <c r="AE913" s="27" t="s">
        <v>305</v>
      </c>
      <c r="AF913" s="25"/>
      <c r="AG913" s="28" t="s">
        <v>309</v>
      </c>
      <c r="AH913" s="552"/>
      <c r="AI913" s="537"/>
      <c r="AJ913" s="539"/>
      <c r="AK913" s="539"/>
      <c r="AL913" s="539"/>
      <c r="AM913" s="539"/>
      <c r="AO913" s="34" t="str">
        <f t="shared" si="336"/>
        <v/>
      </c>
      <c r="AP913" s="35" t="str">
        <f t="shared" si="321"/>
        <v/>
      </c>
      <c r="AQ913" s="36" t="str">
        <f t="shared" si="322"/>
        <v/>
      </c>
      <c r="AR913" s="37" t="str">
        <f t="shared" si="323"/>
        <v/>
      </c>
      <c r="AS913" s="38" t="str">
        <f t="shared" si="324"/>
        <v>000</v>
      </c>
      <c r="AT913" s="39" t="str">
        <f t="shared" si="325"/>
        <v>000</v>
      </c>
      <c r="AU913" s="169">
        <f t="shared" si="326"/>
        <v>0</v>
      </c>
      <c r="AV913" s="35" t="str">
        <f t="shared" si="327"/>
        <v>000</v>
      </c>
      <c r="AW913" s="39" t="str">
        <f t="shared" si="328"/>
        <v>000</v>
      </c>
      <c r="AX913" s="169">
        <f t="shared" si="329"/>
        <v>0</v>
      </c>
      <c r="AY913" s="43">
        <f t="shared" si="330"/>
        <v>0</v>
      </c>
      <c r="AZ913" s="32">
        <f t="shared" si="331"/>
        <v>0</v>
      </c>
    </row>
    <row r="914" spans="3:52" ht="22.5" customHeight="1" thickBot="1">
      <c r="C914" s="511"/>
      <c r="D914" s="513"/>
      <c r="E914" s="515"/>
      <c r="F914" s="517" t="str">
        <f>IF(G915="","",INT(YEARFRAC(G915,'[1]1'!$AJ$7,1)))</f>
        <v/>
      </c>
      <c r="G914" s="518"/>
      <c r="H914" s="519"/>
      <c r="I914" s="520"/>
      <c r="J914" s="513"/>
      <c r="K914" s="540" t="s">
        <v>308</v>
      </c>
      <c r="L914" s="542"/>
      <c r="M914" s="544" t="s">
        <v>307</v>
      </c>
      <c r="N914" s="546"/>
      <c r="O914" s="547"/>
      <c r="P914" s="548"/>
      <c r="Q914" s="3"/>
      <c r="R914" s="4"/>
      <c r="S914" s="5"/>
      <c r="T914" s="6"/>
      <c r="U914" s="7"/>
      <c r="V914" s="55"/>
      <c r="W914" s="125"/>
      <c r="X914" s="8"/>
      <c r="Y914" s="4"/>
      <c r="Z914" s="5"/>
      <c r="AA914" s="6"/>
      <c r="AB914" s="7"/>
      <c r="AC914" s="55"/>
      <c r="AD914" s="168"/>
      <c r="AE914" s="549" t="s">
        <v>66</v>
      </c>
      <c r="AF914" s="549"/>
      <c r="AG914" s="550"/>
      <c r="AH914" s="551"/>
      <c r="AI914" s="536" t="str">
        <f t="shared" ref="AI914:AI974" si="338">IF(F914&lt;35,"◯","")</f>
        <v/>
      </c>
      <c r="AJ914" s="538"/>
      <c r="AK914" s="538"/>
      <c r="AL914" s="538"/>
      <c r="AM914" s="538"/>
      <c r="AO914" s="34" t="str">
        <f t="shared" si="336"/>
        <v/>
      </c>
      <c r="AP914" s="35" t="str">
        <f t="shared" si="321"/>
        <v/>
      </c>
      <c r="AQ914" s="36" t="str">
        <f t="shared" si="322"/>
        <v/>
      </c>
      <c r="AR914" s="37" t="str">
        <f t="shared" si="323"/>
        <v/>
      </c>
      <c r="AS914" s="38" t="str">
        <f t="shared" si="324"/>
        <v>000</v>
      </c>
      <c r="AT914" s="39" t="str">
        <f t="shared" si="325"/>
        <v>000</v>
      </c>
      <c r="AU914" s="169">
        <f t="shared" si="326"/>
        <v>0</v>
      </c>
      <c r="AV914" s="35" t="str">
        <f t="shared" si="327"/>
        <v>000</v>
      </c>
      <c r="AW914" s="39" t="str">
        <f t="shared" si="328"/>
        <v>000</v>
      </c>
      <c r="AX914" s="169">
        <f t="shared" si="329"/>
        <v>0</v>
      </c>
      <c r="AY914" s="43">
        <f t="shared" si="330"/>
        <v>0</v>
      </c>
      <c r="AZ914" s="32">
        <f t="shared" si="331"/>
        <v>0</v>
      </c>
    </row>
    <row r="915" spans="3:52" ht="22.5" customHeight="1">
      <c r="C915" s="512"/>
      <c r="D915" s="514"/>
      <c r="E915" s="516"/>
      <c r="F915" s="27" t="s">
        <v>305</v>
      </c>
      <c r="G915" s="25"/>
      <c r="H915" s="28" t="s">
        <v>309</v>
      </c>
      <c r="I915" s="521"/>
      <c r="J915" s="514"/>
      <c r="K915" s="541"/>
      <c r="L915" s="543"/>
      <c r="M915" s="545"/>
      <c r="N915" s="127" t="s">
        <v>305</v>
      </c>
      <c r="O915" s="25"/>
      <c r="P915" s="28" t="s">
        <v>309</v>
      </c>
      <c r="Q915" s="3"/>
      <c r="R915" s="4"/>
      <c r="S915" s="5"/>
      <c r="T915" s="6"/>
      <c r="U915" s="7"/>
      <c r="V915" s="55"/>
      <c r="W915" s="125"/>
      <c r="X915" s="8"/>
      <c r="Y915" s="4"/>
      <c r="Z915" s="5"/>
      <c r="AA915" s="6"/>
      <c r="AB915" s="7"/>
      <c r="AC915" s="55"/>
      <c r="AD915" s="170"/>
      <c r="AE915" s="27" t="s">
        <v>305</v>
      </c>
      <c r="AF915" s="25"/>
      <c r="AG915" s="28" t="s">
        <v>309</v>
      </c>
      <c r="AH915" s="552"/>
      <c r="AI915" s="537"/>
      <c r="AJ915" s="539"/>
      <c r="AK915" s="539"/>
      <c r="AL915" s="539"/>
      <c r="AM915" s="539"/>
      <c r="AO915" s="34" t="str">
        <f t="shared" si="336"/>
        <v/>
      </c>
      <c r="AP915" s="35" t="str">
        <f t="shared" si="321"/>
        <v/>
      </c>
      <c r="AQ915" s="36" t="str">
        <f t="shared" si="322"/>
        <v/>
      </c>
      <c r="AR915" s="37" t="str">
        <f t="shared" si="323"/>
        <v/>
      </c>
      <c r="AS915" s="38" t="str">
        <f t="shared" si="324"/>
        <v>000</v>
      </c>
      <c r="AT915" s="39" t="str">
        <f t="shared" si="325"/>
        <v>000</v>
      </c>
      <c r="AU915" s="169">
        <f t="shared" si="326"/>
        <v>0</v>
      </c>
      <c r="AV915" s="35" t="str">
        <f t="shared" si="327"/>
        <v>000</v>
      </c>
      <c r="AW915" s="39" t="str">
        <f t="shared" si="328"/>
        <v>000</v>
      </c>
      <c r="AX915" s="169">
        <f t="shared" si="329"/>
        <v>0</v>
      </c>
      <c r="AY915" s="43">
        <f t="shared" si="330"/>
        <v>0</v>
      </c>
      <c r="AZ915" s="32">
        <f t="shared" si="331"/>
        <v>0</v>
      </c>
    </row>
    <row r="916" spans="3:52" ht="22.5" customHeight="1" thickBot="1">
      <c r="C916" s="511"/>
      <c r="D916" s="513"/>
      <c r="E916" s="515"/>
      <c r="F916" s="517" t="str">
        <f>IF(G917="","",INT(YEARFRAC(G917,'[1]1'!$AJ$7,1)))</f>
        <v/>
      </c>
      <c r="G916" s="518"/>
      <c r="H916" s="519"/>
      <c r="I916" s="520"/>
      <c r="J916" s="513"/>
      <c r="K916" s="540" t="s">
        <v>308</v>
      </c>
      <c r="L916" s="542"/>
      <c r="M916" s="544" t="s">
        <v>307</v>
      </c>
      <c r="N916" s="546"/>
      <c r="O916" s="547"/>
      <c r="P916" s="548"/>
      <c r="Q916" s="3"/>
      <c r="R916" s="4"/>
      <c r="S916" s="5"/>
      <c r="T916" s="6"/>
      <c r="U916" s="7"/>
      <c r="V916" s="55"/>
      <c r="W916" s="125"/>
      <c r="X916" s="8"/>
      <c r="Y916" s="4"/>
      <c r="Z916" s="5"/>
      <c r="AA916" s="6"/>
      <c r="AB916" s="7"/>
      <c r="AC916" s="55"/>
      <c r="AD916" s="168"/>
      <c r="AE916" s="549" t="s">
        <v>66</v>
      </c>
      <c r="AF916" s="549"/>
      <c r="AG916" s="550"/>
      <c r="AH916" s="551"/>
      <c r="AI916" s="536" t="str">
        <f t="shared" ref="AI916:AI976" si="339">IF(F916&lt;35,"◯","")</f>
        <v/>
      </c>
      <c r="AJ916" s="538"/>
      <c r="AK916" s="538"/>
      <c r="AL916" s="538"/>
      <c r="AM916" s="538"/>
      <c r="AO916" s="34" t="str">
        <f t="shared" si="336"/>
        <v/>
      </c>
      <c r="AP916" s="35" t="str">
        <f t="shared" si="321"/>
        <v/>
      </c>
      <c r="AQ916" s="36" t="str">
        <f t="shared" si="322"/>
        <v/>
      </c>
      <c r="AR916" s="37" t="str">
        <f t="shared" si="323"/>
        <v/>
      </c>
      <c r="AS916" s="38" t="str">
        <f t="shared" si="324"/>
        <v>000</v>
      </c>
      <c r="AT916" s="39" t="str">
        <f t="shared" si="325"/>
        <v>000</v>
      </c>
      <c r="AU916" s="169">
        <f t="shared" si="326"/>
        <v>0</v>
      </c>
      <c r="AV916" s="35" t="str">
        <f t="shared" si="327"/>
        <v>000</v>
      </c>
      <c r="AW916" s="39" t="str">
        <f t="shared" si="328"/>
        <v>000</v>
      </c>
      <c r="AX916" s="169">
        <f t="shared" si="329"/>
        <v>0</v>
      </c>
      <c r="AY916" s="43">
        <f t="shared" si="330"/>
        <v>0</v>
      </c>
      <c r="AZ916" s="32">
        <f t="shared" si="331"/>
        <v>0</v>
      </c>
    </row>
    <row r="917" spans="3:52" ht="22.5" customHeight="1">
      <c r="C917" s="512"/>
      <c r="D917" s="514"/>
      <c r="E917" s="516"/>
      <c r="F917" s="27" t="s">
        <v>305</v>
      </c>
      <c r="G917" s="25"/>
      <c r="H917" s="28" t="s">
        <v>309</v>
      </c>
      <c r="I917" s="521"/>
      <c r="J917" s="514"/>
      <c r="K917" s="541"/>
      <c r="L917" s="543"/>
      <c r="M917" s="545"/>
      <c r="N917" s="127" t="s">
        <v>305</v>
      </c>
      <c r="O917" s="25"/>
      <c r="P917" s="28" t="s">
        <v>309</v>
      </c>
      <c r="Q917" s="3"/>
      <c r="R917" s="4"/>
      <c r="S917" s="5"/>
      <c r="T917" s="6"/>
      <c r="U917" s="7"/>
      <c r="V917" s="55"/>
      <c r="W917" s="125"/>
      <c r="X917" s="8"/>
      <c r="Y917" s="4"/>
      <c r="Z917" s="5"/>
      <c r="AA917" s="6"/>
      <c r="AB917" s="7"/>
      <c r="AC917" s="55"/>
      <c r="AD917" s="170"/>
      <c r="AE917" s="27" t="s">
        <v>305</v>
      </c>
      <c r="AF917" s="25"/>
      <c r="AG917" s="28" t="s">
        <v>309</v>
      </c>
      <c r="AH917" s="552"/>
      <c r="AI917" s="537"/>
      <c r="AJ917" s="539"/>
      <c r="AK917" s="539"/>
      <c r="AL917" s="539"/>
      <c r="AM917" s="539"/>
      <c r="AO917" s="34" t="str">
        <f t="shared" si="336"/>
        <v/>
      </c>
      <c r="AP917" s="35" t="str">
        <f t="shared" si="321"/>
        <v/>
      </c>
      <c r="AQ917" s="36" t="str">
        <f t="shared" si="322"/>
        <v/>
      </c>
      <c r="AR917" s="37" t="str">
        <f t="shared" si="323"/>
        <v/>
      </c>
      <c r="AS917" s="38" t="str">
        <f t="shared" si="324"/>
        <v>000</v>
      </c>
      <c r="AT917" s="39" t="str">
        <f t="shared" si="325"/>
        <v>000</v>
      </c>
      <c r="AU917" s="169">
        <f t="shared" si="326"/>
        <v>0</v>
      </c>
      <c r="AV917" s="35" t="str">
        <f t="shared" si="327"/>
        <v>000</v>
      </c>
      <c r="AW917" s="39" t="str">
        <f t="shared" si="328"/>
        <v>000</v>
      </c>
      <c r="AX917" s="169">
        <f t="shared" si="329"/>
        <v>0</v>
      </c>
      <c r="AY917" s="43">
        <f t="shared" si="330"/>
        <v>0</v>
      </c>
      <c r="AZ917" s="32">
        <f t="shared" si="331"/>
        <v>0</v>
      </c>
    </row>
    <row r="918" spans="3:52" ht="22.5" customHeight="1" thickBot="1">
      <c r="C918" s="511"/>
      <c r="D918" s="513"/>
      <c r="E918" s="515"/>
      <c r="F918" s="517" t="str">
        <f>IF(G919="","",INT(YEARFRAC(G919,'[1]1'!$AJ$7,1)))</f>
        <v/>
      </c>
      <c r="G918" s="518"/>
      <c r="H918" s="519"/>
      <c r="I918" s="520"/>
      <c r="J918" s="513"/>
      <c r="K918" s="540" t="s">
        <v>308</v>
      </c>
      <c r="L918" s="542"/>
      <c r="M918" s="544" t="s">
        <v>307</v>
      </c>
      <c r="N918" s="546"/>
      <c r="O918" s="547"/>
      <c r="P918" s="548"/>
      <c r="Q918" s="3"/>
      <c r="R918" s="4"/>
      <c r="S918" s="5"/>
      <c r="T918" s="6"/>
      <c r="U918" s="7"/>
      <c r="V918" s="55"/>
      <c r="W918" s="125"/>
      <c r="X918" s="8"/>
      <c r="Y918" s="4"/>
      <c r="Z918" s="5"/>
      <c r="AA918" s="6"/>
      <c r="AB918" s="7"/>
      <c r="AC918" s="55"/>
      <c r="AD918" s="168"/>
      <c r="AE918" s="549" t="s">
        <v>66</v>
      </c>
      <c r="AF918" s="549"/>
      <c r="AG918" s="550"/>
      <c r="AH918" s="551"/>
      <c r="AI918" s="536" t="str">
        <f t="shared" ref="AI918:AI978" si="340">IF(F918&lt;35,"◯","")</f>
        <v/>
      </c>
      <c r="AJ918" s="538"/>
      <c r="AK918" s="538"/>
      <c r="AL918" s="538"/>
      <c r="AM918" s="538"/>
      <c r="AO918" s="34" t="str">
        <f t="shared" si="336"/>
        <v/>
      </c>
      <c r="AP918" s="35" t="str">
        <f t="shared" si="321"/>
        <v/>
      </c>
      <c r="AQ918" s="36" t="str">
        <f t="shared" si="322"/>
        <v/>
      </c>
      <c r="AR918" s="37" t="str">
        <f t="shared" si="323"/>
        <v/>
      </c>
      <c r="AS918" s="38" t="str">
        <f t="shared" si="324"/>
        <v>000</v>
      </c>
      <c r="AT918" s="39" t="str">
        <f t="shared" si="325"/>
        <v>000</v>
      </c>
      <c r="AU918" s="169">
        <f t="shared" si="326"/>
        <v>0</v>
      </c>
      <c r="AV918" s="35" t="str">
        <f t="shared" si="327"/>
        <v>000</v>
      </c>
      <c r="AW918" s="39" t="str">
        <f t="shared" si="328"/>
        <v>000</v>
      </c>
      <c r="AX918" s="169">
        <f t="shared" si="329"/>
        <v>0</v>
      </c>
      <c r="AY918" s="43">
        <f t="shared" si="330"/>
        <v>0</v>
      </c>
      <c r="AZ918" s="32">
        <f t="shared" si="331"/>
        <v>0</v>
      </c>
    </row>
    <row r="919" spans="3:52" ht="22.5" customHeight="1">
      <c r="C919" s="512"/>
      <c r="D919" s="514"/>
      <c r="E919" s="516"/>
      <c r="F919" s="27" t="s">
        <v>305</v>
      </c>
      <c r="G919" s="25"/>
      <c r="H919" s="28" t="s">
        <v>309</v>
      </c>
      <c r="I919" s="521"/>
      <c r="J919" s="514"/>
      <c r="K919" s="541"/>
      <c r="L919" s="543"/>
      <c r="M919" s="545"/>
      <c r="N919" s="127" t="s">
        <v>305</v>
      </c>
      <c r="O919" s="25"/>
      <c r="P919" s="28" t="s">
        <v>309</v>
      </c>
      <c r="Q919" s="3"/>
      <c r="R919" s="4"/>
      <c r="S919" s="5"/>
      <c r="T919" s="6"/>
      <c r="U919" s="7"/>
      <c r="V919" s="55"/>
      <c r="W919" s="125"/>
      <c r="X919" s="8"/>
      <c r="Y919" s="4"/>
      <c r="Z919" s="5"/>
      <c r="AA919" s="6"/>
      <c r="AB919" s="7"/>
      <c r="AC919" s="55"/>
      <c r="AD919" s="170"/>
      <c r="AE919" s="27" t="s">
        <v>305</v>
      </c>
      <c r="AF919" s="25"/>
      <c r="AG919" s="28" t="s">
        <v>309</v>
      </c>
      <c r="AH919" s="552"/>
      <c r="AI919" s="537"/>
      <c r="AJ919" s="539"/>
      <c r="AK919" s="539"/>
      <c r="AL919" s="539"/>
      <c r="AM919" s="539"/>
      <c r="AO919" s="34" t="str">
        <f t="shared" si="336"/>
        <v/>
      </c>
      <c r="AP919" s="35" t="str">
        <f t="shared" si="321"/>
        <v/>
      </c>
      <c r="AQ919" s="36" t="str">
        <f t="shared" si="322"/>
        <v/>
      </c>
      <c r="AR919" s="37" t="str">
        <f t="shared" si="323"/>
        <v/>
      </c>
      <c r="AS919" s="38" t="str">
        <f t="shared" si="324"/>
        <v>000</v>
      </c>
      <c r="AT919" s="39" t="str">
        <f t="shared" si="325"/>
        <v>000</v>
      </c>
      <c r="AU919" s="169">
        <f t="shared" si="326"/>
        <v>0</v>
      </c>
      <c r="AV919" s="35" t="str">
        <f t="shared" si="327"/>
        <v>000</v>
      </c>
      <c r="AW919" s="39" t="str">
        <f t="shared" si="328"/>
        <v>000</v>
      </c>
      <c r="AX919" s="169">
        <f t="shared" si="329"/>
        <v>0</v>
      </c>
      <c r="AY919" s="43">
        <f t="shared" si="330"/>
        <v>0</v>
      </c>
      <c r="AZ919" s="32">
        <f t="shared" si="331"/>
        <v>0</v>
      </c>
    </row>
    <row r="920" spans="3:52" ht="22.5" customHeight="1" thickBot="1">
      <c r="C920" s="511"/>
      <c r="D920" s="513"/>
      <c r="E920" s="515"/>
      <c r="F920" s="517" t="str">
        <f>IF(G921="","",INT(YEARFRAC(G921,'[1]1'!$AJ$7,1)))</f>
        <v/>
      </c>
      <c r="G920" s="518"/>
      <c r="H920" s="519"/>
      <c r="I920" s="520"/>
      <c r="J920" s="513"/>
      <c r="K920" s="540" t="s">
        <v>308</v>
      </c>
      <c r="L920" s="542"/>
      <c r="M920" s="544" t="s">
        <v>307</v>
      </c>
      <c r="N920" s="546"/>
      <c r="O920" s="547"/>
      <c r="P920" s="548"/>
      <c r="Q920" s="3"/>
      <c r="R920" s="4"/>
      <c r="S920" s="5"/>
      <c r="T920" s="6"/>
      <c r="U920" s="7"/>
      <c r="V920" s="55"/>
      <c r="W920" s="125"/>
      <c r="X920" s="8"/>
      <c r="Y920" s="4"/>
      <c r="Z920" s="5"/>
      <c r="AA920" s="6"/>
      <c r="AB920" s="7"/>
      <c r="AC920" s="55"/>
      <c r="AD920" s="168"/>
      <c r="AE920" s="549" t="s">
        <v>66</v>
      </c>
      <c r="AF920" s="549"/>
      <c r="AG920" s="550"/>
      <c r="AH920" s="551"/>
      <c r="AI920" s="536" t="str">
        <f t="shared" ref="AI920:AI980" si="341">IF(F920&lt;35,"◯","")</f>
        <v/>
      </c>
      <c r="AJ920" s="538"/>
      <c r="AK920" s="538"/>
      <c r="AL920" s="538"/>
      <c r="AM920" s="538"/>
      <c r="AO920" s="34" t="str">
        <f t="shared" si="336"/>
        <v/>
      </c>
      <c r="AP920" s="35" t="str">
        <f t="shared" si="321"/>
        <v/>
      </c>
      <c r="AQ920" s="36" t="str">
        <f t="shared" si="322"/>
        <v/>
      </c>
      <c r="AR920" s="37" t="str">
        <f t="shared" si="323"/>
        <v/>
      </c>
      <c r="AS920" s="38" t="str">
        <f t="shared" si="324"/>
        <v>000</v>
      </c>
      <c r="AT920" s="39" t="str">
        <f t="shared" si="325"/>
        <v>000</v>
      </c>
      <c r="AU920" s="169">
        <f t="shared" si="326"/>
        <v>0</v>
      </c>
      <c r="AV920" s="35" t="str">
        <f t="shared" si="327"/>
        <v>000</v>
      </c>
      <c r="AW920" s="39" t="str">
        <f t="shared" si="328"/>
        <v>000</v>
      </c>
      <c r="AX920" s="169">
        <f t="shared" si="329"/>
        <v>0</v>
      </c>
      <c r="AY920" s="43">
        <f t="shared" si="330"/>
        <v>0</v>
      </c>
      <c r="AZ920" s="32">
        <f t="shared" si="331"/>
        <v>0</v>
      </c>
    </row>
    <row r="921" spans="3:52" ht="22.5" customHeight="1">
      <c r="C921" s="512"/>
      <c r="D921" s="514"/>
      <c r="E921" s="516"/>
      <c r="F921" s="27" t="s">
        <v>305</v>
      </c>
      <c r="G921" s="25"/>
      <c r="H921" s="28" t="s">
        <v>309</v>
      </c>
      <c r="I921" s="521"/>
      <c r="J921" s="514"/>
      <c r="K921" s="541"/>
      <c r="L921" s="543"/>
      <c r="M921" s="545"/>
      <c r="N921" s="127" t="s">
        <v>305</v>
      </c>
      <c r="O921" s="25"/>
      <c r="P921" s="28" t="s">
        <v>309</v>
      </c>
      <c r="Q921" s="3"/>
      <c r="R921" s="4"/>
      <c r="S921" s="5"/>
      <c r="T921" s="6"/>
      <c r="U921" s="7"/>
      <c r="V921" s="55"/>
      <c r="W921" s="125"/>
      <c r="X921" s="8"/>
      <c r="Y921" s="4"/>
      <c r="Z921" s="5"/>
      <c r="AA921" s="6"/>
      <c r="AB921" s="7"/>
      <c r="AC921" s="55"/>
      <c r="AD921" s="170"/>
      <c r="AE921" s="27" t="s">
        <v>305</v>
      </c>
      <c r="AF921" s="25"/>
      <c r="AG921" s="28" t="s">
        <v>309</v>
      </c>
      <c r="AH921" s="552"/>
      <c r="AI921" s="537"/>
      <c r="AJ921" s="539"/>
      <c r="AK921" s="539"/>
      <c r="AL921" s="539"/>
      <c r="AM921" s="539"/>
      <c r="AO921" s="34" t="str">
        <f t="shared" si="336"/>
        <v/>
      </c>
      <c r="AP921" s="35" t="str">
        <f t="shared" si="321"/>
        <v/>
      </c>
      <c r="AQ921" s="36" t="str">
        <f t="shared" si="322"/>
        <v/>
      </c>
      <c r="AR921" s="37" t="str">
        <f t="shared" si="323"/>
        <v/>
      </c>
      <c r="AS921" s="38" t="str">
        <f t="shared" si="324"/>
        <v>000</v>
      </c>
      <c r="AT921" s="39" t="str">
        <f t="shared" si="325"/>
        <v>000</v>
      </c>
      <c r="AU921" s="169">
        <f t="shared" si="326"/>
        <v>0</v>
      </c>
      <c r="AV921" s="35" t="str">
        <f t="shared" si="327"/>
        <v>000</v>
      </c>
      <c r="AW921" s="39" t="str">
        <f t="shared" si="328"/>
        <v>000</v>
      </c>
      <c r="AX921" s="169">
        <f t="shared" si="329"/>
        <v>0</v>
      </c>
      <c r="AY921" s="43">
        <f t="shared" si="330"/>
        <v>0</v>
      </c>
      <c r="AZ921" s="32">
        <f t="shared" si="331"/>
        <v>0</v>
      </c>
    </row>
    <row r="922" spans="3:52" ht="22.5" customHeight="1" thickBot="1">
      <c r="C922" s="511"/>
      <c r="D922" s="513"/>
      <c r="E922" s="515"/>
      <c r="F922" s="517" t="str">
        <f>IF(G923="","",INT(YEARFRAC(G923,'[1]1'!$AJ$7,1)))</f>
        <v/>
      </c>
      <c r="G922" s="518"/>
      <c r="H922" s="519"/>
      <c r="I922" s="520"/>
      <c r="J922" s="513"/>
      <c r="K922" s="540" t="s">
        <v>308</v>
      </c>
      <c r="L922" s="542"/>
      <c r="M922" s="544" t="s">
        <v>307</v>
      </c>
      <c r="N922" s="546"/>
      <c r="O922" s="547"/>
      <c r="P922" s="548"/>
      <c r="Q922" s="3"/>
      <c r="R922" s="4"/>
      <c r="S922" s="5"/>
      <c r="T922" s="6"/>
      <c r="U922" s="7"/>
      <c r="V922" s="55"/>
      <c r="W922" s="125"/>
      <c r="X922" s="8"/>
      <c r="Y922" s="4"/>
      <c r="Z922" s="5"/>
      <c r="AA922" s="6"/>
      <c r="AB922" s="7"/>
      <c r="AC922" s="55"/>
      <c r="AD922" s="168"/>
      <c r="AE922" s="549" t="s">
        <v>66</v>
      </c>
      <c r="AF922" s="549"/>
      <c r="AG922" s="550"/>
      <c r="AH922" s="551"/>
      <c r="AI922" s="536" t="str">
        <f t="shared" ref="AI922:AI982" si="342">IF(F922&lt;35,"◯","")</f>
        <v/>
      </c>
      <c r="AJ922" s="538"/>
      <c r="AK922" s="538"/>
      <c r="AL922" s="538"/>
      <c r="AM922" s="538"/>
      <c r="AO922" s="34" t="str">
        <f t="shared" si="336"/>
        <v/>
      </c>
      <c r="AP922" s="35" t="str">
        <f t="shared" si="321"/>
        <v/>
      </c>
      <c r="AQ922" s="36" t="str">
        <f t="shared" si="322"/>
        <v/>
      </c>
      <c r="AR922" s="37" t="str">
        <f t="shared" si="323"/>
        <v/>
      </c>
      <c r="AS922" s="38" t="str">
        <f t="shared" si="324"/>
        <v>000</v>
      </c>
      <c r="AT922" s="39" t="str">
        <f t="shared" si="325"/>
        <v>000</v>
      </c>
      <c r="AU922" s="169">
        <f t="shared" si="326"/>
        <v>0</v>
      </c>
      <c r="AV922" s="35" t="str">
        <f t="shared" si="327"/>
        <v>000</v>
      </c>
      <c r="AW922" s="39" t="str">
        <f t="shared" si="328"/>
        <v>000</v>
      </c>
      <c r="AX922" s="169">
        <f t="shared" si="329"/>
        <v>0</v>
      </c>
      <c r="AY922" s="43">
        <f t="shared" si="330"/>
        <v>0</v>
      </c>
      <c r="AZ922" s="32">
        <f t="shared" si="331"/>
        <v>0</v>
      </c>
    </row>
    <row r="923" spans="3:52" ht="22.5" customHeight="1">
      <c r="C923" s="512"/>
      <c r="D923" s="514"/>
      <c r="E923" s="516"/>
      <c r="F923" s="27" t="s">
        <v>305</v>
      </c>
      <c r="G923" s="25"/>
      <c r="H923" s="28" t="s">
        <v>309</v>
      </c>
      <c r="I923" s="521"/>
      <c r="J923" s="514"/>
      <c r="K923" s="541"/>
      <c r="L923" s="543"/>
      <c r="M923" s="545"/>
      <c r="N923" s="127" t="s">
        <v>305</v>
      </c>
      <c r="O923" s="25"/>
      <c r="P923" s="28" t="s">
        <v>309</v>
      </c>
      <c r="Q923" s="3"/>
      <c r="R923" s="4"/>
      <c r="S923" s="5"/>
      <c r="T923" s="6"/>
      <c r="U923" s="7"/>
      <c r="V923" s="55"/>
      <c r="W923" s="125"/>
      <c r="X923" s="8"/>
      <c r="Y923" s="4"/>
      <c r="Z923" s="5"/>
      <c r="AA923" s="6"/>
      <c r="AB923" s="7"/>
      <c r="AC923" s="55"/>
      <c r="AD923" s="170"/>
      <c r="AE923" s="27" t="s">
        <v>305</v>
      </c>
      <c r="AF923" s="25"/>
      <c r="AG923" s="28" t="s">
        <v>309</v>
      </c>
      <c r="AH923" s="552"/>
      <c r="AI923" s="537"/>
      <c r="AJ923" s="539"/>
      <c r="AK923" s="539"/>
      <c r="AL923" s="539"/>
      <c r="AM923" s="539"/>
      <c r="AO923" s="34" t="str">
        <f t="shared" si="336"/>
        <v/>
      </c>
      <c r="AP923" s="35" t="str">
        <f t="shared" si="321"/>
        <v/>
      </c>
      <c r="AQ923" s="36" t="str">
        <f t="shared" si="322"/>
        <v/>
      </c>
      <c r="AR923" s="37" t="str">
        <f t="shared" si="323"/>
        <v/>
      </c>
      <c r="AS923" s="38" t="str">
        <f t="shared" si="324"/>
        <v>000</v>
      </c>
      <c r="AT923" s="39" t="str">
        <f t="shared" si="325"/>
        <v>000</v>
      </c>
      <c r="AU923" s="169">
        <f t="shared" si="326"/>
        <v>0</v>
      </c>
      <c r="AV923" s="35" t="str">
        <f t="shared" si="327"/>
        <v>000</v>
      </c>
      <c r="AW923" s="39" t="str">
        <f t="shared" si="328"/>
        <v>000</v>
      </c>
      <c r="AX923" s="169">
        <f t="shared" si="329"/>
        <v>0</v>
      </c>
      <c r="AY923" s="43">
        <f t="shared" si="330"/>
        <v>0</v>
      </c>
      <c r="AZ923" s="32">
        <f t="shared" si="331"/>
        <v>0</v>
      </c>
    </row>
    <row r="924" spans="3:52" ht="22.5" customHeight="1" thickBot="1">
      <c r="C924" s="511"/>
      <c r="D924" s="513"/>
      <c r="E924" s="515"/>
      <c r="F924" s="517" t="str">
        <f>IF(G925="","",INT(YEARFRAC(G925,'[1]1'!$AJ$7,1)))</f>
        <v/>
      </c>
      <c r="G924" s="518"/>
      <c r="H924" s="519"/>
      <c r="I924" s="520"/>
      <c r="J924" s="513"/>
      <c r="K924" s="540" t="s">
        <v>308</v>
      </c>
      <c r="L924" s="542"/>
      <c r="M924" s="544" t="s">
        <v>307</v>
      </c>
      <c r="N924" s="546"/>
      <c r="O924" s="547"/>
      <c r="P924" s="548"/>
      <c r="Q924" s="3"/>
      <c r="R924" s="4"/>
      <c r="S924" s="5"/>
      <c r="T924" s="6"/>
      <c r="U924" s="7"/>
      <c r="V924" s="55"/>
      <c r="W924" s="125"/>
      <c r="X924" s="8"/>
      <c r="Y924" s="4"/>
      <c r="Z924" s="5"/>
      <c r="AA924" s="6"/>
      <c r="AB924" s="7"/>
      <c r="AC924" s="55"/>
      <c r="AD924" s="168"/>
      <c r="AE924" s="549" t="s">
        <v>66</v>
      </c>
      <c r="AF924" s="549"/>
      <c r="AG924" s="550"/>
      <c r="AH924" s="551"/>
      <c r="AI924" s="536" t="str">
        <f t="shared" ref="AI924" si="343">IF(F924&lt;35,"◯","")</f>
        <v/>
      </c>
      <c r="AJ924" s="538"/>
      <c r="AK924" s="538"/>
      <c r="AL924" s="538"/>
      <c r="AM924" s="538"/>
      <c r="AO924" s="34" t="str">
        <f t="shared" si="336"/>
        <v/>
      </c>
      <c r="AP924" s="35" t="str">
        <f t="shared" si="321"/>
        <v/>
      </c>
      <c r="AQ924" s="36" t="str">
        <f t="shared" si="322"/>
        <v/>
      </c>
      <c r="AR924" s="37" t="str">
        <f t="shared" si="323"/>
        <v/>
      </c>
      <c r="AS924" s="38" t="str">
        <f t="shared" si="324"/>
        <v>000</v>
      </c>
      <c r="AT924" s="39" t="str">
        <f t="shared" si="325"/>
        <v>000</v>
      </c>
      <c r="AU924" s="169">
        <f t="shared" si="326"/>
        <v>0</v>
      </c>
      <c r="AV924" s="35" t="str">
        <f t="shared" si="327"/>
        <v>000</v>
      </c>
      <c r="AW924" s="39" t="str">
        <f t="shared" si="328"/>
        <v>000</v>
      </c>
      <c r="AX924" s="169">
        <f t="shared" si="329"/>
        <v>0</v>
      </c>
      <c r="AY924" s="43">
        <f t="shared" si="330"/>
        <v>0</v>
      </c>
      <c r="AZ924" s="32">
        <f t="shared" si="331"/>
        <v>0</v>
      </c>
    </row>
    <row r="925" spans="3:52" ht="22.5" customHeight="1">
      <c r="C925" s="512"/>
      <c r="D925" s="514"/>
      <c r="E925" s="516"/>
      <c r="F925" s="27" t="s">
        <v>305</v>
      </c>
      <c r="G925" s="25"/>
      <c r="H925" s="28" t="s">
        <v>309</v>
      </c>
      <c r="I925" s="521"/>
      <c r="J925" s="514"/>
      <c r="K925" s="541"/>
      <c r="L925" s="543"/>
      <c r="M925" s="545"/>
      <c r="N925" s="127" t="s">
        <v>305</v>
      </c>
      <c r="O925" s="25"/>
      <c r="P925" s="28" t="s">
        <v>309</v>
      </c>
      <c r="Q925" s="3"/>
      <c r="R925" s="4"/>
      <c r="S925" s="5"/>
      <c r="T925" s="6"/>
      <c r="U925" s="7"/>
      <c r="V925" s="55"/>
      <c r="W925" s="125"/>
      <c r="X925" s="8"/>
      <c r="Y925" s="4"/>
      <c r="Z925" s="5"/>
      <c r="AA925" s="6"/>
      <c r="AB925" s="7"/>
      <c r="AC925" s="55"/>
      <c r="AD925" s="170"/>
      <c r="AE925" s="27" t="s">
        <v>305</v>
      </c>
      <c r="AF925" s="25"/>
      <c r="AG925" s="28" t="s">
        <v>309</v>
      </c>
      <c r="AH925" s="552"/>
      <c r="AI925" s="537"/>
      <c r="AJ925" s="539"/>
      <c r="AK925" s="539"/>
      <c r="AL925" s="539"/>
      <c r="AM925" s="539"/>
      <c r="AO925" s="34" t="str">
        <f t="shared" si="336"/>
        <v/>
      </c>
      <c r="AP925" s="35" t="str">
        <f t="shared" si="321"/>
        <v/>
      </c>
      <c r="AQ925" s="36" t="str">
        <f t="shared" si="322"/>
        <v/>
      </c>
      <c r="AR925" s="37" t="str">
        <f t="shared" si="323"/>
        <v/>
      </c>
      <c r="AS925" s="38" t="str">
        <f t="shared" si="324"/>
        <v>000</v>
      </c>
      <c r="AT925" s="39" t="str">
        <f t="shared" si="325"/>
        <v>000</v>
      </c>
      <c r="AU925" s="169">
        <f t="shared" si="326"/>
        <v>0</v>
      </c>
      <c r="AV925" s="35" t="str">
        <f t="shared" si="327"/>
        <v>000</v>
      </c>
      <c r="AW925" s="39" t="str">
        <f t="shared" si="328"/>
        <v>000</v>
      </c>
      <c r="AX925" s="169">
        <f t="shared" si="329"/>
        <v>0</v>
      </c>
      <c r="AY925" s="43">
        <f t="shared" si="330"/>
        <v>0</v>
      </c>
      <c r="AZ925" s="32">
        <f t="shared" si="331"/>
        <v>0</v>
      </c>
    </row>
    <row r="926" spans="3:52" ht="22.5" customHeight="1" thickBot="1">
      <c r="C926" s="511"/>
      <c r="D926" s="513"/>
      <c r="E926" s="515"/>
      <c r="F926" s="517" t="str">
        <f>IF(G927="","",INT(YEARFRAC(G927,'[1]1'!$AJ$7,1)))</f>
        <v/>
      </c>
      <c r="G926" s="518"/>
      <c r="H926" s="519"/>
      <c r="I926" s="520"/>
      <c r="J926" s="513"/>
      <c r="K926" s="540" t="s">
        <v>308</v>
      </c>
      <c r="L926" s="542"/>
      <c r="M926" s="544" t="s">
        <v>307</v>
      </c>
      <c r="N926" s="546"/>
      <c r="O926" s="547"/>
      <c r="P926" s="548"/>
      <c r="Q926" s="3"/>
      <c r="R926" s="4"/>
      <c r="S926" s="5"/>
      <c r="T926" s="6"/>
      <c r="U926" s="7"/>
      <c r="V926" s="55"/>
      <c r="W926" s="125"/>
      <c r="X926" s="8"/>
      <c r="Y926" s="4"/>
      <c r="Z926" s="5"/>
      <c r="AA926" s="6"/>
      <c r="AB926" s="7"/>
      <c r="AC926" s="55"/>
      <c r="AD926" s="168"/>
      <c r="AE926" s="549" t="s">
        <v>66</v>
      </c>
      <c r="AF926" s="549"/>
      <c r="AG926" s="550"/>
      <c r="AH926" s="551"/>
      <c r="AI926" s="536" t="str">
        <f t="shared" si="333"/>
        <v/>
      </c>
      <c r="AJ926" s="538"/>
      <c r="AK926" s="538"/>
      <c r="AL926" s="538"/>
      <c r="AM926" s="538"/>
      <c r="AO926" s="34" t="str">
        <f t="shared" si="336"/>
        <v/>
      </c>
      <c r="AP926" s="35" t="str">
        <f t="shared" si="321"/>
        <v/>
      </c>
      <c r="AQ926" s="36" t="str">
        <f t="shared" si="322"/>
        <v/>
      </c>
      <c r="AR926" s="37" t="str">
        <f t="shared" si="323"/>
        <v/>
      </c>
      <c r="AS926" s="38" t="str">
        <f t="shared" si="324"/>
        <v>000</v>
      </c>
      <c r="AT926" s="39" t="str">
        <f t="shared" si="325"/>
        <v>000</v>
      </c>
      <c r="AU926" s="169">
        <f t="shared" si="326"/>
        <v>0</v>
      </c>
      <c r="AV926" s="35" t="str">
        <f t="shared" si="327"/>
        <v>000</v>
      </c>
      <c r="AW926" s="39" t="str">
        <f t="shared" si="328"/>
        <v>000</v>
      </c>
      <c r="AX926" s="169">
        <f t="shared" si="329"/>
        <v>0</v>
      </c>
      <c r="AY926" s="43">
        <f t="shared" si="330"/>
        <v>0</v>
      </c>
      <c r="AZ926" s="32">
        <f t="shared" si="331"/>
        <v>0</v>
      </c>
    </row>
    <row r="927" spans="3:52" ht="22.5" customHeight="1">
      <c r="C927" s="512"/>
      <c r="D927" s="514"/>
      <c r="E927" s="516"/>
      <c r="F927" s="27" t="s">
        <v>305</v>
      </c>
      <c r="G927" s="25"/>
      <c r="H927" s="28" t="s">
        <v>309</v>
      </c>
      <c r="I927" s="521"/>
      <c r="J927" s="514"/>
      <c r="K927" s="541"/>
      <c r="L927" s="543"/>
      <c r="M927" s="545"/>
      <c r="N927" s="127" t="s">
        <v>305</v>
      </c>
      <c r="O927" s="25"/>
      <c r="P927" s="28" t="s">
        <v>309</v>
      </c>
      <c r="Q927" s="3"/>
      <c r="R927" s="4"/>
      <c r="S927" s="5"/>
      <c r="T927" s="6"/>
      <c r="U927" s="7"/>
      <c r="V927" s="55"/>
      <c r="W927" s="125"/>
      <c r="X927" s="8"/>
      <c r="Y927" s="4"/>
      <c r="Z927" s="5"/>
      <c r="AA927" s="6"/>
      <c r="AB927" s="7"/>
      <c r="AC927" s="55"/>
      <c r="AD927" s="170"/>
      <c r="AE927" s="27" t="s">
        <v>305</v>
      </c>
      <c r="AF927" s="25"/>
      <c r="AG927" s="28" t="s">
        <v>309</v>
      </c>
      <c r="AH927" s="552"/>
      <c r="AI927" s="537"/>
      <c r="AJ927" s="539"/>
      <c r="AK927" s="539"/>
      <c r="AL927" s="539"/>
      <c r="AM927" s="539"/>
      <c r="AO927" s="34" t="str">
        <f t="shared" si="336"/>
        <v/>
      </c>
      <c r="AP927" s="35" t="str">
        <f t="shared" si="321"/>
        <v/>
      </c>
      <c r="AQ927" s="36" t="str">
        <f t="shared" si="322"/>
        <v/>
      </c>
      <c r="AR927" s="37" t="str">
        <f t="shared" si="323"/>
        <v/>
      </c>
      <c r="AS927" s="38" t="str">
        <f t="shared" si="324"/>
        <v>000</v>
      </c>
      <c r="AT927" s="39" t="str">
        <f t="shared" si="325"/>
        <v>000</v>
      </c>
      <c r="AU927" s="169">
        <f t="shared" si="326"/>
        <v>0</v>
      </c>
      <c r="AV927" s="35" t="str">
        <f t="shared" si="327"/>
        <v>000</v>
      </c>
      <c r="AW927" s="39" t="str">
        <f t="shared" si="328"/>
        <v>000</v>
      </c>
      <c r="AX927" s="169">
        <f t="shared" si="329"/>
        <v>0</v>
      </c>
      <c r="AY927" s="43">
        <f t="shared" si="330"/>
        <v>0</v>
      </c>
      <c r="AZ927" s="32">
        <f t="shared" si="331"/>
        <v>0</v>
      </c>
    </row>
    <row r="928" spans="3:52" ht="22.5" customHeight="1" thickBot="1">
      <c r="C928" s="511"/>
      <c r="D928" s="513"/>
      <c r="E928" s="515"/>
      <c r="F928" s="517" t="str">
        <f>IF(G929="","",INT(YEARFRAC(G929,'[1]1'!$AJ$7,1)))</f>
        <v/>
      </c>
      <c r="G928" s="518"/>
      <c r="H928" s="519"/>
      <c r="I928" s="520"/>
      <c r="J928" s="513"/>
      <c r="K928" s="540" t="s">
        <v>308</v>
      </c>
      <c r="L928" s="542"/>
      <c r="M928" s="544" t="s">
        <v>307</v>
      </c>
      <c r="N928" s="546"/>
      <c r="O928" s="547"/>
      <c r="P928" s="548"/>
      <c r="Q928" s="3"/>
      <c r="R928" s="4"/>
      <c r="S928" s="5"/>
      <c r="T928" s="6"/>
      <c r="U928" s="7"/>
      <c r="V928" s="55"/>
      <c r="W928" s="125"/>
      <c r="X928" s="8"/>
      <c r="Y928" s="4"/>
      <c r="Z928" s="5"/>
      <c r="AA928" s="6"/>
      <c r="AB928" s="7"/>
      <c r="AC928" s="55"/>
      <c r="AD928" s="168"/>
      <c r="AE928" s="549" t="s">
        <v>66</v>
      </c>
      <c r="AF928" s="549"/>
      <c r="AG928" s="550"/>
      <c r="AH928" s="551"/>
      <c r="AI928" s="536" t="str">
        <f t="shared" si="334"/>
        <v/>
      </c>
      <c r="AJ928" s="538"/>
      <c r="AK928" s="538"/>
      <c r="AL928" s="538"/>
      <c r="AM928" s="538"/>
      <c r="AO928" s="34" t="str">
        <f t="shared" si="336"/>
        <v/>
      </c>
      <c r="AP928" s="35" t="str">
        <f t="shared" si="321"/>
        <v/>
      </c>
      <c r="AQ928" s="36" t="str">
        <f t="shared" si="322"/>
        <v/>
      </c>
      <c r="AR928" s="37" t="str">
        <f t="shared" si="323"/>
        <v/>
      </c>
      <c r="AS928" s="38" t="str">
        <f t="shared" si="324"/>
        <v>000</v>
      </c>
      <c r="AT928" s="39" t="str">
        <f t="shared" si="325"/>
        <v>000</v>
      </c>
      <c r="AU928" s="169">
        <f t="shared" si="326"/>
        <v>0</v>
      </c>
      <c r="AV928" s="35" t="str">
        <f t="shared" si="327"/>
        <v>000</v>
      </c>
      <c r="AW928" s="39" t="str">
        <f t="shared" si="328"/>
        <v>000</v>
      </c>
      <c r="AX928" s="169">
        <f t="shared" si="329"/>
        <v>0</v>
      </c>
      <c r="AY928" s="43">
        <f t="shared" si="330"/>
        <v>0</v>
      </c>
      <c r="AZ928" s="32">
        <f t="shared" si="331"/>
        <v>0</v>
      </c>
    </row>
    <row r="929" spans="3:52" ht="22.5" customHeight="1">
      <c r="C929" s="512"/>
      <c r="D929" s="514"/>
      <c r="E929" s="516"/>
      <c r="F929" s="27" t="s">
        <v>305</v>
      </c>
      <c r="G929" s="25"/>
      <c r="H929" s="28" t="s">
        <v>309</v>
      </c>
      <c r="I929" s="521"/>
      <c r="J929" s="514"/>
      <c r="K929" s="541"/>
      <c r="L929" s="543"/>
      <c r="M929" s="545"/>
      <c r="N929" s="127" t="s">
        <v>305</v>
      </c>
      <c r="O929" s="25"/>
      <c r="P929" s="28" t="s">
        <v>309</v>
      </c>
      <c r="Q929" s="3"/>
      <c r="R929" s="4"/>
      <c r="S929" s="5"/>
      <c r="T929" s="6"/>
      <c r="U929" s="7"/>
      <c r="V929" s="55"/>
      <c r="W929" s="125"/>
      <c r="X929" s="8"/>
      <c r="Y929" s="4"/>
      <c r="Z929" s="5"/>
      <c r="AA929" s="6"/>
      <c r="AB929" s="7"/>
      <c r="AC929" s="55"/>
      <c r="AD929" s="170"/>
      <c r="AE929" s="27" t="s">
        <v>305</v>
      </c>
      <c r="AF929" s="25"/>
      <c r="AG929" s="28" t="s">
        <v>309</v>
      </c>
      <c r="AH929" s="552"/>
      <c r="AI929" s="537"/>
      <c r="AJ929" s="539"/>
      <c r="AK929" s="539"/>
      <c r="AL929" s="539"/>
      <c r="AM929" s="539"/>
      <c r="AO929" s="34" t="str">
        <f t="shared" si="336"/>
        <v/>
      </c>
      <c r="AP929" s="35" t="str">
        <f t="shared" si="321"/>
        <v/>
      </c>
      <c r="AQ929" s="36" t="str">
        <f t="shared" si="322"/>
        <v/>
      </c>
      <c r="AR929" s="37" t="str">
        <f t="shared" si="323"/>
        <v/>
      </c>
      <c r="AS929" s="38" t="str">
        <f t="shared" si="324"/>
        <v>000</v>
      </c>
      <c r="AT929" s="39" t="str">
        <f t="shared" si="325"/>
        <v>000</v>
      </c>
      <c r="AU929" s="169">
        <f t="shared" si="326"/>
        <v>0</v>
      </c>
      <c r="AV929" s="35" t="str">
        <f t="shared" si="327"/>
        <v>000</v>
      </c>
      <c r="AW929" s="39" t="str">
        <f t="shared" si="328"/>
        <v>000</v>
      </c>
      <c r="AX929" s="169">
        <f t="shared" si="329"/>
        <v>0</v>
      </c>
      <c r="AY929" s="43">
        <f t="shared" si="330"/>
        <v>0</v>
      </c>
      <c r="AZ929" s="32">
        <f t="shared" si="331"/>
        <v>0</v>
      </c>
    </row>
    <row r="930" spans="3:52" ht="22.5" customHeight="1" thickBot="1">
      <c r="C930" s="511"/>
      <c r="D930" s="513"/>
      <c r="E930" s="515"/>
      <c r="F930" s="517" t="str">
        <f>IF(G931="","",INT(YEARFRAC(G931,'[1]1'!$AJ$7,1)))</f>
        <v/>
      </c>
      <c r="G930" s="518"/>
      <c r="H930" s="519"/>
      <c r="I930" s="520"/>
      <c r="J930" s="513"/>
      <c r="K930" s="540" t="s">
        <v>308</v>
      </c>
      <c r="L930" s="542"/>
      <c r="M930" s="544" t="s">
        <v>307</v>
      </c>
      <c r="N930" s="546"/>
      <c r="O930" s="547"/>
      <c r="P930" s="548"/>
      <c r="Q930" s="3"/>
      <c r="R930" s="4"/>
      <c r="S930" s="5"/>
      <c r="T930" s="6"/>
      <c r="U930" s="7"/>
      <c r="V930" s="55"/>
      <c r="W930" s="125"/>
      <c r="X930" s="8"/>
      <c r="Y930" s="4"/>
      <c r="Z930" s="5"/>
      <c r="AA930" s="6"/>
      <c r="AB930" s="7"/>
      <c r="AC930" s="55"/>
      <c r="AD930" s="168"/>
      <c r="AE930" s="549" t="s">
        <v>66</v>
      </c>
      <c r="AF930" s="549"/>
      <c r="AG930" s="550"/>
      <c r="AH930" s="551"/>
      <c r="AI930" s="536" t="str">
        <f t="shared" si="335"/>
        <v/>
      </c>
      <c r="AJ930" s="538"/>
      <c r="AK930" s="538"/>
      <c r="AL930" s="538"/>
      <c r="AM930" s="538"/>
      <c r="AO930" s="34" t="str">
        <f t="shared" si="336"/>
        <v/>
      </c>
      <c r="AP930" s="35" t="str">
        <f t="shared" si="321"/>
        <v/>
      </c>
      <c r="AQ930" s="36" t="str">
        <f t="shared" si="322"/>
        <v/>
      </c>
      <c r="AR930" s="37" t="str">
        <f t="shared" si="323"/>
        <v/>
      </c>
      <c r="AS930" s="38" t="str">
        <f t="shared" si="324"/>
        <v>000</v>
      </c>
      <c r="AT930" s="39" t="str">
        <f t="shared" si="325"/>
        <v>000</v>
      </c>
      <c r="AU930" s="169">
        <f t="shared" si="326"/>
        <v>0</v>
      </c>
      <c r="AV930" s="35" t="str">
        <f t="shared" si="327"/>
        <v>000</v>
      </c>
      <c r="AW930" s="39" t="str">
        <f t="shared" si="328"/>
        <v>000</v>
      </c>
      <c r="AX930" s="169">
        <f t="shared" si="329"/>
        <v>0</v>
      </c>
      <c r="AY930" s="43">
        <f t="shared" si="330"/>
        <v>0</v>
      </c>
      <c r="AZ930" s="32">
        <f t="shared" si="331"/>
        <v>0</v>
      </c>
    </row>
    <row r="931" spans="3:52" ht="22.5" customHeight="1">
      <c r="C931" s="512"/>
      <c r="D931" s="514"/>
      <c r="E931" s="516"/>
      <c r="F931" s="27" t="s">
        <v>305</v>
      </c>
      <c r="G931" s="25"/>
      <c r="H931" s="28" t="s">
        <v>309</v>
      </c>
      <c r="I931" s="521"/>
      <c r="J931" s="514"/>
      <c r="K931" s="541"/>
      <c r="L931" s="543"/>
      <c r="M931" s="545"/>
      <c r="N931" s="127" t="s">
        <v>305</v>
      </c>
      <c r="O931" s="25"/>
      <c r="P931" s="28" t="s">
        <v>309</v>
      </c>
      <c r="Q931" s="3"/>
      <c r="R931" s="4"/>
      <c r="S931" s="5"/>
      <c r="T931" s="6"/>
      <c r="U931" s="7"/>
      <c r="V931" s="55"/>
      <c r="W931" s="125"/>
      <c r="X931" s="8"/>
      <c r="Y931" s="4"/>
      <c r="Z931" s="5"/>
      <c r="AA931" s="6"/>
      <c r="AB931" s="7"/>
      <c r="AC931" s="55"/>
      <c r="AD931" s="170"/>
      <c r="AE931" s="27" t="s">
        <v>305</v>
      </c>
      <c r="AF931" s="25"/>
      <c r="AG931" s="28" t="s">
        <v>309</v>
      </c>
      <c r="AH931" s="552"/>
      <c r="AI931" s="537"/>
      <c r="AJ931" s="539"/>
      <c r="AK931" s="539"/>
      <c r="AL931" s="539"/>
      <c r="AM931" s="539"/>
      <c r="AO931" s="34" t="str">
        <f t="shared" si="336"/>
        <v/>
      </c>
      <c r="AP931" s="35" t="str">
        <f t="shared" si="321"/>
        <v/>
      </c>
      <c r="AQ931" s="36" t="str">
        <f t="shared" si="322"/>
        <v/>
      </c>
      <c r="AR931" s="37" t="str">
        <f t="shared" si="323"/>
        <v/>
      </c>
      <c r="AS931" s="38" t="str">
        <f t="shared" si="324"/>
        <v>000</v>
      </c>
      <c r="AT931" s="39" t="str">
        <f t="shared" si="325"/>
        <v>000</v>
      </c>
      <c r="AU931" s="169">
        <f t="shared" si="326"/>
        <v>0</v>
      </c>
      <c r="AV931" s="35" t="str">
        <f t="shared" si="327"/>
        <v>000</v>
      </c>
      <c r="AW931" s="39" t="str">
        <f t="shared" si="328"/>
        <v>000</v>
      </c>
      <c r="AX931" s="169">
        <f t="shared" si="329"/>
        <v>0</v>
      </c>
      <c r="AY931" s="43">
        <f t="shared" si="330"/>
        <v>0</v>
      </c>
      <c r="AZ931" s="32">
        <f t="shared" si="331"/>
        <v>0</v>
      </c>
    </row>
    <row r="932" spans="3:52" ht="22.5" customHeight="1" thickBot="1">
      <c r="C932" s="511"/>
      <c r="D932" s="513"/>
      <c r="E932" s="515"/>
      <c r="F932" s="517" t="str">
        <f>IF(G933="","",INT(YEARFRAC(G933,'[1]1'!$AJ$7,1)))</f>
        <v/>
      </c>
      <c r="G932" s="518"/>
      <c r="H932" s="519"/>
      <c r="I932" s="520"/>
      <c r="J932" s="513"/>
      <c r="K932" s="540" t="s">
        <v>308</v>
      </c>
      <c r="L932" s="542"/>
      <c r="M932" s="544" t="s">
        <v>307</v>
      </c>
      <c r="N932" s="546"/>
      <c r="O932" s="547"/>
      <c r="P932" s="548"/>
      <c r="Q932" s="3"/>
      <c r="R932" s="4"/>
      <c r="S932" s="5"/>
      <c r="T932" s="6"/>
      <c r="U932" s="7"/>
      <c r="V932" s="55"/>
      <c r="W932" s="125"/>
      <c r="X932" s="8"/>
      <c r="Y932" s="4"/>
      <c r="Z932" s="5"/>
      <c r="AA932" s="6"/>
      <c r="AB932" s="7"/>
      <c r="AC932" s="55"/>
      <c r="AD932" s="168"/>
      <c r="AE932" s="549" t="s">
        <v>66</v>
      </c>
      <c r="AF932" s="549"/>
      <c r="AG932" s="550"/>
      <c r="AH932" s="551"/>
      <c r="AI932" s="536" t="str">
        <f t="shared" si="337"/>
        <v/>
      </c>
      <c r="AJ932" s="538"/>
      <c r="AK932" s="538"/>
      <c r="AL932" s="538"/>
      <c r="AM932" s="538"/>
      <c r="AO932" s="34" t="str">
        <f t="shared" si="336"/>
        <v/>
      </c>
      <c r="AP932" s="35" t="str">
        <f t="shared" si="321"/>
        <v/>
      </c>
      <c r="AQ932" s="36" t="str">
        <f t="shared" si="322"/>
        <v/>
      </c>
      <c r="AR932" s="37" t="str">
        <f t="shared" si="323"/>
        <v/>
      </c>
      <c r="AS932" s="38" t="str">
        <f t="shared" si="324"/>
        <v>000</v>
      </c>
      <c r="AT932" s="39" t="str">
        <f t="shared" si="325"/>
        <v>000</v>
      </c>
      <c r="AU932" s="169">
        <f t="shared" si="326"/>
        <v>0</v>
      </c>
      <c r="AV932" s="35" t="str">
        <f t="shared" si="327"/>
        <v>000</v>
      </c>
      <c r="AW932" s="39" t="str">
        <f t="shared" si="328"/>
        <v>000</v>
      </c>
      <c r="AX932" s="169">
        <f t="shared" si="329"/>
        <v>0</v>
      </c>
      <c r="AY932" s="43">
        <f t="shared" si="330"/>
        <v>0</v>
      </c>
      <c r="AZ932" s="32">
        <f t="shared" si="331"/>
        <v>0</v>
      </c>
    </row>
    <row r="933" spans="3:52" ht="22.5" customHeight="1">
      <c r="C933" s="512"/>
      <c r="D933" s="514"/>
      <c r="E933" s="516"/>
      <c r="F933" s="27" t="s">
        <v>305</v>
      </c>
      <c r="G933" s="25"/>
      <c r="H933" s="28" t="s">
        <v>309</v>
      </c>
      <c r="I933" s="521"/>
      <c r="J933" s="514"/>
      <c r="K933" s="541"/>
      <c r="L933" s="543"/>
      <c r="M933" s="545"/>
      <c r="N933" s="127" t="s">
        <v>305</v>
      </c>
      <c r="O933" s="25"/>
      <c r="P933" s="28" t="s">
        <v>309</v>
      </c>
      <c r="Q933" s="3"/>
      <c r="R933" s="4"/>
      <c r="S933" s="5"/>
      <c r="T933" s="6"/>
      <c r="U933" s="7"/>
      <c r="V933" s="55"/>
      <c r="W933" s="125"/>
      <c r="X933" s="8"/>
      <c r="Y933" s="4"/>
      <c r="Z933" s="5"/>
      <c r="AA933" s="6"/>
      <c r="AB933" s="7"/>
      <c r="AC933" s="55"/>
      <c r="AD933" s="170"/>
      <c r="AE933" s="27" t="s">
        <v>305</v>
      </c>
      <c r="AF933" s="25"/>
      <c r="AG933" s="28" t="s">
        <v>309</v>
      </c>
      <c r="AH933" s="552"/>
      <c r="AI933" s="537"/>
      <c r="AJ933" s="539"/>
      <c r="AK933" s="539"/>
      <c r="AL933" s="539"/>
      <c r="AM933" s="539"/>
      <c r="AO933" s="34" t="str">
        <f t="shared" si="336"/>
        <v/>
      </c>
      <c r="AP933" s="35" t="str">
        <f t="shared" si="321"/>
        <v/>
      </c>
      <c r="AQ933" s="36" t="str">
        <f t="shared" si="322"/>
        <v/>
      </c>
      <c r="AR933" s="37" t="str">
        <f t="shared" si="323"/>
        <v/>
      </c>
      <c r="AS933" s="38" t="str">
        <f t="shared" si="324"/>
        <v>000</v>
      </c>
      <c r="AT933" s="39" t="str">
        <f t="shared" si="325"/>
        <v>000</v>
      </c>
      <c r="AU933" s="169">
        <f t="shared" si="326"/>
        <v>0</v>
      </c>
      <c r="AV933" s="35" t="str">
        <f t="shared" si="327"/>
        <v>000</v>
      </c>
      <c r="AW933" s="39" t="str">
        <f t="shared" si="328"/>
        <v>000</v>
      </c>
      <c r="AX933" s="169">
        <f t="shared" si="329"/>
        <v>0</v>
      </c>
      <c r="AY933" s="43">
        <f t="shared" si="330"/>
        <v>0</v>
      </c>
      <c r="AZ933" s="32">
        <f t="shared" si="331"/>
        <v>0</v>
      </c>
    </row>
    <row r="934" spans="3:52" ht="22.5" customHeight="1" thickBot="1">
      <c r="C934" s="511"/>
      <c r="D934" s="513"/>
      <c r="E934" s="515"/>
      <c r="F934" s="517" t="str">
        <f>IF(G935="","",INT(YEARFRAC(G935,'[1]1'!$AJ$7,1)))</f>
        <v/>
      </c>
      <c r="G934" s="518"/>
      <c r="H934" s="519"/>
      <c r="I934" s="520"/>
      <c r="J934" s="513"/>
      <c r="K934" s="540" t="s">
        <v>308</v>
      </c>
      <c r="L934" s="542"/>
      <c r="M934" s="544" t="s">
        <v>307</v>
      </c>
      <c r="N934" s="546"/>
      <c r="O934" s="547"/>
      <c r="P934" s="548"/>
      <c r="Q934" s="3"/>
      <c r="R934" s="4"/>
      <c r="S934" s="5"/>
      <c r="T934" s="6"/>
      <c r="U934" s="7"/>
      <c r="V934" s="55"/>
      <c r="W934" s="125"/>
      <c r="X934" s="8"/>
      <c r="Y934" s="4"/>
      <c r="Z934" s="5"/>
      <c r="AA934" s="6"/>
      <c r="AB934" s="7"/>
      <c r="AC934" s="55"/>
      <c r="AD934" s="168"/>
      <c r="AE934" s="549" t="s">
        <v>66</v>
      </c>
      <c r="AF934" s="549"/>
      <c r="AG934" s="550"/>
      <c r="AH934" s="551"/>
      <c r="AI934" s="536" t="str">
        <f t="shared" si="338"/>
        <v/>
      </c>
      <c r="AJ934" s="538"/>
      <c r="AK934" s="538"/>
      <c r="AL934" s="538"/>
      <c r="AM934" s="538"/>
      <c r="AO934" s="34" t="str">
        <f t="shared" si="336"/>
        <v/>
      </c>
      <c r="AP934" s="35" t="str">
        <f t="shared" si="321"/>
        <v/>
      </c>
      <c r="AQ934" s="36" t="str">
        <f t="shared" si="322"/>
        <v/>
      </c>
      <c r="AR934" s="37" t="str">
        <f t="shared" si="323"/>
        <v/>
      </c>
      <c r="AS934" s="38" t="str">
        <f t="shared" si="324"/>
        <v>000</v>
      </c>
      <c r="AT934" s="39" t="str">
        <f t="shared" si="325"/>
        <v>000</v>
      </c>
      <c r="AU934" s="169">
        <f t="shared" si="326"/>
        <v>0</v>
      </c>
      <c r="AV934" s="35" t="str">
        <f t="shared" si="327"/>
        <v>000</v>
      </c>
      <c r="AW934" s="39" t="str">
        <f t="shared" si="328"/>
        <v>000</v>
      </c>
      <c r="AX934" s="169">
        <f t="shared" si="329"/>
        <v>0</v>
      </c>
      <c r="AY934" s="43">
        <f t="shared" si="330"/>
        <v>0</v>
      </c>
      <c r="AZ934" s="32">
        <f t="shared" si="331"/>
        <v>0</v>
      </c>
    </row>
    <row r="935" spans="3:52" ht="22.5" customHeight="1">
      <c r="C935" s="512"/>
      <c r="D935" s="514"/>
      <c r="E935" s="516"/>
      <c r="F935" s="27" t="s">
        <v>305</v>
      </c>
      <c r="G935" s="25"/>
      <c r="H935" s="28" t="s">
        <v>309</v>
      </c>
      <c r="I935" s="521"/>
      <c r="J935" s="514"/>
      <c r="K935" s="541"/>
      <c r="L935" s="543"/>
      <c r="M935" s="545"/>
      <c r="N935" s="127" t="s">
        <v>305</v>
      </c>
      <c r="O935" s="25"/>
      <c r="P935" s="28" t="s">
        <v>309</v>
      </c>
      <c r="Q935" s="3"/>
      <c r="R935" s="4"/>
      <c r="S935" s="5"/>
      <c r="T935" s="6"/>
      <c r="U935" s="7"/>
      <c r="V935" s="55"/>
      <c r="W935" s="125"/>
      <c r="X935" s="8"/>
      <c r="Y935" s="4"/>
      <c r="Z935" s="5"/>
      <c r="AA935" s="6"/>
      <c r="AB935" s="7"/>
      <c r="AC935" s="55"/>
      <c r="AD935" s="170"/>
      <c r="AE935" s="27" t="s">
        <v>305</v>
      </c>
      <c r="AF935" s="25"/>
      <c r="AG935" s="28" t="s">
        <v>309</v>
      </c>
      <c r="AH935" s="552"/>
      <c r="AI935" s="537"/>
      <c r="AJ935" s="539"/>
      <c r="AK935" s="539"/>
      <c r="AL935" s="539"/>
      <c r="AM935" s="539"/>
      <c r="AO935" s="34" t="str">
        <f t="shared" si="336"/>
        <v/>
      </c>
      <c r="AP935" s="35" t="str">
        <f t="shared" si="321"/>
        <v/>
      </c>
      <c r="AQ935" s="36" t="str">
        <f t="shared" si="322"/>
        <v/>
      </c>
      <c r="AR935" s="37" t="str">
        <f t="shared" si="323"/>
        <v/>
      </c>
      <c r="AS935" s="38" t="str">
        <f t="shared" si="324"/>
        <v>000</v>
      </c>
      <c r="AT935" s="39" t="str">
        <f t="shared" si="325"/>
        <v>000</v>
      </c>
      <c r="AU935" s="169">
        <f t="shared" si="326"/>
        <v>0</v>
      </c>
      <c r="AV935" s="35" t="str">
        <f t="shared" si="327"/>
        <v>000</v>
      </c>
      <c r="AW935" s="39" t="str">
        <f t="shared" si="328"/>
        <v>000</v>
      </c>
      <c r="AX935" s="169">
        <f t="shared" si="329"/>
        <v>0</v>
      </c>
      <c r="AY935" s="43">
        <f t="shared" si="330"/>
        <v>0</v>
      </c>
      <c r="AZ935" s="32">
        <f t="shared" si="331"/>
        <v>0</v>
      </c>
    </row>
    <row r="936" spans="3:52" ht="22.5" customHeight="1" thickBot="1">
      <c r="C936" s="511"/>
      <c r="D936" s="513"/>
      <c r="E936" s="515"/>
      <c r="F936" s="517" t="str">
        <f>IF(G937="","",INT(YEARFRAC(G937,'[1]1'!$AJ$7,1)))</f>
        <v/>
      </c>
      <c r="G936" s="518"/>
      <c r="H936" s="519"/>
      <c r="I936" s="520"/>
      <c r="J936" s="513"/>
      <c r="K936" s="540" t="s">
        <v>308</v>
      </c>
      <c r="L936" s="542"/>
      <c r="M936" s="544" t="s">
        <v>307</v>
      </c>
      <c r="N936" s="546"/>
      <c r="O936" s="547"/>
      <c r="P936" s="548"/>
      <c r="Q936" s="3"/>
      <c r="R936" s="4"/>
      <c r="S936" s="5"/>
      <c r="T936" s="6"/>
      <c r="U936" s="7"/>
      <c r="V936" s="55"/>
      <c r="W936" s="125"/>
      <c r="X936" s="8"/>
      <c r="Y936" s="4"/>
      <c r="Z936" s="5"/>
      <c r="AA936" s="6"/>
      <c r="AB936" s="7"/>
      <c r="AC936" s="55"/>
      <c r="AD936" s="168"/>
      <c r="AE936" s="549" t="s">
        <v>66</v>
      </c>
      <c r="AF936" s="549"/>
      <c r="AG936" s="550"/>
      <c r="AH936" s="551"/>
      <c r="AI936" s="536" t="str">
        <f t="shared" si="339"/>
        <v/>
      </c>
      <c r="AJ936" s="538"/>
      <c r="AK936" s="538"/>
      <c r="AL936" s="538"/>
      <c r="AM936" s="538"/>
      <c r="AO936" s="34" t="str">
        <f t="shared" si="336"/>
        <v/>
      </c>
      <c r="AP936" s="35" t="str">
        <f t="shared" si="321"/>
        <v/>
      </c>
      <c r="AQ936" s="36" t="str">
        <f t="shared" si="322"/>
        <v/>
      </c>
      <c r="AR936" s="37" t="str">
        <f t="shared" si="323"/>
        <v/>
      </c>
      <c r="AS936" s="38" t="str">
        <f t="shared" si="324"/>
        <v>000</v>
      </c>
      <c r="AT936" s="39" t="str">
        <f t="shared" si="325"/>
        <v>000</v>
      </c>
      <c r="AU936" s="169">
        <f t="shared" si="326"/>
        <v>0</v>
      </c>
      <c r="AV936" s="35" t="str">
        <f t="shared" si="327"/>
        <v>000</v>
      </c>
      <c r="AW936" s="39" t="str">
        <f t="shared" si="328"/>
        <v>000</v>
      </c>
      <c r="AX936" s="169">
        <f t="shared" si="329"/>
        <v>0</v>
      </c>
      <c r="AY936" s="43">
        <f t="shared" si="330"/>
        <v>0</v>
      </c>
      <c r="AZ936" s="32">
        <f t="shared" si="331"/>
        <v>0</v>
      </c>
    </row>
    <row r="937" spans="3:52" ht="22.5" customHeight="1">
      <c r="C937" s="512"/>
      <c r="D937" s="514"/>
      <c r="E937" s="516"/>
      <c r="F937" s="27" t="s">
        <v>305</v>
      </c>
      <c r="G937" s="25"/>
      <c r="H937" s="28" t="s">
        <v>309</v>
      </c>
      <c r="I937" s="521"/>
      <c r="J937" s="514"/>
      <c r="K937" s="541"/>
      <c r="L937" s="543"/>
      <c r="M937" s="545"/>
      <c r="N937" s="127" t="s">
        <v>305</v>
      </c>
      <c r="O937" s="25"/>
      <c r="P937" s="28" t="s">
        <v>309</v>
      </c>
      <c r="Q937" s="3"/>
      <c r="R937" s="4"/>
      <c r="S937" s="5"/>
      <c r="T937" s="6"/>
      <c r="U937" s="7"/>
      <c r="V937" s="55"/>
      <c r="W937" s="125"/>
      <c r="X937" s="8"/>
      <c r="Y937" s="4"/>
      <c r="Z937" s="5"/>
      <c r="AA937" s="6"/>
      <c r="AB937" s="7"/>
      <c r="AC937" s="55"/>
      <c r="AD937" s="170"/>
      <c r="AE937" s="27" t="s">
        <v>305</v>
      </c>
      <c r="AF937" s="25"/>
      <c r="AG937" s="28" t="s">
        <v>309</v>
      </c>
      <c r="AH937" s="552"/>
      <c r="AI937" s="537"/>
      <c r="AJ937" s="539"/>
      <c r="AK937" s="539"/>
      <c r="AL937" s="539"/>
      <c r="AM937" s="539"/>
      <c r="AO937" s="34" t="str">
        <f t="shared" si="336"/>
        <v/>
      </c>
      <c r="AP937" s="35" t="str">
        <f t="shared" si="321"/>
        <v/>
      </c>
      <c r="AQ937" s="36" t="str">
        <f t="shared" si="322"/>
        <v/>
      </c>
      <c r="AR937" s="37" t="str">
        <f t="shared" si="323"/>
        <v/>
      </c>
      <c r="AS937" s="38" t="str">
        <f t="shared" si="324"/>
        <v>000</v>
      </c>
      <c r="AT937" s="39" t="str">
        <f t="shared" si="325"/>
        <v>000</v>
      </c>
      <c r="AU937" s="169">
        <f t="shared" si="326"/>
        <v>0</v>
      </c>
      <c r="AV937" s="35" t="str">
        <f t="shared" si="327"/>
        <v>000</v>
      </c>
      <c r="AW937" s="39" t="str">
        <f t="shared" si="328"/>
        <v>000</v>
      </c>
      <c r="AX937" s="169">
        <f t="shared" si="329"/>
        <v>0</v>
      </c>
      <c r="AY937" s="43">
        <f t="shared" si="330"/>
        <v>0</v>
      </c>
      <c r="AZ937" s="32">
        <f t="shared" si="331"/>
        <v>0</v>
      </c>
    </row>
    <row r="938" spans="3:52" ht="22.5" customHeight="1" thickBot="1">
      <c r="C938" s="511"/>
      <c r="D938" s="513"/>
      <c r="E938" s="515"/>
      <c r="F938" s="517" t="str">
        <f>IF(G939="","",INT(YEARFRAC(G939,'[1]1'!$AJ$7,1)))</f>
        <v/>
      </c>
      <c r="G938" s="518"/>
      <c r="H938" s="519"/>
      <c r="I938" s="520"/>
      <c r="J938" s="513"/>
      <c r="K938" s="540" t="s">
        <v>308</v>
      </c>
      <c r="L938" s="542"/>
      <c r="M938" s="544" t="s">
        <v>307</v>
      </c>
      <c r="N938" s="546"/>
      <c r="O938" s="547"/>
      <c r="P938" s="548"/>
      <c r="Q938" s="3"/>
      <c r="R938" s="4"/>
      <c r="S938" s="5"/>
      <c r="T938" s="6"/>
      <c r="U938" s="7"/>
      <c r="V938" s="55"/>
      <c r="W938" s="125"/>
      <c r="X938" s="8"/>
      <c r="Y938" s="4"/>
      <c r="Z938" s="5"/>
      <c r="AA938" s="6"/>
      <c r="AB938" s="7"/>
      <c r="AC938" s="55"/>
      <c r="AD938" s="168"/>
      <c r="AE938" s="549" t="s">
        <v>66</v>
      </c>
      <c r="AF938" s="549"/>
      <c r="AG938" s="550"/>
      <c r="AH938" s="551"/>
      <c r="AI938" s="536" t="str">
        <f t="shared" si="340"/>
        <v/>
      </c>
      <c r="AJ938" s="538"/>
      <c r="AK938" s="538"/>
      <c r="AL938" s="538"/>
      <c r="AM938" s="538"/>
      <c r="AO938" s="34" t="str">
        <f t="shared" si="336"/>
        <v/>
      </c>
      <c r="AP938" s="35" t="str">
        <f t="shared" si="321"/>
        <v/>
      </c>
      <c r="AQ938" s="36" t="str">
        <f t="shared" si="322"/>
        <v/>
      </c>
      <c r="AR938" s="37" t="str">
        <f t="shared" si="323"/>
        <v/>
      </c>
      <c r="AS938" s="38" t="str">
        <f t="shared" si="324"/>
        <v>000</v>
      </c>
      <c r="AT938" s="39" t="str">
        <f t="shared" si="325"/>
        <v>000</v>
      </c>
      <c r="AU938" s="169">
        <f t="shared" si="326"/>
        <v>0</v>
      </c>
      <c r="AV938" s="35" t="str">
        <f t="shared" si="327"/>
        <v>000</v>
      </c>
      <c r="AW938" s="39" t="str">
        <f t="shared" si="328"/>
        <v>000</v>
      </c>
      <c r="AX938" s="169">
        <f t="shared" si="329"/>
        <v>0</v>
      </c>
      <c r="AY938" s="43">
        <f t="shared" si="330"/>
        <v>0</v>
      </c>
      <c r="AZ938" s="32">
        <f t="shared" si="331"/>
        <v>0</v>
      </c>
    </row>
    <row r="939" spans="3:52" ht="22.5" customHeight="1">
      <c r="C939" s="512"/>
      <c r="D939" s="514"/>
      <c r="E939" s="516"/>
      <c r="F939" s="27" t="s">
        <v>305</v>
      </c>
      <c r="G939" s="25"/>
      <c r="H939" s="28" t="s">
        <v>309</v>
      </c>
      <c r="I939" s="521"/>
      <c r="J939" s="514"/>
      <c r="K939" s="541"/>
      <c r="L939" s="543"/>
      <c r="M939" s="545"/>
      <c r="N939" s="127" t="s">
        <v>305</v>
      </c>
      <c r="O939" s="25"/>
      <c r="P939" s="28" t="s">
        <v>309</v>
      </c>
      <c r="Q939" s="3"/>
      <c r="R939" s="4"/>
      <c r="S939" s="5"/>
      <c r="T939" s="6"/>
      <c r="U939" s="7"/>
      <c r="V939" s="55"/>
      <c r="W939" s="125"/>
      <c r="X939" s="8"/>
      <c r="Y939" s="4"/>
      <c r="Z939" s="5"/>
      <c r="AA939" s="6"/>
      <c r="AB939" s="7"/>
      <c r="AC939" s="55"/>
      <c r="AD939" s="170"/>
      <c r="AE939" s="27" t="s">
        <v>305</v>
      </c>
      <c r="AF939" s="25"/>
      <c r="AG939" s="28" t="s">
        <v>309</v>
      </c>
      <c r="AH939" s="552"/>
      <c r="AI939" s="537"/>
      <c r="AJ939" s="539"/>
      <c r="AK939" s="539"/>
      <c r="AL939" s="539"/>
      <c r="AM939" s="539"/>
      <c r="AO939" s="34" t="str">
        <f t="shared" si="336"/>
        <v/>
      </c>
      <c r="AP939" s="35" t="str">
        <f t="shared" si="321"/>
        <v/>
      </c>
      <c r="AQ939" s="36" t="str">
        <f t="shared" si="322"/>
        <v/>
      </c>
      <c r="AR939" s="37" t="str">
        <f t="shared" si="323"/>
        <v/>
      </c>
      <c r="AS939" s="38" t="str">
        <f t="shared" si="324"/>
        <v>000</v>
      </c>
      <c r="AT939" s="39" t="str">
        <f t="shared" si="325"/>
        <v>000</v>
      </c>
      <c r="AU939" s="169">
        <f t="shared" si="326"/>
        <v>0</v>
      </c>
      <c r="AV939" s="35" t="str">
        <f t="shared" si="327"/>
        <v>000</v>
      </c>
      <c r="AW939" s="39" t="str">
        <f t="shared" si="328"/>
        <v>000</v>
      </c>
      <c r="AX939" s="169">
        <f t="shared" si="329"/>
        <v>0</v>
      </c>
      <c r="AY939" s="43">
        <f t="shared" si="330"/>
        <v>0</v>
      </c>
      <c r="AZ939" s="32">
        <f t="shared" si="331"/>
        <v>0</v>
      </c>
    </row>
    <row r="940" spans="3:52" ht="22.5" customHeight="1" thickBot="1">
      <c r="C940" s="511"/>
      <c r="D940" s="513"/>
      <c r="E940" s="515"/>
      <c r="F940" s="517" t="str">
        <f>IF(G941="","",INT(YEARFRAC(G941,'[1]1'!$AJ$7,1)))</f>
        <v/>
      </c>
      <c r="G940" s="518"/>
      <c r="H940" s="519"/>
      <c r="I940" s="520"/>
      <c r="J940" s="513"/>
      <c r="K940" s="540" t="s">
        <v>308</v>
      </c>
      <c r="L940" s="542"/>
      <c r="M940" s="544" t="s">
        <v>307</v>
      </c>
      <c r="N940" s="546"/>
      <c r="O940" s="547"/>
      <c r="P940" s="548"/>
      <c r="Q940" s="3"/>
      <c r="R940" s="4"/>
      <c r="S940" s="5"/>
      <c r="T940" s="6"/>
      <c r="U940" s="7"/>
      <c r="V940" s="55"/>
      <c r="W940" s="125"/>
      <c r="X940" s="8"/>
      <c r="Y940" s="4"/>
      <c r="Z940" s="5"/>
      <c r="AA940" s="6"/>
      <c r="AB940" s="7"/>
      <c r="AC940" s="55"/>
      <c r="AD940" s="168"/>
      <c r="AE940" s="549" t="s">
        <v>66</v>
      </c>
      <c r="AF940" s="549"/>
      <c r="AG940" s="550"/>
      <c r="AH940" s="551"/>
      <c r="AI940" s="536" t="str">
        <f t="shared" si="341"/>
        <v/>
      </c>
      <c r="AJ940" s="538"/>
      <c r="AK940" s="538"/>
      <c r="AL940" s="538"/>
      <c r="AM940" s="538"/>
      <c r="AO940" s="34" t="str">
        <f t="shared" si="336"/>
        <v/>
      </c>
      <c r="AP940" s="35" t="str">
        <f t="shared" si="321"/>
        <v/>
      </c>
      <c r="AQ940" s="36" t="str">
        <f t="shared" si="322"/>
        <v/>
      </c>
      <c r="AR940" s="37" t="str">
        <f t="shared" si="323"/>
        <v/>
      </c>
      <c r="AS940" s="38" t="str">
        <f t="shared" si="324"/>
        <v>000</v>
      </c>
      <c r="AT940" s="39" t="str">
        <f t="shared" si="325"/>
        <v>000</v>
      </c>
      <c r="AU940" s="169">
        <f t="shared" si="326"/>
        <v>0</v>
      </c>
      <c r="AV940" s="35" t="str">
        <f t="shared" si="327"/>
        <v>000</v>
      </c>
      <c r="AW940" s="39" t="str">
        <f t="shared" si="328"/>
        <v>000</v>
      </c>
      <c r="AX940" s="169">
        <f t="shared" si="329"/>
        <v>0</v>
      </c>
      <c r="AY940" s="43">
        <f t="shared" si="330"/>
        <v>0</v>
      </c>
      <c r="AZ940" s="32">
        <f t="shared" si="331"/>
        <v>0</v>
      </c>
    </row>
    <row r="941" spans="3:52" ht="22.5" customHeight="1">
      <c r="C941" s="512"/>
      <c r="D941" s="514"/>
      <c r="E941" s="516"/>
      <c r="F941" s="27" t="s">
        <v>305</v>
      </c>
      <c r="G941" s="25"/>
      <c r="H941" s="28" t="s">
        <v>309</v>
      </c>
      <c r="I941" s="521"/>
      <c r="J941" s="514"/>
      <c r="K941" s="541"/>
      <c r="L941" s="543"/>
      <c r="M941" s="545"/>
      <c r="N941" s="127" t="s">
        <v>305</v>
      </c>
      <c r="O941" s="25"/>
      <c r="P941" s="28" t="s">
        <v>309</v>
      </c>
      <c r="Q941" s="3"/>
      <c r="R941" s="4"/>
      <c r="S941" s="5"/>
      <c r="T941" s="6"/>
      <c r="U941" s="7"/>
      <c r="V941" s="55"/>
      <c r="W941" s="125"/>
      <c r="X941" s="8"/>
      <c r="Y941" s="4"/>
      <c r="Z941" s="5"/>
      <c r="AA941" s="6"/>
      <c r="AB941" s="7"/>
      <c r="AC941" s="55"/>
      <c r="AD941" s="170"/>
      <c r="AE941" s="27" t="s">
        <v>305</v>
      </c>
      <c r="AF941" s="25"/>
      <c r="AG941" s="28" t="s">
        <v>309</v>
      </c>
      <c r="AH941" s="552"/>
      <c r="AI941" s="537"/>
      <c r="AJ941" s="539"/>
      <c r="AK941" s="539"/>
      <c r="AL941" s="539"/>
      <c r="AM941" s="539"/>
      <c r="AO941" s="34" t="str">
        <f t="shared" si="336"/>
        <v/>
      </c>
      <c r="AP941" s="35" t="str">
        <f t="shared" si="321"/>
        <v/>
      </c>
      <c r="AQ941" s="36" t="str">
        <f t="shared" si="322"/>
        <v/>
      </c>
      <c r="AR941" s="37" t="str">
        <f t="shared" si="323"/>
        <v/>
      </c>
      <c r="AS941" s="38" t="str">
        <f t="shared" si="324"/>
        <v>000</v>
      </c>
      <c r="AT941" s="39" t="str">
        <f t="shared" si="325"/>
        <v>000</v>
      </c>
      <c r="AU941" s="169">
        <f t="shared" si="326"/>
        <v>0</v>
      </c>
      <c r="AV941" s="35" t="str">
        <f t="shared" si="327"/>
        <v>000</v>
      </c>
      <c r="AW941" s="39" t="str">
        <f t="shared" si="328"/>
        <v>000</v>
      </c>
      <c r="AX941" s="169">
        <f t="shared" si="329"/>
        <v>0</v>
      </c>
      <c r="AY941" s="43">
        <f t="shared" si="330"/>
        <v>0</v>
      </c>
      <c r="AZ941" s="32">
        <f t="shared" si="331"/>
        <v>0</v>
      </c>
    </row>
    <row r="942" spans="3:52" ht="22.5" customHeight="1" thickBot="1">
      <c r="C942" s="511"/>
      <c r="D942" s="513"/>
      <c r="E942" s="515"/>
      <c r="F942" s="517" t="str">
        <f>IF(G943="","",INT(YEARFRAC(G943,'[1]1'!$AJ$7,1)))</f>
        <v/>
      </c>
      <c r="G942" s="518"/>
      <c r="H942" s="519"/>
      <c r="I942" s="520"/>
      <c r="J942" s="513"/>
      <c r="K942" s="540" t="s">
        <v>308</v>
      </c>
      <c r="L942" s="542"/>
      <c r="M942" s="544" t="s">
        <v>307</v>
      </c>
      <c r="N942" s="546"/>
      <c r="O942" s="547"/>
      <c r="P942" s="548"/>
      <c r="Q942" s="3"/>
      <c r="R942" s="4"/>
      <c r="S942" s="5"/>
      <c r="T942" s="6"/>
      <c r="U942" s="7"/>
      <c r="V942" s="55"/>
      <c r="W942" s="125"/>
      <c r="X942" s="8"/>
      <c r="Y942" s="4"/>
      <c r="Z942" s="5"/>
      <c r="AA942" s="6"/>
      <c r="AB942" s="7"/>
      <c r="AC942" s="55"/>
      <c r="AD942" s="168"/>
      <c r="AE942" s="549" t="s">
        <v>66</v>
      </c>
      <c r="AF942" s="549"/>
      <c r="AG942" s="550"/>
      <c r="AH942" s="551"/>
      <c r="AI942" s="536" t="str">
        <f t="shared" si="342"/>
        <v/>
      </c>
      <c r="AJ942" s="538"/>
      <c r="AK942" s="538"/>
      <c r="AL942" s="538"/>
      <c r="AM942" s="538"/>
      <c r="AO942" s="34" t="str">
        <f t="shared" si="336"/>
        <v/>
      </c>
      <c r="AP942" s="35" t="str">
        <f t="shared" si="321"/>
        <v/>
      </c>
      <c r="AQ942" s="36" t="str">
        <f t="shared" si="322"/>
        <v/>
      </c>
      <c r="AR942" s="37" t="str">
        <f t="shared" si="323"/>
        <v/>
      </c>
      <c r="AS942" s="38" t="str">
        <f t="shared" si="324"/>
        <v>000</v>
      </c>
      <c r="AT942" s="39" t="str">
        <f t="shared" si="325"/>
        <v>000</v>
      </c>
      <c r="AU942" s="169">
        <f t="shared" si="326"/>
        <v>0</v>
      </c>
      <c r="AV942" s="35" t="str">
        <f t="shared" si="327"/>
        <v>000</v>
      </c>
      <c r="AW942" s="39" t="str">
        <f t="shared" si="328"/>
        <v>000</v>
      </c>
      <c r="AX942" s="169">
        <f t="shared" si="329"/>
        <v>0</v>
      </c>
      <c r="AY942" s="43">
        <f t="shared" si="330"/>
        <v>0</v>
      </c>
      <c r="AZ942" s="32">
        <f t="shared" si="331"/>
        <v>0</v>
      </c>
    </row>
    <row r="943" spans="3:52" ht="22.5" customHeight="1">
      <c r="C943" s="512"/>
      <c r="D943" s="514"/>
      <c r="E943" s="516"/>
      <c r="F943" s="27" t="s">
        <v>305</v>
      </c>
      <c r="G943" s="25"/>
      <c r="H943" s="28" t="s">
        <v>309</v>
      </c>
      <c r="I943" s="521"/>
      <c r="J943" s="514"/>
      <c r="K943" s="541"/>
      <c r="L943" s="543"/>
      <c r="M943" s="545"/>
      <c r="N943" s="127" t="s">
        <v>305</v>
      </c>
      <c r="O943" s="25"/>
      <c r="P943" s="28" t="s">
        <v>309</v>
      </c>
      <c r="Q943" s="3"/>
      <c r="R943" s="4"/>
      <c r="S943" s="5"/>
      <c r="T943" s="6"/>
      <c r="U943" s="7"/>
      <c r="V943" s="55"/>
      <c r="W943" s="125"/>
      <c r="X943" s="8"/>
      <c r="Y943" s="4"/>
      <c r="Z943" s="5"/>
      <c r="AA943" s="6"/>
      <c r="AB943" s="7"/>
      <c r="AC943" s="55"/>
      <c r="AD943" s="170"/>
      <c r="AE943" s="27" t="s">
        <v>305</v>
      </c>
      <c r="AF943" s="25"/>
      <c r="AG943" s="28" t="s">
        <v>309</v>
      </c>
      <c r="AH943" s="552"/>
      <c r="AI943" s="537"/>
      <c r="AJ943" s="539"/>
      <c r="AK943" s="539"/>
      <c r="AL943" s="539"/>
      <c r="AM943" s="539"/>
      <c r="AO943" s="34" t="str">
        <f t="shared" si="336"/>
        <v/>
      </c>
      <c r="AP943" s="35" t="str">
        <f t="shared" si="321"/>
        <v/>
      </c>
      <c r="AQ943" s="36" t="str">
        <f t="shared" si="322"/>
        <v/>
      </c>
      <c r="AR943" s="37" t="str">
        <f t="shared" si="323"/>
        <v/>
      </c>
      <c r="AS943" s="38" t="str">
        <f t="shared" si="324"/>
        <v>000</v>
      </c>
      <c r="AT943" s="39" t="str">
        <f t="shared" si="325"/>
        <v>000</v>
      </c>
      <c r="AU943" s="169">
        <f t="shared" si="326"/>
        <v>0</v>
      </c>
      <c r="AV943" s="35" t="str">
        <f t="shared" si="327"/>
        <v>000</v>
      </c>
      <c r="AW943" s="39" t="str">
        <f t="shared" si="328"/>
        <v>000</v>
      </c>
      <c r="AX943" s="169">
        <f t="shared" si="329"/>
        <v>0</v>
      </c>
      <c r="AY943" s="43">
        <f t="shared" si="330"/>
        <v>0</v>
      </c>
      <c r="AZ943" s="32">
        <f t="shared" si="331"/>
        <v>0</v>
      </c>
    </row>
    <row r="944" spans="3:52" ht="22.5" customHeight="1" thickBot="1">
      <c r="C944" s="511"/>
      <c r="D944" s="513"/>
      <c r="E944" s="515"/>
      <c r="F944" s="517" t="str">
        <f>IF(G945="","",INT(YEARFRAC(G945,'[1]1'!$AJ$7,1)))</f>
        <v/>
      </c>
      <c r="G944" s="518"/>
      <c r="H944" s="519"/>
      <c r="I944" s="520"/>
      <c r="J944" s="513"/>
      <c r="K944" s="540" t="s">
        <v>308</v>
      </c>
      <c r="L944" s="542"/>
      <c r="M944" s="544" t="s">
        <v>307</v>
      </c>
      <c r="N944" s="546"/>
      <c r="O944" s="547"/>
      <c r="P944" s="548"/>
      <c r="Q944" s="3"/>
      <c r="R944" s="4"/>
      <c r="S944" s="5"/>
      <c r="T944" s="6"/>
      <c r="U944" s="7"/>
      <c r="V944" s="55"/>
      <c r="W944" s="125"/>
      <c r="X944" s="8"/>
      <c r="Y944" s="4"/>
      <c r="Z944" s="5"/>
      <c r="AA944" s="6"/>
      <c r="AB944" s="7"/>
      <c r="AC944" s="55"/>
      <c r="AD944" s="168"/>
      <c r="AE944" s="549" t="s">
        <v>66</v>
      </c>
      <c r="AF944" s="549"/>
      <c r="AG944" s="550"/>
      <c r="AH944" s="551"/>
      <c r="AI944" s="536" t="str">
        <f t="shared" ref="AI944" si="344">IF(F944&lt;35,"◯","")</f>
        <v/>
      </c>
      <c r="AJ944" s="538"/>
      <c r="AK944" s="538"/>
      <c r="AL944" s="538"/>
      <c r="AM944" s="538"/>
      <c r="AO944" s="34" t="str">
        <f t="shared" si="336"/>
        <v/>
      </c>
      <c r="AP944" s="35" t="str">
        <f t="shared" si="321"/>
        <v/>
      </c>
      <c r="AQ944" s="36" t="str">
        <f t="shared" si="322"/>
        <v/>
      </c>
      <c r="AR944" s="37" t="str">
        <f t="shared" si="323"/>
        <v/>
      </c>
      <c r="AS944" s="38" t="str">
        <f t="shared" si="324"/>
        <v>000</v>
      </c>
      <c r="AT944" s="39" t="str">
        <f t="shared" si="325"/>
        <v>000</v>
      </c>
      <c r="AU944" s="169">
        <f t="shared" si="326"/>
        <v>0</v>
      </c>
      <c r="AV944" s="35" t="str">
        <f t="shared" si="327"/>
        <v>000</v>
      </c>
      <c r="AW944" s="39" t="str">
        <f t="shared" si="328"/>
        <v>000</v>
      </c>
      <c r="AX944" s="169">
        <f t="shared" si="329"/>
        <v>0</v>
      </c>
      <c r="AY944" s="43">
        <f t="shared" si="330"/>
        <v>0</v>
      </c>
      <c r="AZ944" s="32">
        <f t="shared" si="331"/>
        <v>0</v>
      </c>
    </row>
    <row r="945" spans="3:52" ht="22.5" customHeight="1">
      <c r="C945" s="512"/>
      <c r="D945" s="514"/>
      <c r="E945" s="516"/>
      <c r="F945" s="27" t="s">
        <v>305</v>
      </c>
      <c r="G945" s="25"/>
      <c r="H945" s="28" t="s">
        <v>309</v>
      </c>
      <c r="I945" s="521"/>
      <c r="J945" s="514"/>
      <c r="K945" s="541"/>
      <c r="L945" s="543"/>
      <c r="M945" s="545"/>
      <c r="N945" s="127" t="s">
        <v>305</v>
      </c>
      <c r="O945" s="25"/>
      <c r="P945" s="28" t="s">
        <v>309</v>
      </c>
      <c r="Q945" s="3"/>
      <c r="R945" s="4"/>
      <c r="S945" s="5"/>
      <c r="T945" s="6"/>
      <c r="U945" s="7"/>
      <c r="V945" s="55"/>
      <c r="W945" s="125"/>
      <c r="X945" s="8"/>
      <c r="Y945" s="4"/>
      <c r="Z945" s="5"/>
      <c r="AA945" s="6"/>
      <c r="AB945" s="7"/>
      <c r="AC945" s="55"/>
      <c r="AD945" s="170"/>
      <c r="AE945" s="27" t="s">
        <v>305</v>
      </c>
      <c r="AF945" s="25"/>
      <c r="AG945" s="28" t="s">
        <v>309</v>
      </c>
      <c r="AH945" s="552"/>
      <c r="AI945" s="537"/>
      <c r="AJ945" s="539"/>
      <c r="AK945" s="539"/>
      <c r="AL945" s="539"/>
      <c r="AM945" s="539"/>
      <c r="AO945" s="34" t="str">
        <f t="shared" si="336"/>
        <v/>
      </c>
      <c r="AP945" s="35" t="str">
        <f t="shared" si="321"/>
        <v/>
      </c>
      <c r="AQ945" s="36" t="str">
        <f t="shared" si="322"/>
        <v/>
      </c>
      <c r="AR945" s="37" t="str">
        <f t="shared" si="323"/>
        <v/>
      </c>
      <c r="AS945" s="38" t="str">
        <f t="shared" si="324"/>
        <v>000</v>
      </c>
      <c r="AT945" s="39" t="str">
        <f t="shared" si="325"/>
        <v>000</v>
      </c>
      <c r="AU945" s="169">
        <f t="shared" si="326"/>
        <v>0</v>
      </c>
      <c r="AV945" s="35" t="str">
        <f t="shared" si="327"/>
        <v>000</v>
      </c>
      <c r="AW945" s="39" t="str">
        <f t="shared" si="328"/>
        <v>000</v>
      </c>
      <c r="AX945" s="169">
        <f t="shared" si="329"/>
        <v>0</v>
      </c>
      <c r="AY945" s="43">
        <f t="shared" si="330"/>
        <v>0</v>
      </c>
      <c r="AZ945" s="32">
        <f t="shared" si="331"/>
        <v>0</v>
      </c>
    </row>
    <row r="946" spans="3:52" ht="22.5" customHeight="1" thickBot="1">
      <c r="C946" s="511"/>
      <c r="D946" s="513"/>
      <c r="E946" s="515"/>
      <c r="F946" s="517" t="str">
        <f>IF(G947="","",INT(YEARFRAC(G947,'[1]1'!$AJ$7,1)))</f>
        <v/>
      </c>
      <c r="G946" s="518"/>
      <c r="H946" s="519"/>
      <c r="I946" s="520"/>
      <c r="J946" s="513"/>
      <c r="K946" s="540" t="s">
        <v>308</v>
      </c>
      <c r="L946" s="542"/>
      <c r="M946" s="544" t="s">
        <v>307</v>
      </c>
      <c r="N946" s="546"/>
      <c r="O946" s="547"/>
      <c r="P946" s="548"/>
      <c r="Q946" s="3"/>
      <c r="R946" s="4"/>
      <c r="S946" s="5"/>
      <c r="T946" s="6"/>
      <c r="U946" s="7"/>
      <c r="V946" s="55"/>
      <c r="W946" s="125"/>
      <c r="X946" s="8"/>
      <c r="Y946" s="4"/>
      <c r="Z946" s="5"/>
      <c r="AA946" s="6"/>
      <c r="AB946" s="7"/>
      <c r="AC946" s="55"/>
      <c r="AD946" s="168"/>
      <c r="AE946" s="549" t="s">
        <v>66</v>
      </c>
      <c r="AF946" s="549"/>
      <c r="AG946" s="550"/>
      <c r="AH946" s="551"/>
      <c r="AI946" s="536" t="str">
        <f t="shared" si="333"/>
        <v/>
      </c>
      <c r="AJ946" s="538"/>
      <c r="AK946" s="538"/>
      <c r="AL946" s="538"/>
      <c r="AM946" s="538"/>
      <c r="AO946" s="34" t="str">
        <f t="shared" si="336"/>
        <v/>
      </c>
      <c r="AP946" s="35" t="str">
        <f t="shared" si="321"/>
        <v/>
      </c>
      <c r="AQ946" s="36" t="str">
        <f t="shared" si="322"/>
        <v/>
      </c>
      <c r="AR946" s="37" t="str">
        <f t="shared" si="323"/>
        <v/>
      </c>
      <c r="AS946" s="38" t="str">
        <f t="shared" si="324"/>
        <v>000</v>
      </c>
      <c r="AT946" s="39" t="str">
        <f t="shared" si="325"/>
        <v>000</v>
      </c>
      <c r="AU946" s="169">
        <f t="shared" si="326"/>
        <v>0</v>
      </c>
      <c r="AV946" s="35" t="str">
        <f t="shared" si="327"/>
        <v>000</v>
      </c>
      <c r="AW946" s="39" t="str">
        <f t="shared" si="328"/>
        <v>000</v>
      </c>
      <c r="AX946" s="169">
        <f t="shared" si="329"/>
        <v>0</v>
      </c>
      <c r="AY946" s="43">
        <f t="shared" si="330"/>
        <v>0</v>
      </c>
      <c r="AZ946" s="32">
        <f t="shared" si="331"/>
        <v>0</v>
      </c>
    </row>
    <row r="947" spans="3:52" ht="22.5" customHeight="1">
      <c r="C947" s="512"/>
      <c r="D947" s="514"/>
      <c r="E947" s="516"/>
      <c r="F947" s="27" t="s">
        <v>305</v>
      </c>
      <c r="G947" s="25"/>
      <c r="H947" s="28" t="s">
        <v>309</v>
      </c>
      <c r="I947" s="521"/>
      <c r="J947" s="514"/>
      <c r="K947" s="541"/>
      <c r="L947" s="543"/>
      <c r="M947" s="545"/>
      <c r="N947" s="127" t="s">
        <v>305</v>
      </c>
      <c r="O947" s="25"/>
      <c r="P947" s="28" t="s">
        <v>309</v>
      </c>
      <c r="Q947" s="3"/>
      <c r="R947" s="4"/>
      <c r="S947" s="5"/>
      <c r="T947" s="6"/>
      <c r="U947" s="7"/>
      <c r="V947" s="55"/>
      <c r="W947" s="125"/>
      <c r="X947" s="8"/>
      <c r="Y947" s="4"/>
      <c r="Z947" s="5"/>
      <c r="AA947" s="6"/>
      <c r="AB947" s="7"/>
      <c r="AC947" s="55"/>
      <c r="AD947" s="170"/>
      <c r="AE947" s="27" t="s">
        <v>305</v>
      </c>
      <c r="AF947" s="25"/>
      <c r="AG947" s="28" t="s">
        <v>309</v>
      </c>
      <c r="AH947" s="552"/>
      <c r="AI947" s="537"/>
      <c r="AJ947" s="539"/>
      <c r="AK947" s="539"/>
      <c r="AL947" s="539"/>
      <c r="AM947" s="539"/>
      <c r="AO947" s="34" t="str">
        <f t="shared" si="336"/>
        <v/>
      </c>
      <c r="AP947" s="35" t="str">
        <f t="shared" si="321"/>
        <v/>
      </c>
      <c r="AQ947" s="36" t="str">
        <f t="shared" si="322"/>
        <v/>
      </c>
      <c r="AR947" s="37" t="str">
        <f t="shared" si="323"/>
        <v/>
      </c>
      <c r="AS947" s="38" t="str">
        <f t="shared" si="324"/>
        <v>000</v>
      </c>
      <c r="AT947" s="39" t="str">
        <f t="shared" si="325"/>
        <v>000</v>
      </c>
      <c r="AU947" s="169">
        <f t="shared" si="326"/>
        <v>0</v>
      </c>
      <c r="AV947" s="35" t="str">
        <f t="shared" si="327"/>
        <v>000</v>
      </c>
      <c r="AW947" s="39" t="str">
        <f t="shared" si="328"/>
        <v>000</v>
      </c>
      <c r="AX947" s="169">
        <f t="shared" si="329"/>
        <v>0</v>
      </c>
      <c r="AY947" s="43">
        <f t="shared" si="330"/>
        <v>0</v>
      </c>
      <c r="AZ947" s="32">
        <f t="shared" si="331"/>
        <v>0</v>
      </c>
    </row>
    <row r="948" spans="3:52" ht="22.5" customHeight="1" thickBot="1">
      <c r="C948" s="511"/>
      <c r="D948" s="513"/>
      <c r="E948" s="515"/>
      <c r="F948" s="517" t="str">
        <f>IF(G949="","",INT(YEARFRAC(G949,'[1]1'!$AJ$7,1)))</f>
        <v/>
      </c>
      <c r="G948" s="518"/>
      <c r="H948" s="519"/>
      <c r="I948" s="520"/>
      <c r="J948" s="513"/>
      <c r="K948" s="540" t="s">
        <v>308</v>
      </c>
      <c r="L948" s="542"/>
      <c r="M948" s="544" t="s">
        <v>307</v>
      </c>
      <c r="N948" s="546"/>
      <c r="O948" s="547"/>
      <c r="P948" s="548"/>
      <c r="Q948" s="3"/>
      <c r="R948" s="4"/>
      <c r="S948" s="5"/>
      <c r="T948" s="6"/>
      <c r="U948" s="7"/>
      <c r="V948" s="55"/>
      <c r="W948" s="125"/>
      <c r="X948" s="8"/>
      <c r="Y948" s="4"/>
      <c r="Z948" s="5"/>
      <c r="AA948" s="6"/>
      <c r="AB948" s="7"/>
      <c r="AC948" s="55"/>
      <c r="AD948" s="168"/>
      <c r="AE948" s="549" t="s">
        <v>66</v>
      </c>
      <c r="AF948" s="549"/>
      <c r="AG948" s="550"/>
      <c r="AH948" s="551"/>
      <c r="AI948" s="536" t="str">
        <f t="shared" si="334"/>
        <v/>
      </c>
      <c r="AJ948" s="538"/>
      <c r="AK948" s="538"/>
      <c r="AL948" s="538"/>
      <c r="AM948" s="538"/>
      <c r="AO948" s="34" t="str">
        <f t="shared" si="336"/>
        <v/>
      </c>
      <c r="AP948" s="35" t="str">
        <f t="shared" si="321"/>
        <v/>
      </c>
      <c r="AQ948" s="36" t="str">
        <f t="shared" si="322"/>
        <v/>
      </c>
      <c r="AR948" s="37" t="str">
        <f t="shared" si="323"/>
        <v/>
      </c>
      <c r="AS948" s="38" t="str">
        <f t="shared" si="324"/>
        <v>000</v>
      </c>
      <c r="AT948" s="39" t="str">
        <f t="shared" si="325"/>
        <v>000</v>
      </c>
      <c r="AU948" s="169">
        <f t="shared" si="326"/>
        <v>0</v>
      </c>
      <c r="AV948" s="35" t="str">
        <f t="shared" si="327"/>
        <v>000</v>
      </c>
      <c r="AW948" s="39" t="str">
        <f t="shared" si="328"/>
        <v>000</v>
      </c>
      <c r="AX948" s="169">
        <f t="shared" si="329"/>
        <v>0</v>
      </c>
      <c r="AY948" s="43">
        <f t="shared" si="330"/>
        <v>0</v>
      </c>
      <c r="AZ948" s="32">
        <f t="shared" si="331"/>
        <v>0</v>
      </c>
    </row>
    <row r="949" spans="3:52" ht="22.5" customHeight="1">
      <c r="C949" s="512"/>
      <c r="D949" s="514"/>
      <c r="E949" s="516"/>
      <c r="F949" s="27" t="s">
        <v>305</v>
      </c>
      <c r="G949" s="25"/>
      <c r="H949" s="28" t="s">
        <v>309</v>
      </c>
      <c r="I949" s="521"/>
      <c r="J949" s="514"/>
      <c r="K949" s="541"/>
      <c r="L949" s="543"/>
      <c r="M949" s="545"/>
      <c r="N949" s="127" t="s">
        <v>305</v>
      </c>
      <c r="O949" s="25"/>
      <c r="P949" s="28" t="s">
        <v>309</v>
      </c>
      <c r="Q949" s="3"/>
      <c r="R949" s="4"/>
      <c r="S949" s="5"/>
      <c r="T949" s="6"/>
      <c r="U949" s="7"/>
      <c r="V949" s="55"/>
      <c r="W949" s="125"/>
      <c r="X949" s="8"/>
      <c r="Y949" s="4"/>
      <c r="Z949" s="5"/>
      <c r="AA949" s="6"/>
      <c r="AB949" s="7"/>
      <c r="AC949" s="55"/>
      <c r="AD949" s="170"/>
      <c r="AE949" s="27" t="s">
        <v>305</v>
      </c>
      <c r="AF949" s="25"/>
      <c r="AG949" s="28" t="s">
        <v>309</v>
      </c>
      <c r="AH949" s="552"/>
      <c r="AI949" s="537"/>
      <c r="AJ949" s="539"/>
      <c r="AK949" s="539"/>
      <c r="AL949" s="539"/>
      <c r="AM949" s="539"/>
      <c r="AO949" s="34" t="str">
        <f t="shared" si="336"/>
        <v/>
      </c>
      <c r="AP949" s="35" t="str">
        <f t="shared" si="321"/>
        <v/>
      </c>
      <c r="AQ949" s="36" t="str">
        <f t="shared" si="322"/>
        <v/>
      </c>
      <c r="AR949" s="37" t="str">
        <f t="shared" si="323"/>
        <v/>
      </c>
      <c r="AS949" s="38" t="str">
        <f t="shared" si="324"/>
        <v>000</v>
      </c>
      <c r="AT949" s="39" t="str">
        <f t="shared" si="325"/>
        <v>000</v>
      </c>
      <c r="AU949" s="169">
        <f t="shared" si="326"/>
        <v>0</v>
      </c>
      <c r="AV949" s="35" t="str">
        <f t="shared" si="327"/>
        <v>000</v>
      </c>
      <c r="AW949" s="39" t="str">
        <f t="shared" si="328"/>
        <v>000</v>
      </c>
      <c r="AX949" s="169">
        <f t="shared" si="329"/>
        <v>0</v>
      </c>
      <c r="AY949" s="43">
        <f t="shared" si="330"/>
        <v>0</v>
      </c>
      <c r="AZ949" s="32">
        <f t="shared" si="331"/>
        <v>0</v>
      </c>
    </row>
    <row r="950" spans="3:52" ht="22.5" customHeight="1" thickBot="1">
      <c r="C950" s="511"/>
      <c r="D950" s="513"/>
      <c r="E950" s="515"/>
      <c r="F950" s="517" t="str">
        <f>IF(G951="","",INT(YEARFRAC(G951,'[1]1'!$AJ$7,1)))</f>
        <v/>
      </c>
      <c r="G950" s="518"/>
      <c r="H950" s="519"/>
      <c r="I950" s="520"/>
      <c r="J950" s="513"/>
      <c r="K950" s="540" t="s">
        <v>308</v>
      </c>
      <c r="L950" s="542"/>
      <c r="M950" s="544" t="s">
        <v>307</v>
      </c>
      <c r="N950" s="546"/>
      <c r="O950" s="547"/>
      <c r="P950" s="548"/>
      <c r="Q950" s="3"/>
      <c r="R950" s="4"/>
      <c r="S950" s="5"/>
      <c r="T950" s="6"/>
      <c r="U950" s="7"/>
      <c r="V950" s="55"/>
      <c r="W950" s="125"/>
      <c r="X950" s="8"/>
      <c r="Y950" s="4"/>
      <c r="Z950" s="5"/>
      <c r="AA950" s="6"/>
      <c r="AB950" s="7"/>
      <c r="AC950" s="55"/>
      <c r="AD950" s="168"/>
      <c r="AE950" s="549" t="s">
        <v>66</v>
      </c>
      <c r="AF950" s="549"/>
      <c r="AG950" s="550"/>
      <c r="AH950" s="551"/>
      <c r="AI950" s="536" t="str">
        <f t="shared" si="335"/>
        <v/>
      </c>
      <c r="AJ950" s="538"/>
      <c r="AK950" s="538"/>
      <c r="AL950" s="538"/>
      <c r="AM950" s="538"/>
      <c r="AO950" s="34" t="str">
        <f t="shared" si="336"/>
        <v/>
      </c>
      <c r="AP950" s="35" t="str">
        <f t="shared" si="321"/>
        <v/>
      </c>
      <c r="AQ950" s="36" t="str">
        <f t="shared" si="322"/>
        <v/>
      </c>
      <c r="AR950" s="37" t="str">
        <f t="shared" si="323"/>
        <v/>
      </c>
      <c r="AS950" s="38" t="str">
        <f t="shared" si="324"/>
        <v>000</v>
      </c>
      <c r="AT950" s="39" t="str">
        <f t="shared" si="325"/>
        <v>000</v>
      </c>
      <c r="AU950" s="169">
        <f t="shared" si="326"/>
        <v>0</v>
      </c>
      <c r="AV950" s="35" t="str">
        <f t="shared" si="327"/>
        <v>000</v>
      </c>
      <c r="AW950" s="39" t="str">
        <f t="shared" si="328"/>
        <v>000</v>
      </c>
      <c r="AX950" s="169">
        <f t="shared" si="329"/>
        <v>0</v>
      </c>
      <c r="AY950" s="43">
        <f t="shared" si="330"/>
        <v>0</v>
      </c>
      <c r="AZ950" s="32">
        <f t="shared" si="331"/>
        <v>0</v>
      </c>
    </row>
    <row r="951" spans="3:52" ht="22.5" customHeight="1">
      <c r="C951" s="512"/>
      <c r="D951" s="514"/>
      <c r="E951" s="516"/>
      <c r="F951" s="27" t="s">
        <v>305</v>
      </c>
      <c r="G951" s="25"/>
      <c r="H951" s="28" t="s">
        <v>309</v>
      </c>
      <c r="I951" s="521"/>
      <c r="J951" s="514"/>
      <c r="K951" s="541"/>
      <c r="L951" s="543"/>
      <c r="M951" s="545"/>
      <c r="N951" s="127" t="s">
        <v>305</v>
      </c>
      <c r="O951" s="25"/>
      <c r="P951" s="28" t="s">
        <v>309</v>
      </c>
      <c r="Q951" s="3"/>
      <c r="R951" s="4"/>
      <c r="S951" s="5"/>
      <c r="T951" s="6"/>
      <c r="U951" s="7"/>
      <c r="V951" s="55"/>
      <c r="W951" s="125"/>
      <c r="X951" s="8"/>
      <c r="Y951" s="4"/>
      <c r="Z951" s="5"/>
      <c r="AA951" s="6"/>
      <c r="AB951" s="7"/>
      <c r="AC951" s="55"/>
      <c r="AD951" s="170"/>
      <c r="AE951" s="27" t="s">
        <v>305</v>
      </c>
      <c r="AF951" s="25"/>
      <c r="AG951" s="28" t="s">
        <v>309</v>
      </c>
      <c r="AH951" s="552"/>
      <c r="AI951" s="537"/>
      <c r="AJ951" s="539"/>
      <c r="AK951" s="539"/>
      <c r="AL951" s="539"/>
      <c r="AM951" s="539"/>
      <c r="AO951" s="34" t="str">
        <f t="shared" si="336"/>
        <v/>
      </c>
      <c r="AP951" s="35" t="str">
        <f t="shared" si="321"/>
        <v/>
      </c>
      <c r="AQ951" s="36" t="str">
        <f t="shared" si="322"/>
        <v/>
      </c>
      <c r="AR951" s="37" t="str">
        <f t="shared" si="323"/>
        <v/>
      </c>
      <c r="AS951" s="38" t="str">
        <f t="shared" si="324"/>
        <v>000</v>
      </c>
      <c r="AT951" s="39" t="str">
        <f t="shared" si="325"/>
        <v>000</v>
      </c>
      <c r="AU951" s="169">
        <f t="shared" si="326"/>
        <v>0</v>
      </c>
      <c r="AV951" s="35" t="str">
        <f t="shared" si="327"/>
        <v>000</v>
      </c>
      <c r="AW951" s="39" t="str">
        <f t="shared" si="328"/>
        <v>000</v>
      </c>
      <c r="AX951" s="169">
        <f t="shared" si="329"/>
        <v>0</v>
      </c>
      <c r="AY951" s="43">
        <f t="shared" si="330"/>
        <v>0</v>
      </c>
      <c r="AZ951" s="32">
        <f t="shared" si="331"/>
        <v>0</v>
      </c>
    </row>
    <row r="952" spans="3:52" ht="22.5" customHeight="1" thickBot="1">
      <c r="C952" s="511"/>
      <c r="D952" s="513"/>
      <c r="E952" s="515"/>
      <c r="F952" s="517" t="str">
        <f>IF(G953="","",INT(YEARFRAC(G953,'[1]1'!$AJ$7,1)))</f>
        <v/>
      </c>
      <c r="G952" s="518"/>
      <c r="H952" s="519"/>
      <c r="I952" s="520"/>
      <c r="J952" s="513"/>
      <c r="K952" s="540" t="s">
        <v>308</v>
      </c>
      <c r="L952" s="542"/>
      <c r="M952" s="544" t="s">
        <v>307</v>
      </c>
      <c r="N952" s="546"/>
      <c r="O952" s="547"/>
      <c r="P952" s="548"/>
      <c r="Q952" s="3"/>
      <c r="R952" s="4"/>
      <c r="S952" s="5"/>
      <c r="T952" s="6"/>
      <c r="U952" s="7"/>
      <c r="V952" s="55"/>
      <c r="W952" s="125"/>
      <c r="X952" s="8"/>
      <c r="Y952" s="4"/>
      <c r="Z952" s="5"/>
      <c r="AA952" s="6"/>
      <c r="AB952" s="7"/>
      <c r="AC952" s="55"/>
      <c r="AD952" s="168"/>
      <c r="AE952" s="549" t="s">
        <v>66</v>
      </c>
      <c r="AF952" s="549"/>
      <c r="AG952" s="550"/>
      <c r="AH952" s="551"/>
      <c r="AI952" s="536" t="str">
        <f t="shared" si="337"/>
        <v/>
      </c>
      <c r="AJ952" s="538"/>
      <c r="AK952" s="538"/>
      <c r="AL952" s="538"/>
      <c r="AM952" s="538"/>
      <c r="AO952" s="34" t="str">
        <f t="shared" si="336"/>
        <v/>
      </c>
      <c r="AP952" s="35" t="str">
        <f t="shared" si="321"/>
        <v/>
      </c>
      <c r="AQ952" s="36" t="str">
        <f t="shared" si="322"/>
        <v/>
      </c>
      <c r="AR952" s="37" t="str">
        <f t="shared" si="323"/>
        <v/>
      </c>
      <c r="AS952" s="38" t="str">
        <f t="shared" si="324"/>
        <v>000</v>
      </c>
      <c r="AT952" s="39" t="str">
        <f t="shared" si="325"/>
        <v>000</v>
      </c>
      <c r="AU952" s="169">
        <f t="shared" si="326"/>
        <v>0</v>
      </c>
      <c r="AV952" s="35" t="str">
        <f t="shared" si="327"/>
        <v>000</v>
      </c>
      <c r="AW952" s="39" t="str">
        <f t="shared" si="328"/>
        <v>000</v>
      </c>
      <c r="AX952" s="169">
        <f t="shared" si="329"/>
        <v>0</v>
      </c>
      <c r="AY952" s="43">
        <f t="shared" si="330"/>
        <v>0</v>
      </c>
      <c r="AZ952" s="32">
        <f t="shared" si="331"/>
        <v>0</v>
      </c>
    </row>
    <row r="953" spans="3:52" ht="22.5" customHeight="1">
      <c r="C953" s="512"/>
      <c r="D953" s="514"/>
      <c r="E953" s="516"/>
      <c r="F953" s="27" t="s">
        <v>305</v>
      </c>
      <c r="G953" s="25"/>
      <c r="H953" s="28" t="s">
        <v>309</v>
      </c>
      <c r="I953" s="521"/>
      <c r="J953" s="514"/>
      <c r="K953" s="541"/>
      <c r="L953" s="543"/>
      <c r="M953" s="545"/>
      <c r="N953" s="127" t="s">
        <v>305</v>
      </c>
      <c r="O953" s="25"/>
      <c r="P953" s="28" t="s">
        <v>309</v>
      </c>
      <c r="Q953" s="3"/>
      <c r="R953" s="4"/>
      <c r="S953" s="5"/>
      <c r="T953" s="6"/>
      <c r="U953" s="7"/>
      <c r="V953" s="55"/>
      <c r="W953" s="125"/>
      <c r="X953" s="8"/>
      <c r="Y953" s="4"/>
      <c r="Z953" s="5"/>
      <c r="AA953" s="6"/>
      <c r="AB953" s="7"/>
      <c r="AC953" s="55"/>
      <c r="AD953" s="170"/>
      <c r="AE953" s="27" t="s">
        <v>305</v>
      </c>
      <c r="AF953" s="25"/>
      <c r="AG953" s="28" t="s">
        <v>309</v>
      </c>
      <c r="AH953" s="552"/>
      <c r="AI953" s="537"/>
      <c r="AJ953" s="539"/>
      <c r="AK953" s="539"/>
      <c r="AL953" s="539"/>
      <c r="AM953" s="539"/>
      <c r="AO953" s="34" t="str">
        <f t="shared" si="336"/>
        <v/>
      </c>
      <c r="AP953" s="35" t="str">
        <f t="shared" si="321"/>
        <v/>
      </c>
      <c r="AQ953" s="36" t="str">
        <f t="shared" si="322"/>
        <v/>
      </c>
      <c r="AR953" s="37" t="str">
        <f t="shared" si="323"/>
        <v/>
      </c>
      <c r="AS953" s="38" t="str">
        <f t="shared" si="324"/>
        <v>000</v>
      </c>
      <c r="AT953" s="39" t="str">
        <f t="shared" si="325"/>
        <v>000</v>
      </c>
      <c r="AU953" s="169">
        <f t="shared" si="326"/>
        <v>0</v>
      </c>
      <c r="AV953" s="35" t="str">
        <f t="shared" si="327"/>
        <v>000</v>
      </c>
      <c r="AW953" s="39" t="str">
        <f t="shared" si="328"/>
        <v>000</v>
      </c>
      <c r="AX953" s="169">
        <f t="shared" si="329"/>
        <v>0</v>
      </c>
      <c r="AY953" s="43">
        <f t="shared" si="330"/>
        <v>0</v>
      </c>
      <c r="AZ953" s="32">
        <f t="shared" si="331"/>
        <v>0</v>
      </c>
    </row>
    <row r="954" spans="3:52" ht="22.5" customHeight="1" thickBot="1">
      <c r="C954" s="511"/>
      <c r="D954" s="513"/>
      <c r="E954" s="515"/>
      <c r="F954" s="517" t="str">
        <f>IF(G955="","",INT(YEARFRAC(G955,'[1]1'!$AJ$7,1)))</f>
        <v/>
      </c>
      <c r="G954" s="518"/>
      <c r="H954" s="519"/>
      <c r="I954" s="520"/>
      <c r="J954" s="513"/>
      <c r="K954" s="540" t="s">
        <v>308</v>
      </c>
      <c r="L954" s="542"/>
      <c r="M954" s="544" t="s">
        <v>307</v>
      </c>
      <c r="N954" s="546"/>
      <c r="O954" s="547"/>
      <c r="P954" s="548"/>
      <c r="Q954" s="3"/>
      <c r="R954" s="4"/>
      <c r="S954" s="5"/>
      <c r="T954" s="6"/>
      <c r="U954" s="7"/>
      <c r="V954" s="55"/>
      <c r="W954" s="125"/>
      <c r="X954" s="8"/>
      <c r="Y954" s="4"/>
      <c r="Z954" s="5"/>
      <c r="AA954" s="6"/>
      <c r="AB954" s="7"/>
      <c r="AC954" s="55"/>
      <c r="AD954" s="168"/>
      <c r="AE954" s="549" t="s">
        <v>66</v>
      </c>
      <c r="AF954" s="549"/>
      <c r="AG954" s="550"/>
      <c r="AH954" s="551"/>
      <c r="AI954" s="536" t="str">
        <f t="shared" si="338"/>
        <v/>
      </c>
      <c r="AJ954" s="538"/>
      <c r="AK954" s="538"/>
      <c r="AL954" s="538"/>
      <c r="AM954" s="538"/>
      <c r="AO954" s="34" t="str">
        <f t="shared" si="336"/>
        <v/>
      </c>
      <c r="AP954" s="35" t="str">
        <f t="shared" si="321"/>
        <v/>
      </c>
      <c r="AQ954" s="36" t="str">
        <f t="shared" si="322"/>
        <v/>
      </c>
      <c r="AR954" s="37" t="str">
        <f t="shared" si="323"/>
        <v/>
      </c>
      <c r="AS954" s="38" t="str">
        <f t="shared" si="324"/>
        <v>000</v>
      </c>
      <c r="AT954" s="39" t="str">
        <f t="shared" si="325"/>
        <v>000</v>
      </c>
      <c r="AU954" s="169">
        <f t="shared" si="326"/>
        <v>0</v>
      </c>
      <c r="AV954" s="35" t="str">
        <f t="shared" si="327"/>
        <v>000</v>
      </c>
      <c r="AW954" s="39" t="str">
        <f t="shared" si="328"/>
        <v>000</v>
      </c>
      <c r="AX954" s="169">
        <f t="shared" si="329"/>
        <v>0</v>
      </c>
      <c r="AY954" s="43">
        <f t="shared" si="330"/>
        <v>0</v>
      </c>
      <c r="AZ954" s="32">
        <f t="shared" si="331"/>
        <v>0</v>
      </c>
    </row>
    <row r="955" spans="3:52" ht="22.5" customHeight="1">
      <c r="C955" s="512"/>
      <c r="D955" s="514"/>
      <c r="E955" s="516"/>
      <c r="F955" s="27" t="s">
        <v>305</v>
      </c>
      <c r="G955" s="25"/>
      <c r="H955" s="28" t="s">
        <v>309</v>
      </c>
      <c r="I955" s="521"/>
      <c r="J955" s="514"/>
      <c r="K955" s="541"/>
      <c r="L955" s="543"/>
      <c r="M955" s="545"/>
      <c r="N955" s="127" t="s">
        <v>305</v>
      </c>
      <c r="O955" s="25"/>
      <c r="P955" s="28" t="s">
        <v>309</v>
      </c>
      <c r="Q955" s="3"/>
      <c r="R955" s="4"/>
      <c r="S955" s="5"/>
      <c r="T955" s="6"/>
      <c r="U955" s="7"/>
      <c r="V955" s="55"/>
      <c r="W955" s="125"/>
      <c r="X955" s="8"/>
      <c r="Y955" s="4"/>
      <c r="Z955" s="5"/>
      <c r="AA955" s="6"/>
      <c r="AB955" s="7"/>
      <c r="AC955" s="55"/>
      <c r="AD955" s="170"/>
      <c r="AE955" s="27" t="s">
        <v>305</v>
      </c>
      <c r="AF955" s="25"/>
      <c r="AG955" s="28" t="s">
        <v>309</v>
      </c>
      <c r="AH955" s="552"/>
      <c r="AI955" s="537"/>
      <c r="AJ955" s="539"/>
      <c r="AK955" s="539"/>
      <c r="AL955" s="539"/>
      <c r="AM955" s="539"/>
      <c r="AO955" s="34" t="str">
        <f t="shared" si="336"/>
        <v/>
      </c>
      <c r="AP955" s="35" t="str">
        <f t="shared" si="321"/>
        <v/>
      </c>
      <c r="AQ955" s="36" t="str">
        <f t="shared" si="322"/>
        <v/>
      </c>
      <c r="AR955" s="37" t="str">
        <f t="shared" si="323"/>
        <v/>
      </c>
      <c r="AS955" s="38" t="str">
        <f t="shared" si="324"/>
        <v>000</v>
      </c>
      <c r="AT955" s="39" t="str">
        <f t="shared" si="325"/>
        <v>000</v>
      </c>
      <c r="AU955" s="169">
        <f t="shared" si="326"/>
        <v>0</v>
      </c>
      <c r="AV955" s="35" t="str">
        <f t="shared" si="327"/>
        <v>000</v>
      </c>
      <c r="AW955" s="39" t="str">
        <f t="shared" si="328"/>
        <v>000</v>
      </c>
      <c r="AX955" s="169">
        <f t="shared" si="329"/>
        <v>0</v>
      </c>
      <c r="AY955" s="43">
        <f t="shared" si="330"/>
        <v>0</v>
      </c>
      <c r="AZ955" s="32">
        <f t="shared" si="331"/>
        <v>0</v>
      </c>
    </row>
    <row r="956" spans="3:52" ht="22.5" customHeight="1" thickBot="1">
      <c r="C956" s="511"/>
      <c r="D956" s="513"/>
      <c r="E956" s="515"/>
      <c r="F956" s="517" t="str">
        <f>IF(G957="","",INT(YEARFRAC(G957,'[1]1'!$AJ$7,1)))</f>
        <v/>
      </c>
      <c r="G956" s="518"/>
      <c r="H956" s="519"/>
      <c r="I956" s="520"/>
      <c r="J956" s="513"/>
      <c r="K956" s="540" t="s">
        <v>308</v>
      </c>
      <c r="L956" s="542"/>
      <c r="M956" s="544" t="s">
        <v>307</v>
      </c>
      <c r="N956" s="546"/>
      <c r="O956" s="547"/>
      <c r="P956" s="548"/>
      <c r="Q956" s="3"/>
      <c r="R956" s="4"/>
      <c r="S956" s="5"/>
      <c r="T956" s="6"/>
      <c r="U956" s="7"/>
      <c r="V956" s="55"/>
      <c r="W956" s="125"/>
      <c r="X956" s="8"/>
      <c r="Y956" s="4"/>
      <c r="Z956" s="5"/>
      <c r="AA956" s="6"/>
      <c r="AB956" s="7"/>
      <c r="AC956" s="55"/>
      <c r="AD956" s="168"/>
      <c r="AE956" s="549" t="s">
        <v>66</v>
      </c>
      <c r="AF956" s="549"/>
      <c r="AG956" s="550"/>
      <c r="AH956" s="551"/>
      <c r="AI956" s="536" t="str">
        <f t="shared" si="339"/>
        <v/>
      </c>
      <c r="AJ956" s="538"/>
      <c r="AK956" s="538"/>
      <c r="AL956" s="538"/>
      <c r="AM956" s="538"/>
      <c r="AO956" s="34" t="str">
        <f t="shared" si="336"/>
        <v/>
      </c>
      <c r="AP956" s="35" t="str">
        <f t="shared" si="321"/>
        <v/>
      </c>
      <c r="AQ956" s="36" t="str">
        <f t="shared" si="322"/>
        <v/>
      </c>
      <c r="AR956" s="37" t="str">
        <f t="shared" si="323"/>
        <v/>
      </c>
      <c r="AS956" s="38" t="str">
        <f t="shared" si="324"/>
        <v>000</v>
      </c>
      <c r="AT956" s="39" t="str">
        <f t="shared" si="325"/>
        <v>000</v>
      </c>
      <c r="AU956" s="169">
        <f t="shared" si="326"/>
        <v>0</v>
      </c>
      <c r="AV956" s="35" t="str">
        <f t="shared" si="327"/>
        <v>000</v>
      </c>
      <c r="AW956" s="39" t="str">
        <f t="shared" si="328"/>
        <v>000</v>
      </c>
      <c r="AX956" s="169">
        <f t="shared" si="329"/>
        <v>0</v>
      </c>
      <c r="AY956" s="43">
        <f t="shared" si="330"/>
        <v>0</v>
      </c>
      <c r="AZ956" s="32">
        <f t="shared" si="331"/>
        <v>0</v>
      </c>
    </row>
    <row r="957" spans="3:52" ht="22.5" customHeight="1">
      <c r="C957" s="512"/>
      <c r="D957" s="514"/>
      <c r="E957" s="516"/>
      <c r="F957" s="27" t="s">
        <v>305</v>
      </c>
      <c r="G957" s="25"/>
      <c r="H957" s="28" t="s">
        <v>309</v>
      </c>
      <c r="I957" s="521"/>
      <c r="J957" s="514"/>
      <c r="K957" s="541"/>
      <c r="L957" s="543"/>
      <c r="M957" s="545"/>
      <c r="N957" s="127" t="s">
        <v>305</v>
      </c>
      <c r="O957" s="25"/>
      <c r="P957" s="28" t="s">
        <v>309</v>
      </c>
      <c r="Q957" s="3"/>
      <c r="R957" s="4"/>
      <c r="S957" s="5"/>
      <c r="T957" s="6"/>
      <c r="U957" s="7"/>
      <c r="V957" s="55"/>
      <c r="W957" s="125"/>
      <c r="X957" s="8"/>
      <c r="Y957" s="4"/>
      <c r="Z957" s="5"/>
      <c r="AA957" s="6"/>
      <c r="AB957" s="7"/>
      <c r="AC957" s="55"/>
      <c r="AD957" s="170"/>
      <c r="AE957" s="27" t="s">
        <v>305</v>
      </c>
      <c r="AF957" s="25"/>
      <c r="AG957" s="28" t="s">
        <v>309</v>
      </c>
      <c r="AH957" s="552"/>
      <c r="AI957" s="537"/>
      <c r="AJ957" s="539"/>
      <c r="AK957" s="539"/>
      <c r="AL957" s="539"/>
      <c r="AM957" s="539"/>
      <c r="AO957" s="34" t="str">
        <f t="shared" si="336"/>
        <v/>
      </c>
      <c r="AP957" s="35" t="str">
        <f t="shared" si="321"/>
        <v/>
      </c>
      <c r="AQ957" s="36" t="str">
        <f t="shared" si="322"/>
        <v/>
      </c>
      <c r="AR957" s="37" t="str">
        <f t="shared" si="323"/>
        <v/>
      </c>
      <c r="AS957" s="38" t="str">
        <f t="shared" si="324"/>
        <v>000</v>
      </c>
      <c r="AT957" s="39" t="str">
        <f t="shared" si="325"/>
        <v>000</v>
      </c>
      <c r="AU957" s="169">
        <f t="shared" si="326"/>
        <v>0</v>
      </c>
      <c r="AV957" s="35" t="str">
        <f t="shared" si="327"/>
        <v>000</v>
      </c>
      <c r="AW957" s="39" t="str">
        <f t="shared" si="328"/>
        <v>000</v>
      </c>
      <c r="AX957" s="169">
        <f t="shared" si="329"/>
        <v>0</v>
      </c>
      <c r="AY957" s="43">
        <f t="shared" si="330"/>
        <v>0</v>
      </c>
      <c r="AZ957" s="32">
        <f t="shared" si="331"/>
        <v>0</v>
      </c>
    </row>
    <row r="958" spans="3:52" ht="22.5" customHeight="1" thickBot="1">
      <c r="C958" s="511"/>
      <c r="D958" s="513"/>
      <c r="E958" s="515"/>
      <c r="F958" s="517" t="str">
        <f>IF(G959="","",INT(YEARFRAC(G959,'[1]1'!$AJ$7,1)))</f>
        <v/>
      </c>
      <c r="G958" s="518"/>
      <c r="H958" s="519"/>
      <c r="I958" s="520"/>
      <c r="J958" s="513"/>
      <c r="K958" s="540" t="s">
        <v>308</v>
      </c>
      <c r="L958" s="542"/>
      <c r="M958" s="544" t="s">
        <v>307</v>
      </c>
      <c r="N958" s="546"/>
      <c r="O958" s="547"/>
      <c r="P958" s="548"/>
      <c r="Q958" s="3"/>
      <c r="R958" s="4"/>
      <c r="S958" s="5"/>
      <c r="T958" s="6"/>
      <c r="U958" s="7"/>
      <c r="V958" s="55"/>
      <c r="W958" s="125"/>
      <c r="X958" s="8"/>
      <c r="Y958" s="4"/>
      <c r="Z958" s="5"/>
      <c r="AA958" s="6"/>
      <c r="AB958" s="7"/>
      <c r="AC958" s="55"/>
      <c r="AD958" s="168"/>
      <c r="AE958" s="549" t="s">
        <v>66</v>
      </c>
      <c r="AF958" s="549"/>
      <c r="AG958" s="550"/>
      <c r="AH958" s="551"/>
      <c r="AI958" s="536" t="str">
        <f t="shared" si="340"/>
        <v/>
      </c>
      <c r="AJ958" s="538"/>
      <c r="AK958" s="538"/>
      <c r="AL958" s="538"/>
      <c r="AM958" s="538"/>
      <c r="AO958" s="34" t="str">
        <f t="shared" si="336"/>
        <v/>
      </c>
      <c r="AP958" s="35" t="str">
        <f t="shared" si="321"/>
        <v/>
      </c>
      <c r="AQ958" s="36" t="str">
        <f t="shared" si="322"/>
        <v/>
      </c>
      <c r="AR958" s="37" t="str">
        <f t="shared" si="323"/>
        <v/>
      </c>
      <c r="AS958" s="38" t="str">
        <f t="shared" si="324"/>
        <v>000</v>
      </c>
      <c r="AT958" s="39" t="str">
        <f t="shared" si="325"/>
        <v>000</v>
      </c>
      <c r="AU958" s="169">
        <f t="shared" si="326"/>
        <v>0</v>
      </c>
      <c r="AV958" s="35" t="str">
        <f t="shared" si="327"/>
        <v>000</v>
      </c>
      <c r="AW958" s="39" t="str">
        <f t="shared" si="328"/>
        <v>000</v>
      </c>
      <c r="AX958" s="169">
        <f t="shared" si="329"/>
        <v>0</v>
      </c>
      <c r="AY958" s="43">
        <f t="shared" si="330"/>
        <v>0</v>
      </c>
      <c r="AZ958" s="32">
        <f t="shared" si="331"/>
        <v>0</v>
      </c>
    </row>
    <row r="959" spans="3:52" ht="22.5" customHeight="1">
      <c r="C959" s="512"/>
      <c r="D959" s="514"/>
      <c r="E959" s="516"/>
      <c r="F959" s="27" t="s">
        <v>305</v>
      </c>
      <c r="G959" s="25"/>
      <c r="H959" s="28" t="s">
        <v>309</v>
      </c>
      <c r="I959" s="521"/>
      <c r="J959" s="514"/>
      <c r="K959" s="541"/>
      <c r="L959" s="543"/>
      <c r="M959" s="545"/>
      <c r="N959" s="127" t="s">
        <v>305</v>
      </c>
      <c r="O959" s="25"/>
      <c r="P959" s="28" t="s">
        <v>309</v>
      </c>
      <c r="Q959" s="3"/>
      <c r="R959" s="4"/>
      <c r="S959" s="5"/>
      <c r="T959" s="6"/>
      <c r="U959" s="7"/>
      <c r="V959" s="55"/>
      <c r="W959" s="125"/>
      <c r="X959" s="8"/>
      <c r="Y959" s="4"/>
      <c r="Z959" s="5"/>
      <c r="AA959" s="6"/>
      <c r="AB959" s="7"/>
      <c r="AC959" s="55"/>
      <c r="AD959" s="170"/>
      <c r="AE959" s="27" t="s">
        <v>305</v>
      </c>
      <c r="AF959" s="25"/>
      <c r="AG959" s="28" t="s">
        <v>309</v>
      </c>
      <c r="AH959" s="552"/>
      <c r="AI959" s="537"/>
      <c r="AJ959" s="539"/>
      <c r="AK959" s="539"/>
      <c r="AL959" s="539"/>
      <c r="AM959" s="539"/>
      <c r="AO959" s="34" t="str">
        <f t="shared" si="336"/>
        <v/>
      </c>
      <c r="AP959" s="35" t="str">
        <f t="shared" si="321"/>
        <v/>
      </c>
      <c r="AQ959" s="36" t="str">
        <f t="shared" si="322"/>
        <v/>
      </c>
      <c r="AR959" s="37" t="str">
        <f t="shared" si="323"/>
        <v/>
      </c>
      <c r="AS959" s="38" t="str">
        <f t="shared" si="324"/>
        <v>000</v>
      </c>
      <c r="AT959" s="39" t="str">
        <f t="shared" si="325"/>
        <v>000</v>
      </c>
      <c r="AU959" s="169">
        <f t="shared" si="326"/>
        <v>0</v>
      </c>
      <c r="AV959" s="35" t="str">
        <f t="shared" si="327"/>
        <v>000</v>
      </c>
      <c r="AW959" s="39" t="str">
        <f t="shared" si="328"/>
        <v>000</v>
      </c>
      <c r="AX959" s="169">
        <f t="shared" si="329"/>
        <v>0</v>
      </c>
      <c r="AY959" s="43">
        <f t="shared" si="330"/>
        <v>0</v>
      </c>
      <c r="AZ959" s="32">
        <f t="shared" si="331"/>
        <v>0</v>
      </c>
    </row>
    <row r="960" spans="3:52" ht="22.5" customHeight="1" thickBot="1">
      <c r="C960" s="511"/>
      <c r="D960" s="513"/>
      <c r="E960" s="515"/>
      <c r="F960" s="517" t="str">
        <f>IF(G961="","",INT(YEARFRAC(G961,'[1]1'!$AJ$7,1)))</f>
        <v/>
      </c>
      <c r="G960" s="518"/>
      <c r="H960" s="519"/>
      <c r="I960" s="520"/>
      <c r="J960" s="513"/>
      <c r="K960" s="540" t="s">
        <v>308</v>
      </c>
      <c r="L960" s="542"/>
      <c r="M960" s="544" t="s">
        <v>307</v>
      </c>
      <c r="N960" s="546"/>
      <c r="O960" s="547"/>
      <c r="P960" s="548"/>
      <c r="Q960" s="3"/>
      <c r="R960" s="4"/>
      <c r="S960" s="5"/>
      <c r="T960" s="6"/>
      <c r="U960" s="7"/>
      <c r="V960" s="55"/>
      <c r="W960" s="125"/>
      <c r="X960" s="8"/>
      <c r="Y960" s="4"/>
      <c r="Z960" s="5"/>
      <c r="AA960" s="6"/>
      <c r="AB960" s="7"/>
      <c r="AC960" s="55"/>
      <c r="AD960" s="168"/>
      <c r="AE960" s="549" t="s">
        <v>66</v>
      </c>
      <c r="AF960" s="549"/>
      <c r="AG960" s="550"/>
      <c r="AH960" s="551"/>
      <c r="AI960" s="536" t="str">
        <f t="shared" si="341"/>
        <v/>
      </c>
      <c r="AJ960" s="538"/>
      <c r="AK960" s="538"/>
      <c r="AL960" s="538"/>
      <c r="AM960" s="538"/>
      <c r="AO960" s="34" t="str">
        <f t="shared" si="336"/>
        <v/>
      </c>
      <c r="AP960" s="35" t="str">
        <f t="shared" si="321"/>
        <v/>
      </c>
      <c r="AQ960" s="36" t="str">
        <f t="shared" si="322"/>
        <v/>
      </c>
      <c r="AR960" s="37" t="str">
        <f t="shared" si="323"/>
        <v/>
      </c>
      <c r="AS960" s="38" t="str">
        <f t="shared" si="324"/>
        <v>000</v>
      </c>
      <c r="AT960" s="39" t="str">
        <f t="shared" si="325"/>
        <v>000</v>
      </c>
      <c r="AU960" s="169">
        <f t="shared" si="326"/>
        <v>0</v>
      </c>
      <c r="AV960" s="35" t="str">
        <f t="shared" si="327"/>
        <v>000</v>
      </c>
      <c r="AW960" s="39" t="str">
        <f t="shared" si="328"/>
        <v>000</v>
      </c>
      <c r="AX960" s="169">
        <f t="shared" si="329"/>
        <v>0</v>
      </c>
      <c r="AY960" s="43">
        <f t="shared" si="330"/>
        <v>0</v>
      </c>
      <c r="AZ960" s="32">
        <f t="shared" si="331"/>
        <v>0</v>
      </c>
    </row>
    <row r="961" spans="3:52" ht="22.5" customHeight="1">
      <c r="C961" s="512"/>
      <c r="D961" s="514"/>
      <c r="E961" s="516"/>
      <c r="F961" s="27" t="s">
        <v>305</v>
      </c>
      <c r="G961" s="25"/>
      <c r="H961" s="28" t="s">
        <v>309</v>
      </c>
      <c r="I961" s="521"/>
      <c r="J961" s="514"/>
      <c r="K961" s="541"/>
      <c r="L961" s="543"/>
      <c r="M961" s="545"/>
      <c r="N961" s="127" t="s">
        <v>305</v>
      </c>
      <c r="O961" s="25"/>
      <c r="P961" s="28" t="s">
        <v>309</v>
      </c>
      <c r="Q961" s="3"/>
      <c r="R961" s="4"/>
      <c r="S961" s="5"/>
      <c r="T961" s="6"/>
      <c r="U961" s="7"/>
      <c r="V961" s="55"/>
      <c r="W961" s="125"/>
      <c r="X961" s="8"/>
      <c r="Y961" s="4"/>
      <c r="Z961" s="5"/>
      <c r="AA961" s="6"/>
      <c r="AB961" s="7"/>
      <c r="AC961" s="55"/>
      <c r="AD961" s="170"/>
      <c r="AE961" s="27" t="s">
        <v>305</v>
      </c>
      <c r="AF961" s="25"/>
      <c r="AG961" s="28" t="s">
        <v>309</v>
      </c>
      <c r="AH961" s="552"/>
      <c r="AI961" s="537"/>
      <c r="AJ961" s="539"/>
      <c r="AK961" s="539"/>
      <c r="AL961" s="539"/>
      <c r="AM961" s="539"/>
      <c r="AO961" s="34" t="str">
        <f t="shared" si="336"/>
        <v/>
      </c>
      <c r="AP961" s="35" t="str">
        <f t="shared" si="321"/>
        <v/>
      </c>
      <c r="AQ961" s="36" t="str">
        <f t="shared" si="322"/>
        <v/>
      </c>
      <c r="AR961" s="37" t="str">
        <f t="shared" si="323"/>
        <v/>
      </c>
      <c r="AS961" s="38" t="str">
        <f t="shared" si="324"/>
        <v>000</v>
      </c>
      <c r="AT961" s="39" t="str">
        <f t="shared" si="325"/>
        <v>000</v>
      </c>
      <c r="AU961" s="169">
        <f t="shared" si="326"/>
        <v>0</v>
      </c>
      <c r="AV961" s="35" t="str">
        <f t="shared" si="327"/>
        <v>000</v>
      </c>
      <c r="AW961" s="39" t="str">
        <f t="shared" si="328"/>
        <v>000</v>
      </c>
      <c r="AX961" s="169">
        <f t="shared" si="329"/>
        <v>0</v>
      </c>
      <c r="AY961" s="43">
        <f t="shared" si="330"/>
        <v>0</v>
      </c>
      <c r="AZ961" s="32">
        <f t="shared" si="331"/>
        <v>0</v>
      </c>
    </row>
    <row r="962" spans="3:52" ht="22.5" customHeight="1" thickBot="1">
      <c r="C962" s="511"/>
      <c r="D962" s="513"/>
      <c r="E962" s="515"/>
      <c r="F962" s="517" t="str">
        <f>IF(G963="","",INT(YEARFRAC(G963,'[1]1'!$AJ$7,1)))</f>
        <v/>
      </c>
      <c r="G962" s="518"/>
      <c r="H962" s="519"/>
      <c r="I962" s="520"/>
      <c r="J962" s="513"/>
      <c r="K962" s="540" t="s">
        <v>308</v>
      </c>
      <c r="L962" s="542"/>
      <c r="M962" s="544" t="s">
        <v>307</v>
      </c>
      <c r="N962" s="546"/>
      <c r="O962" s="547"/>
      <c r="P962" s="548"/>
      <c r="Q962" s="3"/>
      <c r="R962" s="4"/>
      <c r="S962" s="5"/>
      <c r="T962" s="6"/>
      <c r="U962" s="7"/>
      <c r="V962" s="55"/>
      <c r="W962" s="125"/>
      <c r="X962" s="8"/>
      <c r="Y962" s="4"/>
      <c r="Z962" s="5"/>
      <c r="AA962" s="6"/>
      <c r="AB962" s="7"/>
      <c r="AC962" s="55"/>
      <c r="AD962" s="168"/>
      <c r="AE962" s="549" t="s">
        <v>66</v>
      </c>
      <c r="AF962" s="549"/>
      <c r="AG962" s="550"/>
      <c r="AH962" s="551"/>
      <c r="AI962" s="536" t="str">
        <f t="shared" si="342"/>
        <v/>
      </c>
      <c r="AJ962" s="538"/>
      <c r="AK962" s="538"/>
      <c r="AL962" s="538"/>
      <c r="AM962" s="538"/>
      <c r="AO962" s="34" t="str">
        <f t="shared" si="336"/>
        <v/>
      </c>
      <c r="AP962" s="35" t="str">
        <f t="shared" si="321"/>
        <v/>
      </c>
      <c r="AQ962" s="36" t="str">
        <f t="shared" si="322"/>
        <v/>
      </c>
      <c r="AR962" s="37" t="str">
        <f t="shared" si="323"/>
        <v/>
      </c>
      <c r="AS962" s="38" t="str">
        <f t="shared" si="324"/>
        <v>000</v>
      </c>
      <c r="AT962" s="39" t="str">
        <f t="shared" si="325"/>
        <v>000</v>
      </c>
      <c r="AU962" s="169">
        <f t="shared" si="326"/>
        <v>0</v>
      </c>
      <c r="AV962" s="35" t="str">
        <f t="shared" si="327"/>
        <v>000</v>
      </c>
      <c r="AW962" s="39" t="str">
        <f t="shared" si="328"/>
        <v>000</v>
      </c>
      <c r="AX962" s="169">
        <f t="shared" si="329"/>
        <v>0</v>
      </c>
      <c r="AY962" s="43">
        <f t="shared" si="330"/>
        <v>0</v>
      </c>
      <c r="AZ962" s="32">
        <f t="shared" si="331"/>
        <v>0</v>
      </c>
    </row>
    <row r="963" spans="3:52" ht="22.5" customHeight="1">
      <c r="C963" s="512"/>
      <c r="D963" s="514"/>
      <c r="E963" s="516"/>
      <c r="F963" s="27" t="s">
        <v>305</v>
      </c>
      <c r="G963" s="25"/>
      <c r="H963" s="28" t="s">
        <v>309</v>
      </c>
      <c r="I963" s="521"/>
      <c r="J963" s="514"/>
      <c r="K963" s="541"/>
      <c r="L963" s="543"/>
      <c r="M963" s="545"/>
      <c r="N963" s="127" t="s">
        <v>305</v>
      </c>
      <c r="O963" s="25"/>
      <c r="P963" s="28" t="s">
        <v>309</v>
      </c>
      <c r="Q963" s="3"/>
      <c r="R963" s="4"/>
      <c r="S963" s="5"/>
      <c r="T963" s="6"/>
      <c r="U963" s="7"/>
      <c r="V963" s="55"/>
      <c r="W963" s="125"/>
      <c r="X963" s="8"/>
      <c r="Y963" s="4"/>
      <c r="Z963" s="5"/>
      <c r="AA963" s="6"/>
      <c r="AB963" s="7"/>
      <c r="AC963" s="55"/>
      <c r="AD963" s="170"/>
      <c r="AE963" s="27" t="s">
        <v>305</v>
      </c>
      <c r="AF963" s="25"/>
      <c r="AG963" s="28" t="s">
        <v>309</v>
      </c>
      <c r="AH963" s="552"/>
      <c r="AI963" s="537"/>
      <c r="AJ963" s="539"/>
      <c r="AK963" s="539"/>
      <c r="AL963" s="539"/>
      <c r="AM963" s="539"/>
      <c r="AO963" s="34" t="str">
        <f t="shared" si="336"/>
        <v/>
      </c>
      <c r="AP963" s="35" t="str">
        <f t="shared" si="321"/>
        <v/>
      </c>
      <c r="AQ963" s="36" t="str">
        <f t="shared" si="322"/>
        <v/>
      </c>
      <c r="AR963" s="37" t="str">
        <f t="shared" si="323"/>
        <v/>
      </c>
      <c r="AS963" s="38" t="str">
        <f t="shared" si="324"/>
        <v>000</v>
      </c>
      <c r="AT963" s="39" t="str">
        <f t="shared" si="325"/>
        <v>000</v>
      </c>
      <c r="AU963" s="169">
        <f t="shared" si="326"/>
        <v>0</v>
      </c>
      <c r="AV963" s="35" t="str">
        <f t="shared" si="327"/>
        <v>000</v>
      </c>
      <c r="AW963" s="39" t="str">
        <f t="shared" si="328"/>
        <v>000</v>
      </c>
      <c r="AX963" s="169">
        <f t="shared" si="329"/>
        <v>0</v>
      </c>
      <c r="AY963" s="43">
        <f t="shared" si="330"/>
        <v>0</v>
      </c>
      <c r="AZ963" s="32">
        <f t="shared" si="331"/>
        <v>0</v>
      </c>
    </row>
    <row r="964" spans="3:52" ht="22.5" customHeight="1" thickBot="1">
      <c r="C964" s="511"/>
      <c r="D964" s="513"/>
      <c r="E964" s="515"/>
      <c r="F964" s="517" t="str">
        <f>IF(G965="","",INT(YEARFRAC(G965,'[1]1'!$AJ$7,1)))</f>
        <v/>
      </c>
      <c r="G964" s="518"/>
      <c r="H964" s="519"/>
      <c r="I964" s="520"/>
      <c r="J964" s="513"/>
      <c r="K964" s="540" t="s">
        <v>308</v>
      </c>
      <c r="L964" s="542"/>
      <c r="M964" s="544" t="s">
        <v>307</v>
      </c>
      <c r="N964" s="546"/>
      <c r="O964" s="547"/>
      <c r="P964" s="548"/>
      <c r="Q964" s="3"/>
      <c r="R964" s="4"/>
      <c r="S964" s="5"/>
      <c r="T964" s="6"/>
      <c r="U964" s="7"/>
      <c r="V964" s="55"/>
      <c r="W964" s="125"/>
      <c r="X964" s="8"/>
      <c r="Y964" s="4"/>
      <c r="Z964" s="5"/>
      <c r="AA964" s="6"/>
      <c r="AB964" s="7"/>
      <c r="AC964" s="55"/>
      <c r="AD964" s="168"/>
      <c r="AE964" s="549" t="s">
        <v>66</v>
      </c>
      <c r="AF964" s="549"/>
      <c r="AG964" s="550"/>
      <c r="AH964" s="551"/>
      <c r="AI964" s="536" t="str">
        <f t="shared" ref="AI964" si="345">IF(F964&lt;35,"◯","")</f>
        <v/>
      </c>
      <c r="AJ964" s="538"/>
      <c r="AK964" s="538"/>
      <c r="AL964" s="538"/>
      <c r="AM964" s="538"/>
      <c r="AO964" s="34" t="str">
        <f t="shared" si="336"/>
        <v/>
      </c>
      <c r="AP964" s="35" t="str">
        <f t="shared" si="321"/>
        <v/>
      </c>
      <c r="AQ964" s="36" t="str">
        <f t="shared" si="322"/>
        <v/>
      </c>
      <c r="AR964" s="37" t="str">
        <f t="shared" si="323"/>
        <v/>
      </c>
      <c r="AS964" s="38" t="str">
        <f t="shared" si="324"/>
        <v>000</v>
      </c>
      <c r="AT964" s="39" t="str">
        <f t="shared" si="325"/>
        <v>000</v>
      </c>
      <c r="AU964" s="169">
        <f t="shared" si="326"/>
        <v>0</v>
      </c>
      <c r="AV964" s="35" t="str">
        <f t="shared" si="327"/>
        <v>000</v>
      </c>
      <c r="AW964" s="39" t="str">
        <f t="shared" si="328"/>
        <v>000</v>
      </c>
      <c r="AX964" s="169">
        <f t="shared" si="329"/>
        <v>0</v>
      </c>
      <c r="AY964" s="43">
        <f t="shared" si="330"/>
        <v>0</v>
      </c>
      <c r="AZ964" s="32">
        <f t="shared" si="331"/>
        <v>0</v>
      </c>
    </row>
    <row r="965" spans="3:52" ht="22.5" customHeight="1">
      <c r="C965" s="512"/>
      <c r="D965" s="514"/>
      <c r="E965" s="516"/>
      <c r="F965" s="27" t="s">
        <v>305</v>
      </c>
      <c r="G965" s="25"/>
      <c r="H965" s="28" t="s">
        <v>309</v>
      </c>
      <c r="I965" s="521"/>
      <c r="J965" s="514"/>
      <c r="K965" s="541"/>
      <c r="L965" s="543"/>
      <c r="M965" s="545"/>
      <c r="N965" s="127" t="s">
        <v>305</v>
      </c>
      <c r="O965" s="25"/>
      <c r="P965" s="28" t="s">
        <v>309</v>
      </c>
      <c r="Q965" s="3"/>
      <c r="R965" s="4"/>
      <c r="S965" s="5"/>
      <c r="T965" s="6"/>
      <c r="U965" s="7"/>
      <c r="V965" s="55"/>
      <c r="W965" s="125"/>
      <c r="X965" s="8"/>
      <c r="Y965" s="4"/>
      <c r="Z965" s="5"/>
      <c r="AA965" s="6"/>
      <c r="AB965" s="7"/>
      <c r="AC965" s="55"/>
      <c r="AD965" s="170"/>
      <c r="AE965" s="27" t="s">
        <v>305</v>
      </c>
      <c r="AF965" s="25"/>
      <c r="AG965" s="28" t="s">
        <v>309</v>
      </c>
      <c r="AH965" s="552"/>
      <c r="AI965" s="537"/>
      <c r="AJ965" s="539"/>
      <c r="AK965" s="539"/>
      <c r="AL965" s="539"/>
      <c r="AM965" s="539"/>
      <c r="AO965" s="34" t="str">
        <f t="shared" si="336"/>
        <v/>
      </c>
      <c r="AP965" s="35" t="str">
        <f t="shared" si="321"/>
        <v/>
      </c>
      <c r="AQ965" s="36" t="str">
        <f t="shared" si="322"/>
        <v/>
      </c>
      <c r="AR965" s="37" t="str">
        <f t="shared" si="323"/>
        <v/>
      </c>
      <c r="AS965" s="38" t="str">
        <f t="shared" si="324"/>
        <v>000</v>
      </c>
      <c r="AT965" s="39" t="str">
        <f t="shared" si="325"/>
        <v>000</v>
      </c>
      <c r="AU965" s="169">
        <f t="shared" si="326"/>
        <v>0</v>
      </c>
      <c r="AV965" s="35" t="str">
        <f t="shared" si="327"/>
        <v>000</v>
      </c>
      <c r="AW965" s="39" t="str">
        <f t="shared" si="328"/>
        <v>000</v>
      </c>
      <c r="AX965" s="169">
        <f t="shared" si="329"/>
        <v>0</v>
      </c>
      <c r="AY965" s="43">
        <f t="shared" si="330"/>
        <v>0</v>
      </c>
      <c r="AZ965" s="32">
        <f t="shared" si="331"/>
        <v>0</v>
      </c>
    </row>
    <row r="966" spans="3:52" ht="22.5" customHeight="1" thickBot="1">
      <c r="C966" s="511"/>
      <c r="D966" s="513"/>
      <c r="E966" s="515"/>
      <c r="F966" s="517" t="str">
        <f>IF(G967="","",INT(YEARFRAC(G967,'[1]1'!$AJ$7,1)))</f>
        <v/>
      </c>
      <c r="G966" s="518"/>
      <c r="H966" s="519"/>
      <c r="I966" s="520"/>
      <c r="J966" s="513"/>
      <c r="K966" s="540" t="s">
        <v>308</v>
      </c>
      <c r="L966" s="542"/>
      <c r="M966" s="544" t="s">
        <v>307</v>
      </c>
      <c r="N966" s="546"/>
      <c r="O966" s="547"/>
      <c r="P966" s="548"/>
      <c r="Q966" s="3"/>
      <c r="R966" s="4"/>
      <c r="S966" s="5"/>
      <c r="T966" s="6"/>
      <c r="U966" s="7"/>
      <c r="V966" s="55"/>
      <c r="W966" s="125"/>
      <c r="X966" s="8"/>
      <c r="Y966" s="4"/>
      <c r="Z966" s="5"/>
      <c r="AA966" s="6"/>
      <c r="AB966" s="7"/>
      <c r="AC966" s="55"/>
      <c r="AD966" s="168"/>
      <c r="AE966" s="549" t="s">
        <v>66</v>
      </c>
      <c r="AF966" s="549"/>
      <c r="AG966" s="550"/>
      <c r="AH966" s="551"/>
      <c r="AI966" s="536" t="str">
        <f t="shared" si="333"/>
        <v/>
      </c>
      <c r="AJ966" s="538"/>
      <c r="AK966" s="538"/>
      <c r="AL966" s="538"/>
      <c r="AM966" s="538"/>
      <c r="AO966" s="34" t="str">
        <f t="shared" si="336"/>
        <v/>
      </c>
      <c r="AP966" s="35" t="str">
        <f t="shared" ref="AP966:AP1003" si="346">IF(E966&lt;&gt;"",E966,IF(SUM(Q966:AC967)&lt;&gt;0,AP965,""))</f>
        <v/>
      </c>
      <c r="AQ966" s="36" t="str">
        <f t="shared" ref="AQ966:AQ1003" si="347">IF(G967="","",G967)</f>
        <v/>
      </c>
      <c r="AR966" s="37" t="str">
        <f t="shared" ref="AR966:AR1003" si="348">IF(AH966="","",AH966)</f>
        <v/>
      </c>
      <c r="AS966" s="38" t="str">
        <f t="shared" ref="AS966:AS1003" si="349">TEXT(Q966*10 + R966&amp;"0","000")</f>
        <v>000</v>
      </c>
      <c r="AT966" s="39" t="str">
        <f t="shared" ref="AT966:AT1003" si="350">TEXT(S966*100+T966*10+U966,"000")</f>
        <v>000</v>
      </c>
      <c r="AU966" s="169">
        <f t="shared" ref="AU966:AU1003" si="351">V966</f>
        <v>0</v>
      </c>
      <c r="AV966" s="35" t="str">
        <f t="shared" ref="AV966:AV1003" si="352">TEXT(X966*10 + Y966&amp;"0","000")</f>
        <v>000</v>
      </c>
      <c r="AW966" s="39" t="str">
        <f t="shared" ref="AW966:AW1003" si="353">TEXT(Z966*100+AA966*10+AB966,"000")</f>
        <v>000</v>
      </c>
      <c r="AX966" s="169">
        <f t="shared" ref="AX966:AX1003" si="354">AC966</f>
        <v>0</v>
      </c>
      <c r="AY966" s="43">
        <f t="shared" ref="AY966:AY1003" si="355">IF(OR(AO966&amp;AP966="",AO966&amp;AP966=AO965&amp;AP965),0,1)</f>
        <v>0</v>
      </c>
      <c r="AZ966" s="32">
        <f t="shared" ref="AZ966:AZ1003" si="356">IF(AO966&amp;AP966=AO967&amp;AP967,0,1)</f>
        <v>0</v>
      </c>
    </row>
    <row r="967" spans="3:52" ht="22.5" customHeight="1">
      <c r="C967" s="512"/>
      <c r="D967" s="514"/>
      <c r="E967" s="516"/>
      <c r="F967" s="27" t="s">
        <v>305</v>
      </c>
      <c r="G967" s="25"/>
      <c r="H967" s="28" t="s">
        <v>309</v>
      </c>
      <c r="I967" s="521"/>
      <c r="J967" s="514"/>
      <c r="K967" s="541"/>
      <c r="L967" s="543"/>
      <c r="M967" s="545"/>
      <c r="N967" s="127" t="s">
        <v>305</v>
      </c>
      <c r="O967" s="25"/>
      <c r="P967" s="28" t="s">
        <v>309</v>
      </c>
      <c r="Q967" s="3"/>
      <c r="R967" s="4"/>
      <c r="S967" s="5"/>
      <c r="T967" s="6"/>
      <c r="U967" s="7"/>
      <c r="V967" s="55"/>
      <c r="W967" s="125"/>
      <c r="X967" s="8"/>
      <c r="Y967" s="4"/>
      <c r="Z967" s="5"/>
      <c r="AA967" s="6"/>
      <c r="AB967" s="7"/>
      <c r="AC967" s="55"/>
      <c r="AD967" s="170"/>
      <c r="AE967" s="27" t="s">
        <v>305</v>
      </c>
      <c r="AF967" s="25"/>
      <c r="AG967" s="28" t="s">
        <v>309</v>
      </c>
      <c r="AH967" s="552"/>
      <c r="AI967" s="537"/>
      <c r="AJ967" s="539"/>
      <c r="AK967" s="539"/>
      <c r="AL967" s="539"/>
      <c r="AM967" s="539"/>
      <c r="AO967" s="34" t="str">
        <f t="shared" si="336"/>
        <v/>
      </c>
      <c r="AP967" s="35" t="str">
        <f t="shared" si="346"/>
        <v/>
      </c>
      <c r="AQ967" s="36" t="str">
        <f t="shared" si="347"/>
        <v/>
      </c>
      <c r="AR967" s="37" t="str">
        <f t="shared" si="348"/>
        <v/>
      </c>
      <c r="AS967" s="38" t="str">
        <f t="shared" si="349"/>
        <v>000</v>
      </c>
      <c r="AT967" s="39" t="str">
        <f t="shared" si="350"/>
        <v>000</v>
      </c>
      <c r="AU967" s="169">
        <f t="shared" si="351"/>
        <v>0</v>
      </c>
      <c r="AV967" s="35" t="str">
        <f t="shared" si="352"/>
        <v>000</v>
      </c>
      <c r="AW967" s="39" t="str">
        <f t="shared" si="353"/>
        <v>000</v>
      </c>
      <c r="AX967" s="169">
        <f t="shared" si="354"/>
        <v>0</v>
      </c>
      <c r="AY967" s="43">
        <f t="shared" si="355"/>
        <v>0</v>
      </c>
      <c r="AZ967" s="32">
        <f t="shared" si="356"/>
        <v>0</v>
      </c>
    </row>
    <row r="968" spans="3:52" ht="22.5" customHeight="1" thickBot="1">
      <c r="C968" s="511"/>
      <c r="D968" s="513"/>
      <c r="E968" s="515"/>
      <c r="F968" s="517" t="str">
        <f>IF(G969="","",INT(YEARFRAC(G969,'[1]1'!$AJ$7,1)))</f>
        <v/>
      </c>
      <c r="G968" s="518"/>
      <c r="H968" s="519"/>
      <c r="I968" s="520"/>
      <c r="J968" s="513"/>
      <c r="K968" s="540" t="s">
        <v>308</v>
      </c>
      <c r="L968" s="542"/>
      <c r="M968" s="544" t="s">
        <v>307</v>
      </c>
      <c r="N968" s="546"/>
      <c r="O968" s="547"/>
      <c r="P968" s="548"/>
      <c r="Q968" s="3"/>
      <c r="R968" s="4"/>
      <c r="S968" s="5"/>
      <c r="T968" s="6"/>
      <c r="U968" s="7"/>
      <c r="V968" s="55"/>
      <c r="W968" s="125"/>
      <c r="X968" s="8"/>
      <c r="Y968" s="4"/>
      <c r="Z968" s="5"/>
      <c r="AA968" s="6"/>
      <c r="AB968" s="7"/>
      <c r="AC968" s="55"/>
      <c r="AD968" s="168"/>
      <c r="AE968" s="549" t="s">
        <v>66</v>
      </c>
      <c r="AF968" s="549"/>
      <c r="AG968" s="550"/>
      <c r="AH968" s="551"/>
      <c r="AI968" s="536" t="str">
        <f t="shared" si="334"/>
        <v/>
      </c>
      <c r="AJ968" s="538"/>
      <c r="AK968" s="538"/>
      <c r="AL968" s="538"/>
      <c r="AM968" s="538"/>
      <c r="AO968" s="34" t="str">
        <f t="shared" si="336"/>
        <v/>
      </c>
      <c r="AP968" s="35" t="str">
        <f t="shared" si="346"/>
        <v/>
      </c>
      <c r="AQ968" s="36" t="str">
        <f t="shared" si="347"/>
        <v/>
      </c>
      <c r="AR968" s="37" t="str">
        <f t="shared" si="348"/>
        <v/>
      </c>
      <c r="AS968" s="38" t="str">
        <f t="shared" si="349"/>
        <v>000</v>
      </c>
      <c r="AT968" s="39" t="str">
        <f t="shared" si="350"/>
        <v>000</v>
      </c>
      <c r="AU968" s="169">
        <f t="shared" si="351"/>
        <v>0</v>
      </c>
      <c r="AV968" s="35" t="str">
        <f t="shared" si="352"/>
        <v>000</v>
      </c>
      <c r="AW968" s="39" t="str">
        <f t="shared" si="353"/>
        <v>000</v>
      </c>
      <c r="AX968" s="169">
        <f t="shared" si="354"/>
        <v>0</v>
      </c>
      <c r="AY968" s="43">
        <f t="shared" si="355"/>
        <v>0</v>
      </c>
      <c r="AZ968" s="32">
        <f t="shared" si="356"/>
        <v>0</v>
      </c>
    </row>
    <row r="969" spans="3:52" ht="22.5" customHeight="1">
      <c r="C969" s="512"/>
      <c r="D969" s="514"/>
      <c r="E969" s="516"/>
      <c r="F969" s="27" t="s">
        <v>305</v>
      </c>
      <c r="G969" s="25"/>
      <c r="H969" s="28" t="s">
        <v>309</v>
      </c>
      <c r="I969" s="521"/>
      <c r="J969" s="514"/>
      <c r="K969" s="541"/>
      <c r="L969" s="543"/>
      <c r="M969" s="545"/>
      <c r="N969" s="127" t="s">
        <v>305</v>
      </c>
      <c r="O969" s="25"/>
      <c r="P969" s="28" t="s">
        <v>309</v>
      </c>
      <c r="Q969" s="3"/>
      <c r="R969" s="4"/>
      <c r="S969" s="5"/>
      <c r="T969" s="6"/>
      <c r="U969" s="7"/>
      <c r="V969" s="55"/>
      <c r="W969" s="125"/>
      <c r="X969" s="8"/>
      <c r="Y969" s="4"/>
      <c r="Z969" s="5"/>
      <c r="AA969" s="6"/>
      <c r="AB969" s="7"/>
      <c r="AC969" s="55"/>
      <c r="AD969" s="170"/>
      <c r="AE969" s="27" t="s">
        <v>305</v>
      </c>
      <c r="AF969" s="25"/>
      <c r="AG969" s="28" t="s">
        <v>309</v>
      </c>
      <c r="AH969" s="552"/>
      <c r="AI969" s="537"/>
      <c r="AJ969" s="539"/>
      <c r="AK969" s="539"/>
      <c r="AL969" s="539"/>
      <c r="AM969" s="539"/>
      <c r="AO969" s="34" t="str">
        <f t="shared" si="336"/>
        <v/>
      </c>
      <c r="AP969" s="35" t="str">
        <f t="shared" si="346"/>
        <v/>
      </c>
      <c r="AQ969" s="36" t="str">
        <f t="shared" si="347"/>
        <v/>
      </c>
      <c r="AR969" s="37" t="str">
        <f t="shared" si="348"/>
        <v/>
      </c>
      <c r="AS969" s="38" t="str">
        <f t="shared" si="349"/>
        <v>000</v>
      </c>
      <c r="AT969" s="39" t="str">
        <f t="shared" si="350"/>
        <v>000</v>
      </c>
      <c r="AU969" s="169">
        <f t="shared" si="351"/>
        <v>0</v>
      </c>
      <c r="AV969" s="35" t="str">
        <f t="shared" si="352"/>
        <v>000</v>
      </c>
      <c r="AW969" s="39" t="str">
        <f t="shared" si="353"/>
        <v>000</v>
      </c>
      <c r="AX969" s="169">
        <f t="shared" si="354"/>
        <v>0</v>
      </c>
      <c r="AY969" s="43">
        <f t="shared" si="355"/>
        <v>0</v>
      </c>
      <c r="AZ969" s="32">
        <f t="shared" si="356"/>
        <v>0</v>
      </c>
    </row>
    <row r="970" spans="3:52" ht="22.5" customHeight="1" thickBot="1">
      <c r="C970" s="511"/>
      <c r="D970" s="513"/>
      <c r="E970" s="515"/>
      <c r="F970" s="517" t="str">
        <f>IF(G971="","",INT(YEARFRAC(G971,'[1]1'!$AJ$7,1)))</f>
        <v/>
      </c>
      <c r="G970" s="518"/>
      <c r="H970" s="519"/>
      <c r="I970" s="520"/>
      <c r="J970" s="513"/>
      <c r="K970" s="540" t="s">
        <v>308</v>
      </c>
      <c r="L970" s="542"/>
      <c r="M970" s="544" t="s">
        <v>307</v>
      </c>
      <c r="N970" s="546"/>
      <c r="O970" s="547"/>
      <c r="P970" s="548"/>
      <c r="Q970" s="3"/>
      <c r="R970" s="4"/>
      <c r="S970" s="5"/>
      <c r="T970" s="6"/>
      <c r="U970" s="7"/>
      <c r="V970" s="55"/>
      <c r="W970" s="125"/>
      <c r="X970" s="8"/>
      <c r="Y970" s="4"/>
      <c r="Z970" s="5"/>
      <c r="AA970" s="6"/>
      <c r="AB970" s="7"/>
      <c r="AC970" s="55"/>
      <c r="AD970" s="168"/>
      <c r="AE970" s="549" t="s">
        <v>66</v>
      </c>
      <c r="AF970" s="549"/>
      <c r="AG970" s="550"/>
      <c r="AH970" s="551"/>
      <c r="AI970" s="536" t="str">
        <f t="shared" si="335"/>
        <v/>
      </c>
      <c r="AJ970" s="538"/>
      <c r="AK970" s="538"/>
      <c r="AL970" s="538"/>
      <c r="AM970" s="538"/>
      <c r="AO970" s="34" t="str">
        <f t="shared" si="336"/>
        <v/>
      </c>
      <c r="AP970" s="35" t="str">
        <f t="shared" si="346"/>
        <v/>
      </c>
      <c r="AQ970" s="36" t="str">
        <f t="shared" si="347"/>
        <v/>
      </c>
      <c r="AR970" s="37" t="str">
        <f t="shared" si="348"/>
        <v/>
      </c>
      <c r="AS970" s="38" t="str">
        <f t="shared" si="349"/>
        <v>000</v>
      </c>
      <c r="AT970" s="39" t="str">
        <f t="shared" si="350"/>
        <v>000</v>
      </c>
      <c r="AU970" s="169">
        <f t="shared" si="351"/>
        <v>0</v>
      </c>
      <c r="AV970" s="35" t="str">
        <f t="shared" si="352"/>
        <v>000</v>
      </c>
      <c r="AW970" s="39" t="str">
        <f t="shared" si="353"/>
        <v>000</v>
      </c>
      <c r="AX970" s="169">
        <f t="shared" si="354"/>
        <v>0</v>
      </c>
      <c r="AY970" s="43">
        <f t="shared" si="355"/>
        <v>0</v>
      </c>
      <c r="AZ970" s="32">
        <f t="shared" si="356"/>
        <v>0</v>
      </c>
    </row>
    <row r="971" spans="3:52" ht="22.5" customHeight="1">
      <c r="C971" s="512"/>
      <c r="D971" s="514"/>
      <c r="E971" s="516"/>
      <c r="F971" s="27" t="s">
        <v>305</v>
      </c>
      <c r="G971" s="25"/>
      <c r="H971" s="28" t="s">
        <v>309</v>
      </c>
      <c r="I971" s="521"/>
      <c r="J971" s="514"/>
      <c r="K971" s="541"/>
      <c r="L971" s="543"/>
      <c r="M971" s="545"/>
      <c r="N971" s="127" t="s">
        <v>305</v>
      </c>
      <c r="O971" s="25"/>
      <c r="P971" s="28" t="s">
        <v>309</v>
      </c>
      <c r="Q971" s="3"/>
      <c r="R971" s="4"/>
      <c r="S971" s="5"/>
      <c r="T971" s="6"/>
      <c r="U971" s="7"/>
      <c r="V971" s="55"/>
      <c r="W971" s="125"/>
      <c r="X971" s="8"/>
      <c r="Y971" s="4"/>
      <c r="Z971" s="5"/>
      <c r="AA971" s="6"/>
      <c r="AB971" s="7"/>
      <c r="AC971" s="55"/>
      <c r="AD971" s="170"/>
      <c r="AE971" s="27" t="s">
        <v>305</v>
      </c>
      <c r="AF971" s="25"/>
      <c r="AG971" s="28" t="s">
        <v>309</v>
      </c>
      <c r="AH971" s="552"/>
      <c r="AI971" s="537"/>
      <c r="AJ971" s="539"/>
      <c r="AK971" s="539"/>
      <c r="AL971" s="539"/>
      <c r="AM971" s="539"/>
      <c r="AO971" s="34" t="str">
        <f t="shared" si="336"/>
        <v/>
      </c>
      <c r="AP971" s="35" t="str">
        <f t="shared" si="346"/>
        <v/>
      </c>
      <c r="AQ971" s="36" t="str">
        <f t="shared" si="347"/>
        <v/>
      </c>
      <c r="AR971" s="37" t="str">
        <f t="shared" si="348"/>
        <v/>
      </c>
      <c r="AS971" s="38" t="str">
        <f t="shared" si="349"/>
        <v>000</v>
      </c>
      <c r="AT971" s="39" t="str">
        <f t="shared" si="350"/>
        <v>000</v>
      </c>
      <c r="AU971" s="169">
        <f t="shared" si="351"/>
        <v>0</v>
      </c>
      <c r="AV971" s="35" t="str">
        <f t="shared" si="352"/>
        <v>000</v>
      </c>
      <c r="AW971" s="39" t="str">
        <f t="shared" si="353"/>
        <v>000</v>
      </c>
      <c r="AX971" s="169">
        <f t="shared" si="354"/>
        <v>0</v>
      </c>
      <c r="AY971" s="43">
        <f t="shared" si="355"/>
        <v>0</v>
      </c>
      <c r="AZ971" s="32">
        <f t="shared" si="356"/>
        <v>0</v>
      </c>
    </row>
    <row r="972" spans="3:52" ht="22.5" customHeight="1" thickBot="1">
      <c r="C972" s="511"/>
      <c r="D972" s="513"/>
      <c r="E972" s="515"/>
      <c r="F972" s="517" t="str">
        <f>IF(G973="","",INT(YEARFRAC(G973,'[1]1'!$AJ$7,1)))</f>
        <v/>
      </c>
      <c r="G972" s="518"/>
      <c r="H972" s="519"/>
      <c r="I972" s="520"/>
      <c r="J972" s="513"/>
      <c r="K972" s="540" t="s">
        <v>308</v>
      </c>
      <c r="L972" s="542"/>
      <c r="M972" s="544" t="s">
        <v>307</v>
      </c>
      <c r="N972" s="546"/>
      <c r="O972" s="547"/>
      <c r="P972" s="548"/>
      <c r="Q972" s="3"/>
      <c r="R972" s="4"/>
      <c r="S972" s="5"/>
      <c r="T972" s="6"/>
      <c r="U972" s="7"/>
      <c r="V972" s="55"/>
      <c r="W972" s="125"/>
      <c r="X972" s="8"/>
      <c r="Y972" s="4"/>
      <c r="Z972" s="5"/>
      <c r="AA972" s="6"/>
      <c r="AB972" s="7"/>
      <c r="AC972" s="55"/>
      <c r="AD972" s="168"/>
      <c r="AE972" s="549" t="s">
        <v>66</v>
      </c>
      <c r="AF972" s="549"/>
      <c r="AG972" s="550"/>
      <c r="AH972" s="551"/>
      <c r="AI972" s="536" t="str">
        <f t="shared" si="337"/>
        <v/>
      </c>
      <c r="AJ972" s="538"/>
      <c r="AK972" s="538"/>
      <c r="AL972" s="538"/>
      <c r="AM972" s="538"/>
      <c r="AO972" s="34" t="str">
        <f t="shared" si="336"/>
        <v/>
      </c>
      <c r="AP972" s="35" t="str">
        <f t="shared" si="346"/>
        <v/>
      </c>
      <c r="AQ972" s="36" t="str">
        <f t="shared" si="347"/>
        <v/>
      </c>
      <c r="AR972" s="37" t="str">
        <f t="shared" si="348"/>
        <v/>
      </c>
      <c r="AS972" s="38" t="str">
        <f t="shared" si="349"/>
        <v>000</v>
      </c>
      <c r="AT972" s="39" t="str">
        <f t="shared" si="350"/>
        <v>000</v>
      </c>
      <c r="AU972" s="169">
        <f t="shared" si="351"/>
        <v>0</v>
      </c>
      <c r="AV972" s="35" t="str">
        <f t="shared" si="352"/>
        <v>000</v>
      </c>
      <c r="AW972" s="39" t="str">
        <f t="shared" si="353"/>
        <v>000</v>
      </c>
      <c r="AX972" s="169">
        <f t="shared" si="354"/>
        <v>0</v>
      </c>
      <c r="AY972" s="43">
        <f t="shared" si="355"/>
        <v>0</v>
      </c>
      <c r="AZ972" s="32">
        <f t="shared" si="356"/>
        <v>0</v>
      </c>
    </row>
    <row r="973" spans="3:52" ht="22.5" customHeight="1">
      <c r="C973" s="512"/>
      <c r="D973" s="514"/>
      <c r="E973" s="516"/>
      <c r="F973" s="27" t="s">
        <v>305</v>
      </c>
      <c r="G973" s="25"/>
      <c r="H973" s="28" t="s">
        <v>309</v>
      </c>
      <c r="I973" s="521"/>
      <c r="J973" s="514"/>
      <c r="K973" s="541"/>
      <c r="L973" s="543"/>
      <c r="M973" s="545"/>
      <c r="N973" s="127" t="s">
        <v>305</v>
      </c>
      <c r="O973" s="25"/>
      <c r="P973" s="28" t="s">
        <v>309</v>
      </c>
      <c r="Q973" s="3"/>
      <c r="R973" s="4"/>
      <c r="S973" s="5"/>
      <c r="T973" s="6"/>
      <c r="U973" s="7"/>
      <c r="V973" s="55"/>
      <c r="W973" s="125"/>
      <c r="X973" s="8"/>
      <c r="Y973" s="4"/>
      <c r="Z973" s="5"/>
      <c r="AA973" s="6"/>
      <c r="AB973" s="7"/>
      <c r="AC973" s="55"/>
      <c r="AD973" s="170"/>
      <c r="AE973" s="27" t="s">
        <v>305</v>
      </c>
      <c r="AF973" s="25"/>
      <c r="AG973" s="28" t="s">
        <v>309</v>
      </c>
      <c r="AH973" s="552"/>
      <c r="AI973" s="537"/>
      <c r="AJ973" s="539"/>
      <c r="AK973" s="539"/>
      <c r="AL973" s="539"/>
      <c r="AM973" s="539"/>
      <c r="AO973" s="34" t="str">
        <f t="shared" si="336"/>
        <v/>
      </c>
      <c r="AP973" s="35" t="str">
        <f t="shared" si="346"/>
        <v/>
      </c>
      <c r="AQ973" s="36" t="str">
        <f t="shared" si="347"/>
        <v/>
      </c>
      <c r="AR973" s="37" t="str">
        <f t="shared" si="348"/>
        <v/>
      </c>
      <c r="AS973" s="38" t="str">
        <f t="shared" si="349"/>
        <v>000</v>
      </c>
      <c r="AT973" s="39" t="str">
        <f t="shared" si="350"/>
        <v>000</v>
      </c>
      <c r="AU973" s="169">
        <f t="shared" si="351"/>
        <v>0</v>
      </c>
      <c r="AV973" s="35" t="str">
        <f t="shared" si="352"/>
        <v>000</v>
      </c>
      <c r="AW973" s="39" t="str">
        <f t="shared" si="353"/>
        <v>000</v>
      </c>
      <c r="AX973" s="169">
        <f t="shared" si="354"/>
        <v>0</v>
      </c>
      <c r="AY973" s="43">
        <f t="shared" si="355"/>
        <v>0</v>
      </c>
      <c r="AZ973" s="32">
        <f t="shared" si="356"/>
        <v>0</v>
      </c>
    </row>
    <row r="974" spans="3:52" ht="22.5" customHeight="1" thickBot="1">
      <c r="C974" s="511"/>
      <c r="D974" s="513"/>
      <c r="E974" s="515"/>
      <c r="F974" s="517" t="str">
        <f>IF(G975="","",INT(YEARFRAC(G975,'[1]1'!$AJ$7,1)))</f>
        <v/>
      </c>
      <c r="G974" s="518"/>
      <c r="H974" s="519"/>
      <c r="I974" s="520"/>
      <c r="J974" s="513"/>
      <c r="K974" s="540" t="s">
        <v>308</v>
      </c>
      <c r="L974" s="542"/>
      <c r="M974" s="544" t="s">
        <v>307</v>
      </c>
      <c r="N974" s="546"/>
      <c r="O974" s="547"/>
      <c r="P974" s="548"/>
      <c r="Q974" s="3"/>
      <c r="R974" s="4"/>
      <c r="S974" s="5"/>
      <c r="T974" s="6"/>
      <c r="U974" s="7"/>
      <c r="V974" s="55"/>
      <c r="W974" s="125"/>
      <c r="X974" s="8"/>
      <c r="Y974" s="4"/>
      <c r="Z974" s="5"/>
      <c r="AA974" s="6"/>
      <c r="AB974" s="7"/>
      <c r="AC974" s="55"/>
      <c r="AD974" s="168"/>
      <c r="AE974" s="549" t="s">
        <v>66</v>
      </c>
      <c r="AF974" s="549"/>
      <c r="AG974" s="550"/>
      <c r="AH974" s="551"/>
      <c r="AI974" s="536" t="str">
        <f t="shared" si="338"/>
        <v/>
      </c>
      <c r="AJ974" s="538"/>
      <c r="AK974" s="538"/>
      <c r="AL974" s="538"/>
      <c r="AM974" s="538"/>
      <c r="AO974" s="34" t="str">
        <f t="shared" si="336"/>
        <v/>
      </c>
      <c r="AP974" s="35" t="str">
        <f t="shared" si="346"/>
        <v/>
      </c>
      <c r="AQ974" s="36" t="str">
        <f t="shared" si="347"/>
        <v/>
      </c>
      <c r="AR974" s="37" t="str">
        <f t="shared" si="348"/>
        <v/>
      </c>
      <c r="AS974" s="38" t="str">
        <f t="shared" si="349"/>
        <v>000</v>
      </c>
      <c r="AT974" s="39" t="str">
        <f t="shared" si="350"/>
        <v>000</v>
      </c>
      <c r="AU974" s="169">
        <f t="shared" si="351"/>
        <v>0</v>
      </c>
      <c r="AV974" s="35" t="str">
        <f t="shared" si="352"/>
        <v>000</v>
      </c>
      <c r="AW974" s="39" t="str">
        <f t="shared" si="353"/>
        <v>000</v>
      </c>
      <c r="AX974" s="169">
        <f t="shared" si="354"/>
        <v>0</v>
      </c>
      <c r="AY974" s="43">
        <f t="shared" si="355"/>
        <v>0</v>
      </c>
      <c r="AZ974" s="32">
        <f t="shared" si="356"/>
        <v>0</v>
      </c>
    </row>
    <row r="975" spans="3:52" ht="22.5" customHeight="1">
      <c r="C975" s="512"/>
      <c r="D975" s="514"/>
      <c r="E975" s="516"/>
      <c r="F975" s="27" t="s">
        <v>305</v>
      </c>
      <c r="G975" s="25"/>
      <c r="H975" s="28" t="s">
        <v>309</v>
      </c>
      <c r="I975" s="521"/>
      <c r="J975" s="514"/>
      <c r="K975" s="541"/>
      <c r="L975" s="543"/>
      <c r="M975" s="545"/>
      <c r="N975" s="127" t="s">
        <v>305</v>
      </c>
      <c r="O975" s="25"/>
      <c r="P975" s="28" t="s">
        <v>309</v>
      </c>
      <c r="Q975" s="3"/>
      <c r="R975" s="4"/>
      <c r="S975" s="5"/>
      <c r="T975" s="6"/>
      <c r="U975" s="7"/>
      <c r="V975" s="55"/>
      <c r="W975" s="125"/>
      <c r="X975" s="8"/>
      <c r="Y975" s="4"/>
      <c r="Z975" s="5"/>
      <c r="AA975" s="6"/>
      <c r="AB975" s="7"/>
      <c r="AC975" s="55"/>
      <c r="AD975" s="170"/>
      <c r="AE975" s="27" t="s">
        <v>305</v>
      </c>
      <c r="AF975" s="25"/>
      <c r="AG975" s="28" t="s">
        <v>309</v>
      </c>
      <c r="AH975" s="552"/>
      <c r="AI975" s="537"/>
      <c r="AJ975" s="539"/>
      <c r="AK975" s="539"/>
      <c r="AL975" s="539"/>
      <c r="AM975" s="539"/>
      <c r="AO975" s="34" t="str">
        <f t="shared" ref="AO975:AO1003" si="357">IF(D975&lt;&gt;"",D975,IF(SUM(Q975:AC976)&lt;&gt;0,AO974,""))</f>
        <v/>
      </c>
      <c r="AP975" s="35" t="str">
        <f t="shared" si="346"/>
        <v/>
      </c>
      <c r="AQ975" s="36" t="str">
        <f t="shared" si="347"/>
        <v/>
      </c>
      <c r="AR975" s="37" t="str">
        <f t="shared" si="348"/>
        <v/>
      </c>
      <c r="AS975" s="38" t="str">
        <f t="shared" si="349"/>
        <v>000</v>
      </c>
      <c r="AT975" s="39" t="str">
        <f t="shared" si="350"/>
        <v>000</v>
      </c>
      <c r="AU975" s="169">
        <f t="shared" si="351"/>
        <v>0</v>
      </c>
      <c r="AV975" s="35" t="str">
        <f t="shared" si="352"/>
        <v>000</v>
      </c>
      <c r="AW975" s="39" t="str">
        <f t="shared" si="353"/>
        <v>000</v>
      </c>
      <c r="AX975" s="169">
        <f t="shared" si="354"/>
        <v>0</v>
      </c>
      <c r="AY975" s="43">
        <f t="shared" si="355"/>
        <v>0</v>
      </c>
      <c r="AZ975" s="32">
        <f t="shared" si="356"/>
        <v>0</v>
      </c>
    </row>
    <row r="976" spans="3:52" ht="22.5" customHeight="1" thickBot="1">
      <c r="C976" s="511"/>
      <c r="D976" s="513"/>
      <c r="E976" s="515"/>
      <c r="F976" s="517" t="str">
        <f>IF(G977="","",INT(YEARFRAC(G977,'[1]1'!$AJ$7,1)))</f>
        <v/>
      </c>
      <c r="G976" s="518"/>
      <c r="H976" s="519"/>
      <c r="I976" s="520"/>
      <c r="J976" s="513"/>
      <c r="K976" s="540" t="s">
        <v>308</v>
      </c>
      <c r="L976" s="542"/>
      <c r="M976" s="544" t="s">
        <v>307</v>
      </c>
      <c r="N976" s="546"/>
      <c r="O976" s="547"/>
      <c r="P976" s="548"/>
      <c r="Q976" s="3"/>
      <c r="R976" s="4"/>
      <c r="S976" s="5"/>
      <c r="T976" s="6"/>
      <c r="U976" s="7"/>
      <c r="V976" s="55"/>
      <c r="W976" s="125"/>
      <c r="X976" s="8"/>
      <c r="Y976" s="4"/>
      <c r="Z976" s="5"/>
      <c r="AA976" s="6"/>
      <c r="AB976" s="7"/>
      <c r="AC976" s="55"/>
      <c r="AD976" s="168"/>
      <c r="AE976" s="549" t="s">
        <v>66</v>
      </c>
      <c r="AF976" s="549"/>
      <c r="AG976" s="550"/>
      <c r="AH976" s="551"/>
      <c r="AI976" s="536" t="str">
        <f t="shared" si="339"/>
        <v/>
      </c>
      <c r="AJ976" s="538"/>
      <c r="AK976" s="538"/>
      <c r="AL976" s="538"/>
      <c r="AM976" s="538"/>
      <c r="AO976" s="34" t="str">
        <f t="shared" si="357"/>
        <v/>
      </c>
      <c r="AP976" s="35" t="str">
        <f t="shared" si="346"/>
        <v/>
      </c>
      <c r="AQ976" s="36" t="str">
        <f t="shared" si="347"/>
        <v/>
      </c>
      <c r="AR976" s="37" t="str">
        <f t="shared" si="348"/>
        <v/>
      </c>
      <c r="AS976" s="38" t="str">
        <f t="shared" si="349"/>
        <v>000</v>
      </c>
      <c r="AT976" s="39" t="str">
        <f t="shared" si="350"/>
        <v>000</v>
      </c>
      <c r="AU976" s="169">
        <f t="shared" si="351"/>
        <v>0</v>
      </c>
      <c r="AV976" s="35" t="str">
        <f t="shared" si="352"/>
        <v>000</v>
      </c>
      <c r="AW976" s="39" t="str">
        <f t="shared" si="353"/>
        <v>000</v>
      </c>
      <c r="AX976" s="169">
        <f t="shared" si="354"/>
        <v>0</v>
      </c>
      <c r="AY976" s="43">
        <f t="shared" si="355"/>
        <v>0</v>
      </c>
      <c r="AZ976" s="32">
        <f t="shared" si="356"/>
        <v>0</v>
      </c>
    </row>
    <row r="977" spans="3:52" ht="22.5" customHeight="1">
      <c r="C977" s="512"/>
      <c r="D977" s="514"/>
      <c r="E977" s="516"/>
      <c r="F977" s="27" t="s">
        <v>305</v>
      </c>
      <c r="G977" s="25"/>
      <c r="H977" s="28" t="s">
        <v>309</v>
      </c>
      <c r="I977" s="521"/>
      <c r="J977" s="514"/>
      <c r="K977" s="541"/>
      <c r="L977" s="543"/>
      <c r="M977" s="545"/>
      <c r="N977" s="127" t="s">
        <v>305</v>
      </c>
      <c r="O977" s="25"/>
      <c r="P977" s="28" t="s">
        <v>309</v>
      </c>
      <c r="Q977" s="3"/>
      <c r="R977" s="4"/>
      <c r="S977" s="5"/>
      <c r="T977" s="6"/>
      <c r="U977" s="7"/>
      <c r="V977" s="55"/>
      <c r="W977" s="125"/>
      <c r="X977" s="8"/>
      <c r="Y977" s="4"/>
      <c r="Z977" s="5"/>
      <c r="AA977" s="6"/>
      <c r="AB977" s="7"/>
      <c r="AC977" s="55"/>
      <c r="AD977" s="170"/>
      <c r="AE977" s="27" t="s">
        <v>305</v>
      </c>
      <c r="AF977" s="25"/>
      <c r="AG977" s="28" t="s">
        <v>309</v>
      </c>
      <c r="AH977" s="552"/>
      <c r="AI977" s="537"/>
      <c r="AJ977" s="539"/>
      <c r="AK977" s="539"/>
      <c r="AL977" s="539"/>
      <c r="AM977" s="539"/>
      <c r="AO977" s="34" t="str">
        <f t="shared" si="357"/>
        <v/>
      </c>
      <c r="AP977" s="35" t="str">
        <f t="shared" si="346"/>
        <v/>
      </c>
      <c r="AQ977" s="36" t="str">
        <f t="shared" si="347"/>
        <v/>
      </c>
      <c r="AR977" s="37" t="str">
        <f t="shared" si="348"/>
        <v/>
      </c>
      <c r="AS977" s="38" t="str">
        <f t="shared" si="349"/>
        <v>000</v>
      </c>
      <c r="AT977" s="39" t="str">
        <f t="shared" si="350"/>
        <v>000</v>
      </c>
      <c r="AU977" s="169">
        <f t="shared" si="351"/>
        <v>0</v>
      </c>
      <c r="AV977" s="35" t="str">
        <f t="shared" si="352"/>
        <v>000</v>
      </c>
      <c r="AW977" s="39" t="str">
        <f t="shared" si="353"/>
        <v>000</v>
      </c>
      <c r="AX977" s="169">
        <f t="shared" si="354"/>
        <v>0</v>
      </c>
      <c r="AY977" s="43">
        <f t="shared" si="355"/>
        <v>0</v>
      </c>
      <c r="AZ977" s="32">
        <f t="shared" si="356"/>
        <v>0</v>
      </c>
    </row>
    <row r="978" spans="3:52" ht="22.5" customHeight="1" thickBot="1">
      <c r="C978" s="511"/>
      <c r="D978" s="513"/>
      <c r="E978" s="515"/>
      <c r="F978" s="517" t="str">
        <f>IF(G979="","",INT(YEARFRAC(G979,'[1]1'!$AJ$7,1)))</f>
        <v/>
      </c>
      <c r="G978" s="518"/>
      <c r="H978" s="519"/>
      <c r="I978" s="520"/>
      <c r="J978" s="513"/>
      <c r="K978" s="540" t="s">
        <v>308</v>
      </c>
      <c r="L978" s="542"/>
      <c r="M978" s="544" t="s">
        <v>307</v>
      </c>
      <c r="N978" s="546"/>
      <c r="O978" s="547"/>
      <c r="P978" s="548"/>
      <c r="Q978" s="3"/>
      <c r="R978" s="4"/>
      <c r="S978" s="5"/>
      <c r="T978" s="6"/>
      <c r="U978" s="7"/>
      <c r="V978" s="55"/>
      <c r="W978" s="125"/>
      <c r="X978" s="8"/>
      <c r="Y978" s="4"/>
      <c r="Z978" s="5"/>
      <c r="AA978" s="6"/>
      <c r="AB978" s="7"/>
      <c r="AC978" s="55"/>
      <c r="AD978" s="168"/>
      <c r="AE978" s="549" t="s">
        <v>66</v>
      </c>
      <c r="AF978" s="549"/>
      <c r="AG978" s="550"/>
      <c r="AH978" s="551"/>
      <c r="AI978" s="536" t="str">
        <f t="shared" si="340"/>
        <v/>
      </c>
      <c r="AJ978" s="538"/>
      <c r="AK978" s="538"/>
      <c r="AL978" s="538"/>
      <c r="AM978" s="538"/>
      <c r="AO978" s="34" t="str">
        <f t="shared" si="357"/>
        <v/>
      </c>
      <c r="AP978" s="35" t="str">
        <f t="shared" si="346"/>
        <v/>
      </c>
      <c r="AQ978" s="36" t="str">
        <f t="shared" si="347"/>
        <v/>
      </c>
      <c r="AR978" s="37" t="str">
        <f t="shared" si="348"/>
        <v/>
      </c>
      <c r="AS978" s="38" t="str">
        <f t="shared" si="349"/>
        <v>000</v>
      </c>
      <c r="AT978" s="39" t="str">
        <f t="shared" si="350"/>
        <v>000</v>
      </c>
      <c r="AU978" s="169">
        <f t="shared" si="351"/>
        <v>0</v>
      </c>
      <c r="AV978" s="35" t="str">
        <f t="shared" si="352"/>
        <v>000</v>
      </c>
      <c r="AW978" s="39" t="str">
        <f t="shared" si="353"/>
        <v>000</v>
      </c>
      <c r="AX978" s="169">
        <f t="shared" si="354"/>
        <v>0</v>
      </c>
      <c r="AY978" s="43">
        <f t="shared" si="355"/>
        <v>0</v>
      </c>
      <c r="AZ978" s="32">
        <f t="shared" si="356"/>
        <v>0</v>
      </c>
    </row>
    <row r="979" spans="3:52" ht="22.5" customHeight="1">
      <c r="C979" s="512"/>
      <c r="D979" s="514"/>
      <c r="E979" s="516"/>
      <c r="F979" s="27" t="s">
        <v>305</v>
      </c>
      <c r="G979" s="25"/>
      <c r="H979" s="28" t="s">
        <v>309</v>
      </c>
      <c r="I979" s="521"/>
      <c r="J979" s="514"/>
      <c r="K979" s="541"/>
      <c r="L979" s="543"/>
      <c r="M979" s="545"/>
      <c r="N979" s="127" t="s">
        <v>305</v>
      </c>
      <c r="O979" s="25"/>
      <c r="P979" s="28" t="s">
        <v>309</v>
      </c>
      <c r="Q979" s="3"/>
      <c r="R979" s="4"/>
      <c r="S979" s="5"/>
      <c r="T979" s="6"/>
      <c r="U979" s="7"/>
      <c r="V979" s="55"/>
      <c r="W979" s="125"/>
      <c r="X979" s="8"/>
      <c r="Y979" s="4"/>
      <c r="Z979" s="5"/>
      <c r="AA979" s="6"/>
      <c r="AB979" s="7"/>
      <c r="AC979" s="55"/>
      <c r="AD979" s="170"/>
      <c r="AE979" s="27" t="s">
        <v>305</v>
      </c>
      <c r="AF979" s="25"/>
      <c r="AG979" s="28" t="s">
        <v>309</v>
      </c>
      <c r="AH979" s="552"/>
      <c r="AI979" s="537"/>
      <c r="AJ979" s="539"/>
      <c r="AK979" s="539"/>
      <c r="AL979" s="539"/>
      <c r="AM979" s="539"/>
      <c r="AO979" s="34" t="str">
        <f t="shared" si="357"/>
        <v/>
      </c>
      <c r="AP979" s="35" t="str">
        <f t="shared" si="346"/>
        <v/>
      </c>
      <c r="AQ979" s="36" t="str">
        <f t="shared" si="347"/>
        <v/>
      </c>
      <c r="AR979" s="37" t="str">
        <f t="shared" si="348"/>
        <v/>
      </c>
      <c r="AS979" s="38" t="str">
        <f t="shared" si="349"/>
        <v>000</v>
      </c>
      <c r="AT979" s="39" t="str">
        <f t="shared" si="350"/>
        <v>000</v>
      </c>
      <c r="AU979" s="169">
        <f t="shared" si="351"/>
        <v>0</v>
      </c>
      <c r="AV979" s="35" t="str">
        <f t="shared" si="352"/>
        <v>000</v>
      </c>
      <c r="AW979" s="39" t="str">
        <f t="shared" si="353"/>
        <v>000</v>
      </c>
      <c r="AX979" s="169">
        <f t="shared" si="354"/>
        <v>0</v>
      </c>
      <c r="AY979" s="43">
        <f t="shared" si="355"/>
        <v>0</v>
      </c>
      <c r="AZ979" s="32">
        <f t="shared" si="356"/>
        <v>0</v>
      </c>
    </row>
    <row r="980" spans="3:52" ht="22.5" customHeight="1" thickBot="1">
      <c r="C980" s="511"/>
      <c r="D980" s="513"/>
      <c r="E980" s="515"/>
      <c r="F980" s="517" t="str">
        <f>IF(G981="","",INT(YEARFRAC(G981,'[1]1'!$AJ$7,1)))</f>
        <v/>
      </c>
      <c r="G980" s="518"/>
      <c r="H980" s="519"/>
      <c r="I980" s="520"/>
      <c r="J980" s="513"/>
      <c r="K980" s="540" t="s">
        <v>308</v>
      </c>
      <c r="L980" s="542"/>
      <c r="M980" s="544" t="s">
        <v>307</v>
      </c>
      <c r="N980" s="546"/>
      <c r="O980" s="547"/>
      <c r="P980" s="548"/>
      <c r="Q980" s="3"/>
      <c r="R980" s="4"/>
      <c r="S980" s="5"/>
      <c r="T980" s="6"/>
      <c r="U980" s="7"/>
      <c r="V980" s="55"/>
      <c r="W980" s="125"/>
      <c r="X980" s="8"/>
      <c r="Y980" s="4"/>
      <c r="Z980" s="5"/>
      <c r="AA980" s="6"/>
      <c r="AB980" s="7"/>
      <c r="AC980" s="55"/>
      <c r="AD980" s="168"/>
      <c r="AE980" s="549" t="s">
        <v>66</v>
      </c>
      <c r="AF980" s="549"/>
      <c r="AG980" s="550"/>
      <c r="AH980" s="551"/>
      <c r="AI980" s="536" t="str">
        <f t="shared" si="341"/>
        <v/>
      </c>
      <c r="AJ980" s="538"/>
      <c r="AK980" s="538"/>
      <c r="AL980" s="538"/>
      <c r="AM980" s="538"/>
      <c r="AO980" s="34" t="str">
        <f t="shared" si="357"/>
        <v/>
      </c>
      <c r="AP980" s="35" t="str">
        <f t="shared" si="346"/>
        <v/>
      </c>
      <c r="AQ980" s="36" t="str">
        <f t="shared" si="347"/>
        <v/>
      </c>
      <c r="AR980" s="37" t="str">
        <f t="shared" si="348"/>
        <v/>
      </c>
      <c r="AS980" s="38" t="str">
        <f t="shared" si="349"/>
        <v>000</v>
      </c>
      <c r="AT980" s="39" t="str">
        <f t="shared" si="350"/>
        <v>000</v>
      </c>
      <c r="AU980" s="169">
        <f t="shared" si="351"/>
        <v>0</v>
      </c>
      <c r="AV980" s="35" t="str">
        <f t="shared" si="352"/>
        <v>000</v>
      </c>
      <c r="AW980" s="39" t="str">
        <f t="shared" si="353"/>
        <v>000</v>
      </c>
      <c r="AX980" s="169">
        <f t="shared" si="354"/>
        <v>0</v>
      </c>
      <c r="AY980" s="43">
        <f t="shared" si="355"/>
        <v>0</v>
      </c>
      <c r="AZ980" s="32">
        <f t="shared" si="356"/>
        <v>0</v>
      </c>
    </row>
    <row r="981" spans="3:52" ht="22.5" customHeight="1">
      <c r="C981" s="512"/>
      <c r="D981" s="514"/>
      <c r="E981" s="516"/>
      <c r="F981" s="27" t="s">
        <v>305</v>
      </c>
      <c r="G981" s="25"/>
      <c r="H981" s="28" t="s">
        <v>309</v>
      </c>
      <c r="I981" s="521"/>
      <c r="J981" s="514"/>
      <c r="K981" s="541"/>
      <c r="L981" s="543"/>
      <c r="M981" s="545"/>
      <c r="N981" s="127" t="s">
        <v>305</v>
      </c>
      <c r="O981" s="25"/>
      <c r="P981" s="28" t="s">
        <v>309</v>
      </c>
      <c r="Q981" s="3"/>
      <c r="R981" s="4"/>
      <c r="S981" s="5"/>
      <c r="T981" s="6"/>
      <c r="U981" s="7"/>
      <c r="V981" s="55"/>
      <c r="W981" s="125"/>
      <c r="X981" s="8"/>
      <c r="Y981" s="4"/>
      <c r="Z981" s="5"/>
      <c r="AA981" s="6"/>
      <c r="AB981" s="7"/>
      <c r="AC981" s="55"/>
      <c r="AD981" s="170"/>
      <c r="AE981" s="27" t="s">
        <v>305</v>
      </c>
      <c r="AF981" s="25"/>
      <c r="AG981" s="28" t="s">
        <v>309</v>
      </c>
      <c r="AH981" s="552"/>
      <c r="AI981" s="537"/>
      <c r="AJ981" s="539"/>
      <c r="AK981" s="539"/>
      <c r="AL981" s="539"/>
      <c r="AM981" s="539"/>
      <c r="AO981" s="34" t="str">
        <f t="shared" si="357"/>
        <v/>
      </c>
      <c r="AP981" s="35" t="str">
        <f t="shared" si="346"/>
        <v/>
      </c>
      <c r="AQ981" s="36" t="str">
        <f t="shared" si="347"/>
        <v/>
      </c>
      <c r="AR981" s="37" t="str">
        <f t="shared" si="348"/>
        <v/>
      </c>
      <c r="AS981" s="38" t="str">
        <f t="shared" si="349"/>
        <v>000</v>
      </c>
      <c r="AT981" s="39" t="str">
        <f t="shared" si="350"/>
        <v>000</v>
      </c>
      <c r="AU981" s="169">
        <f t="shared" si="351"/>
        <v>0</v>
      </c>
      <c r="AV981" s="35" t="str">
        <f t="shared" si="352"/>
        <v>000</v>
      </c>
      <c r="AW981" s="39" t="str">
        <f t="shared" si="353"/>
        <v>000</v>
      </c>
      <c r="AX981" s="169">
        <f t="shared" si="354"/>
        <v>0</v>
      </c>
      <c r="AY981" s="43">
        <f t="shared" si="355"/>
        <v>0</v>
      </c>
      <c r="AZ981" s="32">
        <f t="shared" si="356"/>
        <v>0</v>
      </c>
    </row>
    <row r="982" spans="3:52" ht="22.5" customHeight="1" thickBot="1">
      <c r="C982" s="511"/>
      <c r="D982" s="513"/>
      <c r="E982" s="515"/>
      <c r="F982" s="517" t="str">
        <f>IF(G983="","",INT(YEARFRAC(G983,'[1]1'!$AJ$7,1)))</f>
        <v/>
      </c>
      <c r="G982" s="518"/>
      <c r="H982" s="519"/>
      <c r="I982" s="520"/>
      <c r="J982" s="513"/>
      <c r="K982" s="540" t="s">
        <v>308</v>
      </c>
      <c r="L982" s="542"/>
      <c r="M982" s="544" t="s">
        <v>307</v>
      </c>
      <c r="N982" s="546"/>
      <c r="O982" s="547"/>
      <c r="P982" s="548"/>
      <c r="Q982" s="3"/>
      <c r="R982" s="4"/>
      <c r="S982" s="5"/>
      <c r="T982" s="6"/>
      <c r="U982" s="7"/>
      <c r="V982" s="55"/>
      <c r="W982" s="125"/>
      <c r="X982" s="8"/>
      <c r="Y982" s="4"/>
      <c r="Z982" s="5"/>
      <c r="AA982" s="6"/>
      <c r="AB982" s="7"/>
      <c r="AC982" s="55"/>
      <c r="AD982" s="168"/>
      <c r="AE982" s="549" t="s">
        <v>66</v>
      </c>
      <c r="AF982" s="549"/>
      <c r="AG982" s="550"/>
      <c r="AH982" s="551"/>
      <c r="AI982" s="536" t="str">
        <f t="shared" si="342"/>
        <v/>
      </c>
      <c r="AJ982" s="538"/>
      <c r="AK982" s="538"/>
      <c r="AL982" s="538"/>
      <c r="AM982" s="538"/>
      <c r="AO982" s="34" t="str">
        <f t="shared" si="357"/>
        <v/>
      </c>
      <c r="AP982" s="35" t="str">
        <f t="shared" si="346"/>
        <v/>
      </c>
      <c r="AQ982" s="36" t="str">
        <f t="shared" si="347"/>
        <v/>
      </c>
      <c r="AR982" s="37" t="str">
        <f t="shared" si="348"/>
        <v/>
      </c>
      <c r="AS982" s="38" t="str">
        <f t="shared" si="349"/>
        <v>000</v>
      </c>
      <c r="AT982" s="39" t="str">
        <f t="shared" si="350"/>
        <v>000</v>
      </c>
      <c r="AU982" s="169">
        <f t="shared" si="351"/>
        <v>0</v>
      </c>
      <c r="AV982" s="35" t="str">
        <f t="shared" si="352"/>
        <v>000</v>
      </c>
      <c r="AW982" s="39" t="str">
        <f t="shared" si="353"/>
        <v>000</v>
      </c>
      <c r="AX982" s="169">
        <f t="shared" si="354"/>
        <v>0</v>
      </c>
      <c r="AY982" s="43">
        <f t="shared" si="355"/>
        <v>0</v>
      </c>
      <c r="AZ982" s="32">
        <f t="shared" si="356"/>
        <v>0</v>
      </c>
    </row>
    <row r="983" spans="3:52" ht="22.5" customHeight="1">
      <c r="C983" s="512"/>
      <c r="D983" s="514"/>
      <c r="E983" s="516"/>
      <c r="F983" s="27" t="s">
        <v>305</v>
      </c>
      <c r="G983" s="25"/>
      <c r="H983" s="28" t="s">
        <v>309</v>
      </c>
      <c r="I983" s="521"/>
      <c r="J983" s="514"/>
      <c r="K983" s="541"/>
      <c r="L983" s="543"/>
      <c r="M983" s="545"/>
      <c r="N983" s="127" t="s">
        <v>305</v>
      </c>
      <c r="O983" s="25"/>
      <c r="P983" s="28" t="s">
        <v>309</v>
      </c>
      <c r="Q983" s="3"/>
      <c r="R983" s="4"/>
      <c r="S983" s="5"/>
      <c r="T983" s="6"/>
      <c r="U983" s="7"/>
      <c r="V983" s="55"/>
      <c r="W983" s="125"/>
      <c r="X983" s="8"/>
      <c r="Y983" s="4"/>
      <c r="Z983" s="5"/>
      <c r="AA983" s="6"/>
      <c r="AB983" s="7"/>
      <c r="AC983" s="55"/>
      <c r="AD983" s="170"/>
      <c r="AE983" s="27" t="s">
        <v>305</v>
      </c>
      <c r="AF983" s="25"/>
      <c r="AG983" s="28" t="s">
        <v>309</v>
      </c>
      <c r="AH983" s="552"/>
      <c r="AI983" s="537"/>
      <c r="AJ983" s="539"/>
      <c r="AK983" s="539"/>
      <c r="AL983" s="539"/>
      <c r="AM983" s="539"/>
      <c r="AO983" s="34" t="str">
        <f t="shared" si="357"/>
        <v/>
      </c>
      <c r="AP983" s="35" t="str">
        <f t="shared" si="346"/>
        <v/>
      </c>
      <c r="AQ983" s="36" t="str">
        <f t="shared" si="347"/>
        <v/>
      </c>
      <c r="AR983" s="37" t="str">
        <f t="shared" si="348"/>
        <v/>
      </c>
      <c r="AS983" s="38" t="str">
        <f t="shared" si="349"/>
        <v>000</v>
      </c>
      <c r="AT983" s="39" t="str">
        <f t="shared" si="350"/>
        <v>000</v>
      </c>
      <c r="AU983" s="169">
        <f t="shared" si="351"/>
        <v>0</v>
      </c>
      <c r="AV983" s="35" t="str">
        <f t="shared" si="352"/>
        <v>000</v>
      </c>
      <c r="AW983" s="39" t="str">
        <f t="shared" si="353"/>
        <v>000</v>
      </c>
      <c r="AX983" s="169">
        <f t="shared" si="354"/>
        <v>0</v>
      </c>
      <c r="AY983" s="43">
        <f t="shared" si="355"/>
        <v>0</v>
      </c>
      <c r="AZ983" s="32">
        <f t="shared" si="356"/>
        <v>0</v>
      </c>
    </row>
    <row r="984" spans="3:52" ht="22.5" customHeight="1" thickBot="1">
      <c r="C984" s="511"/>
      <c r="D984" s="513"/>
      <c r="E984" s="515"/>
      <c r="F984" s="517" t="str">
        <f>IF(G985="","",INT(YEARFRAC(G985,'[1]1'!$AJ$7,1)))</f>
        <v/>
      </c>
      <c r="G984" s="518"/>
      <c r="H984" s="519"/>
      <c r="I984" s="520"/>
      <c r="J984" s="513"/>
      <c r="K984" s="540" t="s">
        <v>308</v>
      </c>
      <c r="L984" s="542"/>
      <c r="M984" s="544" t="s">
        <v>307</v>
      </c>
      <c r="N984" s="546"/>
      <c r="O984" s="547"/>
      <c r="P984" s="548"/>
      <c r="Q984" s="3"/>
      <c r="R984" s="4"/>
      <c r="S984" s="5"/>
      <c r="T984" s="6"/>
      <c r="U984" s="7"/>
      <c r="V984" s="55"/>
      <c r="W984" s="125"/>
      <c r="X984" s="8"/>
      <c r="Y984" s="4"/>
      <c r="Z984" s="5"/>
      <c r="AA984" s="6"/>
      <c r="AB984" s="7"/>
      <c r="AC984" s="55"/>
      <c r="AD984" s="168"/>
      <c r="AE984" s="549" t="s">
        <v>66</v>
      </c>
      <c r="AF984" s="549"/>
      <c r="AG984" s="550"/>
      <c r="AH984" s="551"/>
      <c r="AI984" s="536" t="str">
        <f t="shared" ref="AI984" si="358">IF(F984&lt;35,"◯","")</f>
        <v/>
      </c>
      <c r="AJ984" s="538"/>
      <c r="AK984" s="538"/>
      <c r="AL984" s="538"/>
      <c r="AM984" s="538"/>
      <c r="AO984" s="34" t="str">
        <f t="shared" si="357"/>
        <v/>
      </c>
      <c r="AP984" s="35" t="str">
        <f t="shared" si="346"/>
        <v/>
      </c>
      <c r="AQ984" s="36" t="str">
        <f t="shared" si="347"/>
        <v/>
      </c>
      <c r="AR984" s="37" t="str">
        <f t="shared" si="348"/>
        <v/>
      </c>
      <c r="AS984" s="38" t="str">
        <f t="shared" si="349"/>
        <v>000</v>
      </c>
      <c r="AT984" s="39" t="str">
        <f t="shared" si="350"/>
        <v>000</v>
      </c>
      <c r="AU984" s="169">
        <f t="shared" si="351"/>
        <v>0</v>
      </c>
      <c r="AV984" s="35" t="str">
        <f t="shared" si="352"/>
        <v>000</v>
      </c>
      <c r="AW984" s="39" t="str">
        <f t="shared" si="353"/>
        <v>000</v>
      </c>
      <c r="AX984" s="169">
        <f t="shared" si="354"/>
        <v>0</v>
      </c>
      <c r="AY984" s="43">
        <f t="shared" si="355"/>
        <v>0</v>
      </c>
      <c r="AZ984" s="32">
        <f t="shared" si="356"/>
        <v>0</v>
      </c>
    </row>
    <row r="985" spans="3:52" ht="22.5" customHeight="1">
      <c r="C985" s="512"/>
      <c r="D985" s="514"/>
      <c r="E985" s="516"/>
      <c r="F985" s="27" t="s">
        <v>305</v>
      </c>
      <c r="G985" s="25"/>
      <c r="H985" s="28" t="s">
        <v>309</v>
      </c>
      <c r="I985" s="521"/>
      <c r="J985" s="514"/>
      <c r="K985" s="541"/>
      <c r="L985" s="543"/>
      <c r="M985" s="545"/>
      <c r="N985" s="127" t="s">
        <v>305</v>
      </c>
      <c r="O985" s="25"/>
      <c r="P985" s="28" t="s">
        <v>309</v>
      </c>
      <c r="Q985" s="3"/>
      <c r="R985" s="4"/>
      <c r="S985" s="5"/>
      <c r="T985" s="6"/>
      <c r="U985" s="7"/>
      <c r="V985" s="55"/>
      <c r="W985" s="125"/>
      <c r="X985" s="8"/>
      <c r="Y985" s="4"/>
      <c r="Z985" s="5"/>
      <c r="AA985" s="6"/>
      <c r="AB985" s="7"/>
      <c r="AC985" s="55"/>
      <c r="AD985" s="170"/>
      <c r="AE985" s="27" t="s">
        <v>305</v>
      </c>
      <c r="AF985" s="25"/>
      <c r="AG985" s="28" t="s">
        <v>309</v>
      </c>
      <c r="AH985" s="552"/>
      <c r="AI985" s="537"/>
      <c r="AJ985" s="539"/>
      <c r="AK985" s="539"/>
      <c r="AL985" s="539"/>
      <c r="AM985" s="539"/>
      <c r="AO985" s="34" t="str">
        <f t="shared" si="357"/>
        <v/>
      </c>
      <c r="AP985" s="35" t="str">
        <f t="shared" si="346"/>
        <v/>
      </c>
      <c r="AQ985" s="36" t="str">
        <f t="shared" si="347"/>
        <v/>
      </c>
      <c r="AR985" s="37" t="str">
        <f t="shared" si="348"/>
        <v/>
      </c>
      <c r="AS985" s="38" t="str">
        <f t="shared" si="349"/>
        <v>000</v>
      </c>
      <c r="AT985" s="39" t="str">
        <f t="shared" si="350"/>
        <v>000</v>
      </c>
      <c r="AU985" s="169">
        <f t="shared" si="351"/>
        <v>0</v>
      </c>
      <c r="AV985" s="35" t="str">
        <f t="shared" si="352"/>
        <v>000</v>
      </c>
      <c r="AW985" s="39" t="str">
        <f t="shared" si="353"/>
        <v>000</v>
      </c>
      <c r="AX985" s="169">
        <f t="shared" si="354"/>
        <v>0</v>
      </c>
      <c r="AY985" s="43">
        <f t="shared" si="355"/>
        <v>0</v>
      </c>
      <c r="AZ985" s="32">
        <f t="shared" si="356"/>
        <v>0</v>
      </c>
    </row>
    <row r="986" spans="3:52" ht="22.5" customHeight="1" thickBot="1">
      <c r="C986" s="511"/>
      <c r="D986" s="513"/>
      <c r="E986" s="515"/>
      <c r="F986" s="517" t="str">
        <f>IF(G987="","",INT(YEARFRAC(G987,'[1]1'!$AJ$7,1)))</f>
        <v/>
      </c>
      <c r="G986" s="518"/>
      <c r="H986" s="519"/>
      <c r="I986" s="520"/>
      <c r="J986" s="513"/>
      <c r="K986" s="540" t="s">
        <v>308</v>
      </c>
      <c r="L986" s="542"/>
      <c r="M986" s="544" t="s">
        <v>307</v>
      </c>
      <c r="N986" s="546"/>
      <c r="O986" s="547"/>
      <c r="P986" s="548"/>
      <c r="Q986" s="3"/>
      <c r="R986" s="4"/>
      <c r="S986" s="5"/>
      <c r="T986" s="6"/>
      <c r="U986" s="7"/>
      <c r="V986" s="55"/>
      <c r="W986" s="125"/>
      <c r="X986" s="8"/>
      <c r="Y986" s="4"/>
      <c r="Z986" s="5"/>
      <c r="AA986" s="6"/>
      <c r="AB986" s="7"/>
      <c r="AC986" s="55"/>
      <c r="AD986" s="168"/>
      <c r="AE986" s="549" t="s">
        <v>66</v>
      </c>
      <c r="AF986" s="549"/>
      <c r="AG986" s="550"/>
      <c r="AH986" s="551"/>
      <c r="AI986" s="536" t="str">
        <f t="shared" ref="AI986" si="359">IF(F986&lt;35,"◯","")</f>
        <v/>
      </c>
      <c r="AJ986" s="538"/>
      <c r="AK986" s="538"/>
      <c r="AL986" s="538"/>
      <c r="AM986" s="538"/>
      <c r="AO986" s="34" t="str">
        <f t="shared" si="357"/>
        <v/>
      </c>
      <c r="AP986" s="35" t="str">
        <f t="shared" si="346"/>
        <v/>
      </c>
      <c r="AQ986" s="36" t="str">
        <f t="shared" si="347"/>
        <v/>
      </c>
      <c r="AR986" s="37" t="str">
        <f t="shared" si="348"/>
        <v/>
      </c>
      <c r="AS986" s="38" t="str">
        <f t="shared" si="349"/>
        <v>000</v>
      </c>
      <c r="AT986" s="39" t="str">
        <f t="shared" si="350"/>
        <v>000</v>
      </c>
      <c r="AU986" s="169">
        <f t="shared" si="351"/>
        <v>0</v>
      </c>
      <c r="AV986" s="35" t="str">
        <f t="shared" si="352"/>
        <v>000</v>
      </c>
      <c r="AW986" s="39" t="str">
        <f t="shared" si="353"/>
        <v>000</v>
      </c>
      <c r="AX986" s="169">
        <f t="shared" si="354"/>
        <v>0</v>
      </c>
      <c r="AY986" s="43">
        <f t="shared" si="355"/>
        <v>0</v>
      </c>
      <c r="AZ986" s="32">
        <f t="shared" si="356"/>
        <v>0</v>
      </c>
    </row>
    <row r="987" spans="3:52" ht="22.5" customHeight="1">
      <c r="C987" s="512"/>
      <c r="D987" s="514"/>
      <c r="E987" s="516"/>
      <c r="F987" s="27" t="s">
        <v>305</v>
      </c>
      <c r="G987" s="25"/>
      <c r="H987" s="28" t="s">
        <v>309</v>
      </c>
      <c r="I987" s="521"/>
      <c r="J987" s="514"/>
      <c r="K987" s="541"/>
      <c r="L987" s="543"/>
      <c r="M987" s="545"/>
      <c r="N987" s="127" t="s">
        <v>305</v>
      </c>
      <c r="O987" s="25"/>
      <c r="P987" s="28" t="s">
        <v>309</v>
      </c>
      <c r="Q987" s="3"/>
      <c r="R987" s="4"/>
      <c r="S987" s="5"/>
      <c r="T987" s="6"/>
      <c r="U987" s="7"/>
      <c r="V987" s="55"/>
      <c r="W987" s="125"/>
      <c r="X987" s="8"/>
      <c r="Y987" s="4"/>
      <c r="Z987" s="5"/>
      <c r="AA987" s="6"/>
      <c r="AB987" s="7"/>
      <c r="AC987" s="55"/>
      <c r="AD987" s="170"/>
      <c r="AE987" s="27" t="s">
        <v>305</v>
      </c>
      <c r="AF987" s="25"/>
      <c r="AG987" s="28" t="s">
        <v>309</v>
      </c>
      <c r="AH987" s="552"/>
      <c r="AI987" s="537"/>
      <c r="AJ987" s="539"/>
      <c r="AK987" s="539"/>
      <c r="AL987" s="539"/>
      <c r="AM987" s="539"/>
      <c r="AO987" s="34" t="str">
        <f t="shared" si="357"/>
        <v/>
      </c>
      <c r="AP987" s="35" t="str">
        <f t="shared" si="346"/>
        <v/>
      </c>
      <c r="AQ987" s="36" t="str">
        <f t="shared" si="347"/>
        <v/>
      </c>
      <c r="AR987" s="37" t="str">
        <f t="shared" si="348"/>
        <v/>
      </c>
      <c r="AS987" s="38" t="str">
        <f t="shared" si="349"/>
        <v>000</v>
      </c>
      <c r="AT987" s="39" t="str">
        <f t="shared" si="350"/>
        <v>000</v>
      </c>
      <c r="AU987" s="169">
        <f t="shared" si="351"/>
        <v>0</v>
      </c>
      <c r="AV987" s="35" t="str">
        <f t="shared" si="352"/>
        <v>000</v>
      </c>
      <c r="AW987" s="39" t="str">
        <f t="shared" si="353"/>
        <v>000</v>
      </c>
      <c r="AX987" s="169">
        <f t="shared" si="354"/>
        <v>0</v>
      </c>
      <c r="AY987" s="43">
        <f t="shared" si="355"/>
        <v>0</v>
      </c>
      <c r="AZ987" s="32">
        <f t="shared" si="356"/>
        <v>0</v>
      </c>
    </row>
    <row r="988" spans="3:52" ht="22.5" customHeight="1" thickBot="1">
      <c r="C988" s="511"/>
      <c r="D988" s="513"/>
      <c r="E988" s="515"/>
      <c r="F988" s="517" t="str">
        <f>IF(G989="","",INT(YEARFRAC(G989,'[1]1'!$AJ$7,1)))</f>
        <v/>
      </c>
      <c r="G988" s="518"/>
      <c r="H988" s="519"/>
      <c r="I988" s="520"/>
      <c r="J988" s="513"/>
      <c r="K988" s="540" t="s">
        <v>308</v>
      </c>
      <c r="L988" s="542"/>
      <c r="M988" s="544" t="s">
        <v>307</v>
      </c>
      <c r="N988" s="546"/>
      <c r="O988" s="547"/>
      <c r="P988" s="548"/>
      <c r="Q988" s="3"/>
      <c r="R988" s="4"/>
      <c r="S988" s="5"/>
      <c r="T988" s="6"/>
      <c r="U988" s="7"/>
      <c r="V988" s="55"/>
      <c r="W988" s="125"/>
      <c r="X988" s="8"/>
      <c r="Y988" s="4"/>
      <c r="Z988" s="5"/>
      <c r="AA988" s="6"/>
      <c r="AB988" s="7"/>
      <c r="AC988" s="55"/>
      <c r="AD988" s="168"/>
      <c r="AE988" s="549" t="s">
        <v>66</v>
      </c>
      <c r="AF988" s="549"/>
      <c r="AG988" s="550"/>
      <c r="AH988" s="551"/>
      <c r="AI988" s="536" t="str">
        <f t="shared" ref="AI988" si="360">IF(F988&lt;35,"◯","")</f>
        <v/>
      </c>
      <c r="AJ988" s="538"/>
      <c r="AK988" s="538"/>
      <c r="AL988" s="538"/>
      <c r="AM988" s="538"/>
      <c r="AO988" s="34" t="str">
        <f t="shared" si="357"/>
        <v/>
      </c>
      <c r="AP988" s="35" t="str">
        <f t="shared" si="346"/>
        <v/>
      </c>
      <c r="AQ988" s="36" t="str">
        <f t="shared" si="347"/>
        <v/>
      </c>
      <c r="AR988" s="37" t="str">
        <f t="shared" si="348"/>
        <v/>
      </c>
      <c r="AS988" s="38" t="str">
        <f t="shared" si="349"/>
        <v>000</v>
      </c>
      <c r="AT988" s="39" t="str">
        <f t="shared" si="350"/>
        <v>000</v>
      </c>
      <c r="AU988" s="169">
        <f t="shared" si="351"/>
        <v>0</v>
      </c>
      <c r="AV988" s="35" t="str">
        <f t="shared" si="352"/>
        <v>000</v>
      </c>
      <c r="AW988" s="39" t="str">
        <f t="shared" si="353"/>
        <v>000</v>
      </c>
      <c r="AX988" s="169">
        <f t="shared" si="354"/>
        <v>0</v>
      </c>
      <c r="AY988" s="43">
        <f t="shared" si="355"/>
        <v>0</v>
      </c>
      <c r="AZ988" s="32">
        <f t="shared" si="356"/>
        <v>0</v>
      </c>
    </row>
    <row r="989" spans="3:52" ht="22.5" customHeight="1">
      <c r="C989" s="512"/>
      <c r="D989" s="514"/>
      <c r="E989" s="516"/>
      <c r="F989" s="27" t="s">
        <v>305</v>
      </c>
      <c r="G989" s="25"/>
      <c r="H989" s="28" t="s">
        <v>309</v>
      </c>
      <c r="I989" s="521"/>
      <c r="J989" s="514"/>
      <c r="K989" s="541"/>
      <c r="L989" s="543"/>
      <c r="M989" s="545"/>
      <c r="N989" s="127" t="s">
        <v>305</v>
      </c>
      <c r="O989" s="25"/>
      <c r="P989" s="28" t="s">
        <v>309</v>
      </c>
      <c r="Q989" s="3"/>
      <c r="R989" s="4"/>
      <c r="S989" s="5"/>
      <c r="T989" s="6"/>
      <c r="U989" s="7"/>
      <c r="V989" s="55"/>
      <c r="W989" s="125"/>
      <c r="X989" s="8"/>
      <c r="Y989" s="4"/>
      <c r="Z989" s="5"/>
      <c r="AA989" s="6"/>
      <c r="AB989" s="7"/>
      <c r="AC989" s="55"/>
      <c r="AD989" s="170"/>
      <c r="AE989" s="27" t="s">
        <v>305</v>
      </c>
      <c r="AF989" s="25"/>
      <c r="AG989" s="28" t="s">
        <v>309</v>
      </c>
      <c r="AH989" s="552"/>
      <c r="AI989" s="537"/>
      <c r="AJ989" s="539"/>
      <c r="AK989" s="539"/>
      <c r="AL989" s="539"/>
      <c r="AM989" s="539"/>
      <c r="AO989" s="34" t="str">
        <f t="shared" si="357"/>
        <v/>
      </c>
      <c r="AP989" s="35" t="str">
        <f t="shared" si="346"/>
        <v/>
      </c>
      <c r="AQ989" s="36" t="str">
        <f t="shared" si="347"/>
        <v/>
      </c>
      <c r="AR989" s="37" t="str">
        <f t="shared" si="348"/>
        <v/>
      </c>
      <c r="AS989" s="38" t="str">
        <f t="shared" si="349"/>
        <v>000</v>
      </c>
      <c r="AT989" s="39" t="str">
        <f t="shared" si="350"/>
        <v>000</v>
      </c>
      <c r="AU989" s="169">
        <f t="shared" si="351"/>
        <v>0</v>
      </c>
      <c r="AV989" s="35" t="str">
        <f t="shared" si="352"/>
        <v>000</v>
      </c>
      <c r="AW989" s="39" t="str">
        <f t="shared" si="353"/>
        <v>000</v>
      </c>
      <c r="AX989" s="169">
        <f t="shared" si="354"/>
        <v>0</v>
      </c>
      <c r="AY989" s="43">
        <f t="shared" si="355"/>
        <v>0</v>
      </c>
      <c r="AZ989" s="32">
        <f t="shared" si="356"/>
        <v>0</v>
      </c>
    </row>
    <row r="990" spans="3:52" ht="22.5" customHeight="1" thickBot="1">
      <c r="C990" s="511"/>
      <c r="D990" s="513"/>
      <c r="E990" s="515"/>
      <c r="F990" s="517" t="str">
        <f>IF(G991="","",INT(YEARFRAC(G991,'[1]1'!$AJ$7,1)))</f>
        <v/>
      </c>
      <c r="G990" s="518"/>
      <c r="H990" s="519"/>
      <c r="I990" s="520"/>
      <c r="J990" s="513"/>
      <c r="K990" s="540" t="s">
        <v>308</v>
      </c>
      <c r="L990" s="542"/>
      <c r="M990" s="544" t="s">
        <v>307</v>
      </c>
      <c r="N990" s="546"/>
      <c r="O990" s="547"/>
      <c r="P990" s="548"/>
      <c r="Q990" s="3"/>
      <c r="R990" s="4"/>
      <c r="S990" s="5"/>
      <c r="T990" s="6"/>
      <c r="U990" s="7"/>
      <c r="V990" s="55"/>
      <c r="W990" s="125"/>
      <c r="X990" s="8"/>
      <c r="Y990" s="4"/>
      <c r="Z990" s="5"/>
      <c r="AA990" s="6"/>
      <c r="AB990" s="7"/>
      <c r="AC990" s="55"/>
      <c r="AD990" s="168"/>
      <c r="AE990" s="549" t="s">
        <v>66</v>
      </c>
      <c r="AF990" s="549"/>
      <c r="AG990" s="550"/>
      <c r="AH990" s="551"/>
      <c r="AI990" s="536" t="str">
        <f t="shared" ref="AI990" si="361">IF(F990&lt;35,"◯","")</f>
        <v/>
      </c>
      <c r="AJ990" s="538"/>
      <c r="AK990" s="538"/>
      <c r="AL990" s="538"/>
      <c r="AM990" s="538"/>
      <c r="AO990" s="34" t="str">
        <f t="shared" si="357"/>
        <v/>
      </c>
      <c r="AP990" s="35" t="str">
        <f t="shared" si="346"/>
        <v/>
      </c>
      <c r="AQ990" s="36" t="str">
        <f t="shared" si="347"/>
        <v/>
      </c>
      <c r="AR990" s="37" t="str">
        <f t="shared" si="348"/>
        <v/>
      </c>
      <c r="AS990" s="38" t="str">
        <f t="shared" si="349"/>
        <v>000</v>
      </c>
      <c r="AT990" s="39" t="str">
        <f t="shared" si="350"/>
        <v>000</v>
      </c>
      <c r="AU990" s="169">
        <f t="shared" si="351"/>
        <v>0</v>
      </c>
      <c r="AV990" s="35" t="str">
        <f t="shared" si="352"/>
        <v>000</v>
      </c>
      <c r="AW990" s="39" t="str">
        <f t="shared" si="353"/>
        <v>000</v>
      </c>
      <c r="AX990" s="169">
        <f t="shared" si="354"/>
        <v>0</v>
      </c>
      <c r="AY990" s="43">
        <f t="shared" si="355"/>
        <v>0</v>
      </c>
      <c r="AZ990" s="32">
        <f t="shared" si="356"/>
        <v>0</v>
      </c>
    </row>
    <row r="991" spans="3:52" ht="22.5" customHeight="1">
      <c r="C991" s="512"/>
      <c r="D991" s="514"/>
      <c r="E991" s="516"/>
      <c r="F991" s="27" t="s">
        <v>305</v>
      </c>
      <c r="G991" s="25"/>
      <c r="H991" s="28" t="s">
        <v>309</v>
      </c>
      <c r="I991" s="521"/>
      <c r="J991" s="514"/>
      <c r="K991" s="541"/>
      <c r="L991" s="543"/>
      <c r="M991" s="545"/>
      <c r="N991" s="127" t="s">
        <v>305</v>
      </c>
      <c r="O991" s="25"/>
      <c r="P991" s="28" t="s">
        <v>309</v>
      </c>
      <c r="Q991" s="3"/>
      <c r="R991" s="4"/>
      <c r="S991" s="5"/>
      <c r="T991" s="6"/>
      <c r="U991" s="7"/>
      <c r="V991" s="55"/>
      <c r="W991" s="125"/>
      <c r="X991" s="8"/>
      <c r="Y991" s="4"/>
      <c r="Z991" s="5"/>
      <c r="AA991" s="6"/>
      <c r="AB991" s="7"/>
      <c r="AC991" s="55"/>
      <c r="AD991" s="170"/>
      <c r="AE991" s="27" t="s">
        <v>305</v>
      </c>
      <c r="AF991" s="25"/>
      <c r="AG991" s="28" t="s">
        <v>309</v>
      </c>
      <c r="AH991" s="552"/>
      <c r="AI991" s="537"/>
      <c r="AJ991" s="539"/>
      <c r="AK991" s="539"/>
      <c r="AL991" s="539"/>
      <c r="AM991" s="539"/>
      <c r="AO991" s="34" t="str">
        <f t="shared" si="357"/>
        <v/>
      </c>
      <c r="AP991" s="35" t="str">
        <f t="shared" si="346"/>
        <v/>
      </c>
      <c r="AQ991" s="36" t="str">
        <f t="shared" si="347"/>
        <v/>
      </c>
      <c r="AR991" s="37" t="str">
        <f t="shared" si="348"/>
        <v/>
      </c>
      <c r="AS991" s="38" t="str">
        <f t="shared" si="349"/>
        <v>000</v>
      </c>
      <c r="AT991" s="39" t="str">
        <f t="shared" si="350"/>
        <v>000</v>
      </c>
      <c r="AU991" s="169">
        <f t="shared" si="351"/>
        <v>0</v>
      </c>
      <c r="AV991" s="35" t="str">
        <f t="shared" si="352"/>
        <v>000</v>
      </c>
      <c r="AW991" s="39" t="str">
        <f t="shared" si="353"/>
        <v>000</v>
      </c>
      <c r="AX991" s="169">
        <f t="shared" si="354"/>
        <v>0</v>
      </c>
      <c r="AY991" s="43">
        <f t="shared" si="355"/>
        <v>0</v>
      </c>
      <c r="AZ991" s="32">
        <f t="shared" si="356"/>
        <v>0</v>
      </c>
    </row>
    <row r="992" spans="3:52" ht="22.5" customHeight="1" thickBot="1">
      <c r="C992" s="511"/>
      <c r="D992" s="513"/>
      <c r="E992" s="515"/>
      <c r="F992" s="517" t="str">
        <f>IF(G993="","",INT(YEARFRAC(G993,'[1]1'!$AJ$7,1)))</f>
        <v/>
      </c>
      <c r="G992" s="518"/>
      <c r="H992" s="519"/>
      <c r="I992" s="520"/>
      <c r="J992" s="513"/>
      <c r="K992" s="540" t="s">
        <v>308</v>
      </c>
      <c r="L992" s="542"/>
      <c r="M992" s="544" t="s">
        <v>307</v>
      </c>
      <c r="N992" s="546"/>
      <c r="O992" s="547"/>
      <c r="P992" s="548"/>
      <c r="Q992" s="3"/>
      <c r="R992" s="4"/>
      <c r="S992" s="5"/>
      <c r="T992" s="6"/>
      <c r="U992" s="7"/>
      <c r="V992" s="55"/>
      <c r="W992" s="125"/>
      <c r="X992" s="8"/>
      <c r="Y992" s="4"/>
      <c r="Z992" s="5"/>
      <c r="AA992" s="6"/>
      <c r="AB992" s="7"/>
      <c r="AC992" s="55"/>
      <c r="AD992" s="168"/>
      <c r="AE992" s="549" t="s">
        <v>66</v>
      </c>
      <c r="AF992" s="549"/>
      <c r="AG992" s="550"/>
      <c r="AH992" s="551"/>
      <c r="AI992" s="536" t="str">
        <f t="shared" ref="AI992" si="362">IF(F992&lt;35,"◯","")</f>
        <v/>
      </c>
      <c r="AJ992" s="538"/>
      <c r="AK992" s="538"/>
      <c r="AL992" s="538"/>
      <c r="AM992" s="538"/>
      <c r="AO992" s="34" t="str">
        <f t="shared" si="357"/>
        <v/>
      </c>
      <c r="AP992" s="35" t="str">
        <f t="shared" si="346"/>
        <v/>
      </c>
      <c r="AQ992" s="36" t="str">
        <f t="shared" si="347"/>
        <v/>
      </c>
      <c r="AR992" s="37" t="str">
        <f t="shared" si="348"/>
        <v/>
      </c>
      <c r="AS992" s="38" t="str">
        <f t="shared" si="349"/>
        <v>000</v>
      </c>
      <c r="AT992" s="39" t="str">
        <f t="shared" si="350"/>
        <v>000</v>
      </c>
      <c r="AU992" s="169">
        <f t="shared" si="351"/>
        <v>0</v>
      </c>
      <c r="AV992" s="35" t="str">
        <f t="shared" si="352"/>
        <v>000</v>
      </c>
      <c r="AW992" s="39" t="str">
        <f t="shared" si="353"/>
        <v>000</v>
      </c>
      <c r="AX992" s="169">
        <f t="shared" si="354"/>
        <v>0</v>
      </c>
      <c r="AY992" s="43">
        <f t="shared" si="355"/>
        <v>0</v>
      </c>
      <c r="AZ992" s="32">
        <f t="shared" si="356"/>
        <v>0</v>
      </c>
    </row>
    <row r="993" spans="3:52" ht="22.5" customHeight="1">
      <c r="C993" s="512"/>
      <c r="D993" s="514"/>
      <c r="E993" s="516"/>
      <c r="F993" s="27" t="s">
        <v>305</v>
      </c>
      <c r="G993" s="25"/>
      <c r="H993" s="28" t="s">
        <v>309</v>
      </c>
      <c r="I993" s="521"/>
      <c r="J993" s="514"/>
      <c r="K993" s="541"/>
      <c r="L993" s="543"/>
      <c r="M993" s="545"/>
      <c r="N993" s="127" t="s">
        <v>305</v>
      </c>
      <c r="O993" s="25"/>
      <c r="P993" s="28" t="s">
        <v>309</v>
      </c>
      <c r="Q993" s="3"/>
      <c r="R993" s="4"/>
      <c r="S993" s="5"/>
      <c r="T993" s="6"/>
      <c r="U993" s="7"/>
      <c r="V993" s="55"/>
      <c r="W993" s="125"/>
      <c r="X993" s="8"/>
      <c r="Y993" s="4"/>
      <c r="Z993" s="5"/>
      <c r="AA993" s="6"/>
      <c r="AB993" s="7"/>
      <c r="AC993" s="55"/>
      <c r="AD993" s="170"/>
      <c r="AE993" s="27" t="s">
        <v>305</v>
      </c>
      <c r="AF993" s="25"/>
      <c r="AG993" s="28" t="s">
        <v>309</v>
      </c>
      <c r="AH993" s="552"/>
      <c r="AI993" s="537"/>
      <c r="AJ993" s="539"/>
      <c r="AK993" s="539"/>
      <c r="AL993" s="539"/>
      <c r="AM993" s="539"/>
      <c r="AO993" s="34" t="str">
        <f t="shared" si="357"/>
        <v/>
      </c>
      <c r="AP993" s="35" t="str">
        <f t="shared" si="346"/>
        <v/>
      </c>
      <c r="AQ993" s="36" t="str">
        <f t="shared" si="347"/>
        <v/>
      </c>
      <c r="AR993" s="37" t="str">
        <f t="shared" si="348"/>
        <v/>
      </c>
      <c r="AS993" s="38" t="str">
        <f t="shared" si="349"/>
        <v>000</v>
      </c>
      <c r="AT993" s="39" t="str">
        <f t="shared" si="350"/>
        <v>000</v>
      </c>
      <c r="AU993" s="169">
        <f t="shared" si="351"/>
        <v>0</v>
      </c>
      <c r="AV993" s="35" t="str">
        <f t="shared" si="352"/>
        <v>000</v>
      </c>
      <c r="AW993" s="39" t="str">
        <f t="shared" si="353"/>
        <v>000</v>
      </c>
      <c r="AX993" s="169">
        <f t="shared" si="354"/>
        <v>0</v>
      </c>
      <c r="AY993" s="43">
        <f t="shared" si="355"/>
        <v>0</v>
      </c>
      <c r="AZ993" s="32">
        <f t="shared" si="356"/>
        <v>0</v>
      </c>
    </row>
    <row r="994" spans="3:52" ht="22.5" customHeight="1" thickBot="1">
      <c r="C994" s="511"/>
      <c r="D994" s="513"/>
      <c r="E994" s="515"/>
      <c r="F994" s="517" t="str">
        <f>IF(G995="","",INT(YEARFRAC(G995,'[1]1'!$AJ$7,1)))</f>
        <v/>
      </c>
      <c r="G994" s="518"/>
      <c r="H994" s="519"/>
      <c r="I994" s="520"/>
      <c r="J994" s="513"/>
      <c r="K994" s="540" t="s">
        <v>308</v>
      </c>
      <c r="L994" s="542"/>
      <c r="M994" s="544" t="s">
        <v>307</v>
      </c>
      <c r="N994" s="546"/>
      <c r="O994" s="547"/>
      <c r="P994" s="548"/>
      <c r="Q994" s="3"/>
      <c r="R994" s="4"/>
      <c r="S994" s="5"/>
      <c r="T994" s="6"/>
      <c r="U994" s="7"/>
      <c r="V994" s="55"/>
      <c r="W994" s="125"/>
      <c r="X994" s="8"/>
      <c r="Y994" s="4"/>
      <c r="Z994" s="5"/>
      <c r="AA994" s="6"/>
      <c r="AB994" s="7"/>
      <c r="AC994" s="55"/>
      <c r="AD994" s="168"/>
      <c r="AE994" s="549" t="s">
        <v>66</v>
      </c>
      <c r="AF994" s="549"/>
      <c r="AG994" s="550"/>
      <c r="AH994" s="551"/>
      <c r="AI994" s="536" t="str">
        <f t="shared" ref="AI994" si="363">IF(F994&lt;35,"◯","")</f>
        <v/>
      </c>
      <c r="AJ994" s="538"/>
      <c r="AK994" s="538"/>
      <c r="AL994" s="538"/>
      <c r="AM994" s="538"/>
      <c r="AO994" s="34" t="str">
        <f t="shared" si="357"/>
        <v/>
      </c>
      <c r="AP994" s="35" t="str">
        <f t="shared" si="346"/>
        <v/>
      </c>
      <c r="AQ994" s="36" t="str">
        <f t="shared" si="347"/>
        <v/>
      </c>
      <c r="AR994" s="37" t="str">
        <f t="shared" si="348"/>
        <v/>
      </c>
      <c r="AS994" s="38" t="str">
        <f t="shared" si="349"/>
        <v>000</v>
      </c>
      <c r="AT994" s="39" t="str">
        <f t="shared" si="350"/>
        <v>000</v>
      </c>
      <c r="AU994" s="169">
        <f t="shared" si="351"/>
        <v>0</v>
      </c>
      <c r="AV994" s="35" t="str">
        <f t="shared" si="352"/>
        <v>000</v>
      </c>
      <c r="AW994" s="39" t="str">
        <f t="shared" si="353"/>
        <v>000</v>
      </c>
      <c r="AX994" s="169">
        <f t="shared" si="354"/>
        <v>0</v>
      </c>
      <c r="AY994" s="43">
        <f t="shared" si="355"/>
        <v>0</v>
      </c>
      <c r="AZ994" s="32">
        <f t="shared" si="356"/>
        <v>0</v>
      </c>
    </row>
    <row r="995" spans="3:52" ht="22.5" customHeight="1">
      <c r="C995" s="512"/>
      <c r="D995" s="514"/>
      <c r="E995" s="516"/>
      <c r="F995" s="27" t="s">
        <v>305</v>
      </c>
      <c r="G995" s="25"/>
      <c r="H995" s="28" t="s">
        <v>309</v>
      </c>
      <c r="I995" s="521"/>
      <c r="J995" s="514"/>
      <c r="K995" s="541"/>
      <c r="L995" s="543"/>
      <c r="M995" s="545"/>
      <c r="N995" s="127" t="s">
        <v>305</v>
      </c>
      <c r="O995" s="25"/>
      <c r="P995" s="28" t="s">
        <v>309</v>
      </c>
      <c r="Q995" s="3"/>
      <c r="R995" s="4"/>
      <c r="S995" s="5"/>
      <c r="T995" s="6"/>
      <c r="U995" s="7"/>
      <c r="V995" s="55"/>
      <c r="W995" s="125"/>
      <c r="X995" s="8"/>
      <c r="Y995" s="4"/>
      <c r="Z995" s="5"/>
      <c r="AA995" s="6"/>
      <c r="AB995" s="7"/>
      <c r="AC995" s="55"/>
      <c r="AD995" s="170"/>
      <c r="AE995" s="27" t="s">
        <v>305</v>
      </c>
      <c r="AF995" s="25"/>
      <c r="AG995" s="28" t="s">
        <v>309</v>
      </c>
      <c r="AH995" s="552"/>
      <c r="AI995" s="537"/>
      <c r="AJ995" s="539"/>
      <c r="AK995" s="539"/>
      <c r="AL995" s="539"/>
      <c r="AM995" s="539"/>
      <c r="AO995" s="34" t="str">
        <f t="shared" si="357"/>
        <v/>
      </c>
      <c r="AP995" s="35" t="str">
        <f t="shared" si="346"/>
        <v/>
      </c>
      <c r="AQ995" s="36" t="str">
        <f t="shared" si="347"/>
        <v/>
      </c>
      <c r="AR995" s="37" t="str">
        <f t="shared" si="348"/>
        <v/>
      </c>
      <c r="AS995" s="38" t="str">
        <f t="shared" si="349"/>
        <v>000</v>
      </c>
      <c r="AT995" s="39" t="str">
        <f t="shared" si="350"/>
        <v>000</v>
      </c>
      <c r="AU995" s="169">
        <f t="shared" si="351"/>
        <v>0</v>
      </c>
      <c r="AV995" s="35" t="str">
        <f t="shared" si="352"/>
        <v>000</v>
      </c>
      <c r="AW995" s="39" t="str">
        <f t="shared" si="353"/>
        <v>000</v>
      </c>
      <c r="AX995" s="169">
        <f t="shared" si="354"/>
        <v>0</v>
      </c>
      <c r="AY995" s="43">
        <f t="shared" si="355"/>
        <v>0</v>
      </c>
      <c r="AZ995" s="32">
        <f t="shared" si="356"/>
        <v>0</v>
      </c>
    </row>
    <row r="996" spans="3:52" ht="22.5" customHeight="1" thickBot="1">
      <c r="C996" s="511"/>
      <c r="D996" s="513"/>
      <c r="E996" s="515"/>
      <c r="F996" s="517" t="str">
        <f>IF(G997="","",INT(YEARFRAC(G997,'[1]1'!$AJ$7,1)))</f>
        <v/>
      </c>
      <c r="G996" s="518"/>
      <c r="H996" s="519"/>
      <c r="I996" s="520"/>
      <c r="J996" s="513"/>
      <c r="K996" s="540" t="s">
        <v>308</v>
      </c>
      <c r="L996" s="542"/>
      <c r="M996" s="544" t="s">
        <v>307</v>
      </c>
      <c r="N996" s="546"/>
      <c r="O996" s="547"/>
      <c r="P996" s="548"/>
      <c r="Q996" s="3"/>
      <c r="R996" s="4"/>
      <c r="S996" s="5"/>
      <c r="T996" s="6"/>
      <c r="U996" s="7"/>
      <c r="V996" s="55"/>
      <c r="W996" s="125"/>
      <c r="X996" s="8"/>
      <c r="Y996" s="4"/>
      <c r="Z996" s="5"/>
      <c r="AA996" s="6"/>
      <c r="AB996" s="7"/>
      <c r="AC996" s="55"/>
      <c r="AD996" s="168"/>
      <c r="AE996" s="549" t="s">
        <v>66</v>
      </c>
      <c r="AF996" s="549"/>
      <c r="AG996" s="550"/>
      <c r="AH996" s="551"/>
      <c r="AI996" s="536" t="str">
        <f t="shared" ref="AI996" si="364">IF(F996&lt;35,"◯","")</f>
        <v/>
      </c>
      <c r="AJ996" s="538"/>
      <c r="AK996" s="538"/>
      <c r="AL996" s="538"/>
      <c r="AM996" s="538"/>
      <c r="AO996" s="34" t="str">
        <f t="shared" si="357"/>
        <v/>
      </c>
      <c r="AP996" s="35" t="str">
        <f t="shared" si="346"/>
        <v/>
      </c>
      <c r="AQ996" s="36" t="str">
        <f t="shared" si="347"/>
        <v/>
      </c>
      <c r="AR996" s="37" t="str">
        <f t="shared" si="348"/>
        <v/>
      </c>
      <c r="AS996" s="38" t="str">
        <f t="shared" si="349"/>
        <v>000</v>
      </c>
      <c r="AT996" s="39" t="str">
        <f t="shared" si="350"/>
        <v>000</v>
      </c>
      <c r="AU996" s="169">
        <f t="shared" si="351"/>
        <v>0</v>
      </c>
      <c r="AV996" s="35" t="str">
        <f t="shared" si="352"/>
        <v>000</v>
      </c>
      <c r="AW996" s="39" t="str">
        <f t="shared" si="353"/>
        <v>000</v>
      </c>
      <c r="AX996" s="169">
        <f t="shared" si="354"/>
        <v>0</v>
      </c>
      <c r="AY996" s="43">
        <f t="shared" si="355"/>
        <v>0</v>
      </c>
      <c r="AZ996" s="32">
        <f t="shared" si="356"/>
        <v>0</v>
      </c>
    </row>
    <row r="997" spans="3:52" ht="22.5" customHeight="1">
      <c r="C997" s="512"/>
      <c r="D997" s="514"/>
      <c r="E997" s="516"/>
      <c r="F997" s="27" t="s">
        <v>305</v>
      </c>
      <c r="G997" s="25"/>
      <c r="H997" s="28" t="s">
        <v>309</v>
      </c>
      <c r="I997" s="521"/>
      <c r="J997" s="514"/>
      <c r="K997" s="541"/>
      <c r="L997" s="543"/>
      <c r="M997" s="545"/>
      <c r="N997" s="127" t="s">
        <v>305</v>
      </c>
      <c r="O997" s="25"/>
      <c r="P997" s="28" t="s">
        <v>309</v>
      </c>
      <c r="Q997" s="3"/>
      <c r="R997" s="4"/>
      <c r="S997" s="5"/>
      <c r="T997" s="6"/>
      <c r="U997" s="7"/>
      <c r="V997" s="55"/>
      <c r="W997" s="125"/>
      <c r="X997" s="8"/>
      <c r="Y997" s="4"/>
      <c r="Z997" s="5"/>
      <c r="AA997" s="6"/>
      <c r="AB997" s="7"/>
      <c r="AC997" s="55"/>
      <c r="AD997" s="170"/>
      <c r="AE997" s="27" t="s">
        <v>305</v>
      </c>
      <c r="AF997" s="25"/>
      <c r="AG997" s="28" t="s">
        <v>309</v>
      </c>
      <c r="AH997" s="552"/>
      <c r="AI997" s="537"/>
      <c r="AJ997" s="539"/>
      <c r="AK997" s="539"/>
      <c r="AL997" s="539"/>
      <c r="AM997" s="539"/>
      <c r="AO997" s="34" t="str">
        <f t="shared" si="357"/>
        <v/>
      </c>
      <c r="AP997" s="35" t="str">
        <f t="shared" si="346"/>
        <v/>
      </c>
      <c r="AQ997" s="36" t="str">
        <f t="shared" si="347"/>
        <v/>
      </c>
      <c r="AR997" s="37" t="str">
        <f t="shared" si="348"/>
        <v/>
      </c>
      <c r="AS997" s="38" t="str">
        <f t="shared" si="349"/>
        <v>000</v>
      </c>
      <c r="AT997" s="39" t="str">
        <f t="shared" si="350"/>
        <v>000</v>
      </c>
      <c r="AU997" s="169">
        <f t="shared" si="351"/>
        <v>0</v>
      </c>
      <c r="AV997" s="35" t="str">
        <f t="shared" si="352"/>
        <v>000</v>
      </c>
      <c r="AW997" s="39" t="str">
        <f t="shared" si="353"/>
        <v>000</v>
      </c>
      <c r="AX997" s="169">
        <f t="shared" si="354"/>
        <v>0</v>
      </c>
      <c r="AY997" s="43">
        <f t="shared" si="355"/>
        <v>0</v>
      </c>
      <c r="AZ997" s="32">
        <f t="shared" si="356"/>
        <v>0</v>
      </c>
    </row>
    <row r="998" spans="3:52" ht="22.5" customHeight="1" thickBot="1">
      <c r="C998" s="511"/>
      <c r="D998" s="513"/>
      <c r="E998" s="515"/>
      <c r="F998" s="517" t="str">
        <f>IF(G999="","",INT(YEARFRAC(G999,'[1]1'!$AJ$7,1)))</f>
        <v/>
      </c>
      <c r="G998" s="518"/>
      <c r="H998" s="519"/>
      <c r="I998" s="520"/>
      <c r="J998" s="513"/>
      <c r="K998" s="540" t="s">
        <v>308</v>
      </c>
      <c r="L998" s="542"/>
      <c r="M998" s="544" t="s">
        <v>307</v>
      </c>
      <c r="N998" s="546"/>
      <c r="O998" s="547"/>
      <c r="P998" s="548"/>
      <c r="Q998" s="3"/>
      <c r="R998" s="4"/>
      <c r="S998" s="5"/>
      <c r="T998" s="6"/>
      <c r="U998" s="7"/>
      <c r="V998" s="55"/>
      <c r="W998" s="125"/>
      <c r="X998" s="8"/>
      <c r="Y998" s="4"/>
      <c r="Z998" s="5"/>
      <c r="AA998" s="6"/>
      <c r="AB998" s="7"/>
      <c r="AC998" s="55"/>
      <c r="AD998" s="168"/>
      <c r="AE998" s="549" t="s">
        <v>66</v>
      </c>
      <c r="AF998" s="549"/>
      <c r="AG998" s="550"/>
      <c r="AH998" s="551"/>
      <c r="AI998" s="536" t="str">
        <f t="shared" ref="AI998" si="365">IF(F998&lt;35,"◯","")</f>
        <v/>
      </c>
      <c r="AJ998" s="538"/>
      <c r="AK998" s="538"/>
      <c r="AL998" s="538"/>
      <c r="AM998" s="538"/>
      <c r="AO998" s="34" t="str">
        <f t="shared" si="357"/>
        <v/>
      </c>
      <c r="AP998" s="35" t="str">
        <f t="shared" si="346"/>
        <v/>
      </c>
      <c r="AQ998" s="36" t="str">
        <f t="shared" si="347"/>
        <v/>
      </c>
      <c r="AR998" s="37" t="str">
        <f t="shared" si="348"/>
        <v/>
      </c>
      <c r="AS998" s="38" t="str">
        <f t="shared" si="349"/>
        <v>000</v>
      </c>
      <c r="AT998" s="39" t="str">
        <f t="shared" si="350"/>
        <v>000</v>
      </c>
      <c r="AU998" s="169">
        <f t="shared" si="351"/>
        <v>0</v>
      </c>
      <c r="AV998" s="35" t="str">
        <f t="shared" si="352"/>
        <v>000</v>
      </c>
      <c r="AW998" s="39" t="str">
        <f t="shared" si="353"/>
        <v>000</v>
      </c>
      <c r="AX998" s="169">
        <f t="shared" si="354"/>
        <v>0</v>
      </c>
      <c r="AY998" s="43">
        <f t="shared" si="355"/>
        <v>0</v>
      </c>
      <c r="AZ998" s="32">
        <f t="shared" si="356"/>
        <v>0</v>
      </c>
    </row>
    <row r="999" spans="3:52" ht="22.5" customHeight="1">
      <c r="C999" s="512"/>
      <c r="D999" s="514"/>
      <c r="E999" s="516"/>
      <c r="F999" s="27" t="s">
        <v>305</v>
      </c>
      <c r="G999" s="25"/>
      <c r="H999" s="28" t="s">
        <v>309</v>
      </c>
      <c r="I999" s="521"/>
      <c r="J999" s="514"/>
      <c r="K999" s="541"/>
      <c r="L999" s="543"/>
      <c r="M999" s="545"/>
      <c r="N999" s="127" t="s">
        <v>305</v>
      </c>
      <c r="O999" s="25"/>
      <c r="P999" s="28" t="s">
        <v>309</v>
      </c>
      <c r="Q999" s="3"/>
      <c r="R999" s="4"/>
      <c r="S999" s="5"/>
      <c r="T999" s="6"/>
      <c r="U999" s="7"/>
      <c r="V999" s="55"/>
      <c r="W999" s="125"/>
      <c r="X999" s="8"/>
      <c r="Y999" s="4"/>
      <c r="Z999" s="5"/>
      <c r="AA999" s="6"/>
      <c r="AB999" s="7"/>
      <c r="AC999" s="55"/>
      <c r="AD999" s="170"/>
      <c r="AE999" s="27" t="s">
        <v>305</v>
      </c>
      <c r="AF999" s="25"/>
      <c r="AG999" s="28" t="s">
        <v>309</v>
      </c>
      <c r="AH999" s="552"/>
      <c r="AI999" s="537"/>
      <c r="AJ999" s="539"/>
      <c r="AK999" s="539"/>
      <c r="AL999" s="539"/>
      <c r="AM999" s="539"/>
      <c r="AO999" s="34" t="str">
        <f t="shared" si="357"/>
        <v/>
      </c>
      <c r="AP999" s="35" t="str">
        <f t="shared" si="346"/>
        <v/>
      </c>
      <c r="AQ999" s="36" t="str">
        <f t="shared" si="347"/>
        <v/>
      </c>
      <c r="AR999" s="37" t="str">
        <f t="shared" si="348"/>
        <v/>
      </c>
      <c r="AS999" s="38" t="str">
        <f t="shared" si="349"/>
        <v>000</v>
      </c>
      <c r="AT999" s="39" t="str">
        <f t="shared" si="350"/>
        <v>000</v>
      </c>
      <c r="AU999" s="169">
        <f t="shared" si="351"/>
        <v>0</v>
      </c>
      <c r="AV999" s="35" t="str">
        <f t="shared" si="352"/>
        <v>000</v>
      </c>
      <c r="AW999" s="39" t="str">
        <f t="shared" si="353"/>
        <v>000</v>
      </c>
      <c r="AX999" s="169">
        <f t="shared" si="354"/>
        <v>0</v>
      </c>
      <c r="AY999" s="43">
        <f t="shared" si="355"/>
        <v>0</v>
      </c>
      <c r="AZ999" s="32">
        <f t="shared" si="356"/>
        <v>0</v>
      </c>
    </row>
    <row r="1000" spans="3:52" ht="22.5" customHeight="1" thickBot="1">
      <c r="C1000" s="511"/>
      <c r="D1000" s="513"/>
      <c r="E1000" s="515"/>
      <c r="F1000" s="517" t="str">
        <f>IF(G1001="","",INT(YEARFRAC(G1001,'[1]1'!$AJ$7,1)))</f>
        <v/>
      </c>
      <c r="G1000" s="518"/>
      <c r="H1000" s="519"/>
      <c r="I1000" s="520"/>
      <c r="J1000" s="513"/>
      <c r="K1000" s="540" t="s">
        <v>308</v>
      </c>
      <c r="L1000" s="542"/>
      <c r="M1000" s="544" t="s">
        <v>307</v>
      </c>
      <c r="N1000" s="546"/>
      <c r="O1000" s="547"/>
      <c r="P1000" s="548"/>
      <c r="Q1000" s="3"/>
      <c r="R1000" s="4"/>
      <c r="S1000" s="5"/>
      <c r="T1000" s="6"/>
      <c r="U1000" s="7"/>
      <c r="V1000" s="55"/>
      <c r="W1000" s="125"/>
      <c r="X1000" s="8"/>
      <c r="Y1000" s="4"/>
      <c r="Z1000" s="5"/>
      <c r="AA1000" s="6"/>
      <c r="AB1000" s="7"/>
      <c r="AC1000" s="55"/>
      <c r="AD1000" s="168"/>
      <c r="AE1000" s="549" t="s">
        <v>66</v>
      </c>
      <c r="AF1000" s="549"/>
      <c r="AG1000" s="550"/>
      <c r="AH1000" s="551"/>
      <c r="AI1000" s="536" t="str">
        <f t="shared" ref="AI1000" si="366">IF(F1000&lt;35,"◯","")</f>
        <v/>
      </c>
      <c r="AJ1000" s="538"/>
      <c r="AK1000" s="538"/>
      <c r="AL1000" s="538"/>
      <c r="AM1000" s="538"/>
      <c r="AO1000" s="34" t="str">
        <f t="shared" si="357"/>
        <v/>
      </c>
      <c r="AP1000" s="35" t="str">
        <f t="shared" si="346"/>
        <v/>
      </c>
      <c r="AQ1000" s="36" t="str">
        <f t="shared" si="347"/>
        <v/>
      </c>
      <c r="AR1000" s="37" t="str">
        <f t="shared" si="348"/>
        <v/>
      </c>
      <c r="AS1000" s="38" t="str">
        <f t="shared" si="349"/>
        <v>000</v>
      </c>
      <c r="AT1000" s="39" t="str">
        <f t="shared" si="350"/>
        <v>000</v>
      </c>
      <c r="AU1000" s="169">
        <f t="shared" si="351"/>
        <v>0</v>
      </c>
      <c r="AV1000" s="35" t="str">
        <f t="shared" si="352"/>
        <v>000</v>
      </c>
      <c r="AW1000" s="39" t="str">
        <f t="shared" si="353"/>
        <v>000</v>
      </c>
      <c r="AX1000" s="169">
        <f t="shared" si="354"/>
        <v>0</v>
      </c>
      <c r="AY1000" s="43">
        <f t="shared" si="355"/>
        <v>0</v>
      </c>
      <c r="AZ1000" s="32">
        <f t="shared" si="356"/>
        <v>0</v>
      </c>
    </row>
    <row r="1001" spans="3:52" ht="22.5" customHeight="1">
      <c r="C1001" s="512"/>
      <c r="D1001" s="514"/>
      <c r="E1001" s="516"/>
      <c r="F1001" s="27" t="s">
        <v>305</v>
      </c>
      <c r="G1001" s="25"/>
      <c r="H1001" s="28" t="s">
        <v>309</v>
      </c>
      <c r="I1001" s="521"/>
      <c r="J1001" s="514"/>
      <c r="K1001" s="541"/>
      <c r="L1001" s="543"/>
      <c r="M1001" s="545"/>
      <c r="N1001" s="127" t="s">
        <v>305</v>
      </c>
      <c r="O1001" s="25"/>
      <c r="P1001" s="28" t="s">
        <v>309</v>
      </c>
      <c r="Q1001" s="3"/>
      <c r="R1001" s="4"/>
      <c r="S1001" s="5"/>
      <c r="T1001" s="6"/>
      <c r="U1001" s="7"/>
      <c r="V1001" s="55"/>
      <c r="W1001" s="125"/>
      <c r="X1001" s="8"/>
      <c r="Y1001" s="4"/>
      <c r="Z1001" s="5"/>
      <c r="AA1001" s="6"/>
      <c r="AB1001" s="7"/>
      <c r="AC1001" s="55"/>
      <c r="AD1001" s="170"/>
      <c r="AE1001" s="27" t="s">
        <v>305</v>
      </c>
      <c r="AF1001" s="25"/>
      <c r="AG1001" s="28" t="s">
        <v>309</v>
      </c>
      <c r="AH1001" s="552"/>
      <c r="AI1001" s="537"/>
      <c r="AJ1001" s="539"/>
      <c r="AK1001" s="539"/>
      <c r="AL1001" s="539"/>
      <c r="AM1001" s="539"/>
      <c r="AO1001" s="34" t="str">
        <f t="shared" si="357"/>
        <v/>
      </c>
      <c r="AP1001" s="35" t="str">
        <f t="shared" si="346"/>
        <v/>
      </c>
      <c r="AQ1001" s="36" t="str">
        <f t="shared" si="347"/>
        <v/>
      </c>
      <c r="AR1001" s="37" t="str">
        <f t="shared" si="348"/>
        <v/>
      </c>
      <c r="AS1001" s="38" t="str">
        <f t="shared" si="349"/>
        <v>000</v>
      </c>
      <c r="AT1001" s="39" t="str">
        <f t="shared" si="350"/>
        <v>000</v>
      </c>
      <c r="AU1001" s="169">
        <f t="shared" si="351"/>
        <v>0</v>
      </c>
      <c r="AV1001" s="35" t="str">
        <f t="shared" si="352"/>
        <v>000</v>
      </c>
      <c r="AW1001" s="39" t="str">
        <f t="shared" si="353"/>
        <v>000</v>
      </c>
      <c r="AX1001" s="169">
        <f t="shared" si="354"/>
        <v>0</v>
      </c>
      <c r="AY1001" s="43">
        <f t="shared" si="355"/>
        <v>0</v>
      </c>
      <c r="AZ1001" s="32">
        <f t="shared" si="356"/>
        <v>0</v>
      </c>
    </row>
    <row r="1002" spans="3:52" ht="22.5" customHeight="1" thickBot="1">
      <c r="C1002" s="511"/>
      <c r="D1002" s="513"/>
      <c r="E1002" s="515"/>
      <c r="F1002" s="517" t="str">
        <f>IF(G1003="","",INT(YEARFRAC(G1003,'[1]1'!$AJ$7,1)))</f>
        <v/>
      </c>
      <c r="G1002" s="518"/>
      <c r="H1002" s="519"/>
      <c r="I1002" s="520"/>
      <c r="J1002" s="513"/>
      <c r="K1002" s="540" t="s">
        <v>308</v>
      </c>
      <c r="L1002" s="542"/>
      <c r="M1002" s="544" t="s">
        <v>307</v>
      </c>
      <c r="N1002" s="546"/>
      <c r="O1002" s="547"/>
      <c r="P1002" s="548"/>
      <c r="Q1002" s="3"/>
      <c r="R1002" s="4"/>
      <c r="S1002" s="5"/>
      <c r="T1002" s="6"/>
      <c r="U1002" s="7"/>
      <c r="V1002" s="55"/>
      <c r="W1002" s="125"/>
      <c r="X1002" s="8"/>
      <c r="Y1002" s="4"/>
      <c r="Z1002" s="5"/>
      <c r="AA1002" s="6"/>
      <c r="AB1002" s="7"/>
      <c r="AC1002" s="55"/>
      <c r="AD1002" s="168"/>
      <c r="AE1002" s="549" t="s">
        <v>66</v>
      </c>
      <c r="AF1002" s="549"/>
      <c r="AG1002" s="550"/>
      <c r="AH1002" s="551"/>
      <c r="AI1002" s="536" t="str">
        <f t="shared" ref="AI1002" si="367">IF(F1002&lt;35,"◯","")</f>
        <v/>
      </c>
      <c r="AJ1002" s="538"/>
      <c r="AK1002" s="538"/>
      <c r="AL1002" s="538"/>
      <c r="AM1002" s="538"/>
      <c r="AO1002" s="34" t="str">
        <f t="shared" si="357"/>
        <v/>
      </c>
      <c r="AP1002" s="35" t="str">
        <f t="shared" si="346"/>
        <v/>
      </c>
      <c r="AQ1002" s="36" t="str">
        <f t="shared" si="347"/>
        <v/>
      </c>
      <c r="AR1002" s="37" t="str">
        <f t="shared" si="348"/>
        <v/>
      </c>
      <c r="AS1002" s="38" t="str">
        <f t="shared" si="349"/>
        <v>000</v>
      </c>
      <c r="AT1002" s="39" t="str">
        <f t="shared" si="350"/>
        <v>000</v>
      </c>
      <c r="AU1002" s="169">
        <f t="shared" si="351"/>
        <v>0</v>
      </c>
      <c r="AV1002" s="35" t="str">
        <f t="shared" si="352"/>
        <v>000</v>
      </c>
      <c r="AW1002" s="39" t="str">
        <f t="shared" si="353"/>
        <v>000</v>
      </c>
      <c r="AX1002" s="169">
        <f t="shared" si="354"/>
        <v>0</v>
      </c>
      <c r="AY1002" s="43">
        <f t="shared" si="355"/>
        <v>0</v>
      </c>
      <c r="AZ1002" s="32">
        <f t="shared" si="356"/>
        <v>0</v>
      </c>
    </row>
    <row r="1003" spans="3:52" ht="22.5" customHeight="1">
      <c r="C1003" s="512"/>
      <c r="D1003" s="514"/>
      <c r="E1003" s="516"/>
      <c r="F1003" s="27" t="s">
        <v>305</v>
      </c>
      <c r="G1003" s="25"/>
      <c r="H1003" s="28" t="s">
        <v>309</v>
      </c>
      <c r="I1003" s="521"/>
      <c r="J1003" s="514"/>
      <c r="K1003" s="541"/>
      <c r="L1003" s="543"/>
      <c r="M1003" s="545"/>
      <c r="N1003" s="127" t="s">
        <v>305</v>
      </c>
      <c r="O1003" s="25"/>
      <c r="P1003" s="28" t="s">
        <v>309</v>
      </c>
      <c r="Q1003" s="3"/>
      <c r="R1003" s="4"/>
      <c r="S1003" s="5"/>
      <c r="T1003" s="6"/>
      <c r="U1003" s="7"/>
      <c r="V1003" s="55"/>
      <c r="W1003" s="125"/>
      <c r="X1003" s="8"/>
      <c r="Y1003" s="4"/>
      <c r="Z1003" s="5"/>
      <c r="AA1003" s="6"/>
      <c r="AB1003" s="7"/>
      <c r="AC1003" s="55"/>
      <c r="AD1003" s="170"/>
      <c r="AE1003" s="27" t="s">
        <v>305</v>
      </c>
      <c r="AF1003" s="25"/>
      <c r="AG1003" s="28" t="s">
        <v>309</v>
      </c>
      <c r="AH1003" s="552"/>
      <c r="AI1003" s="537"/>
      <c r="AJ1003" s="539"/>
      <c r="AK1003" s="539"/>
      <c r="AL1003" s="539"/>
      <c r="AM1003" s="539"/>
      <c r="AO1003" s="34" t="str">
        <f t="shared" si="357"/>
        <v/>
      </c>
      <c r="AP1003" s="35" t="str">
        <f t="shared" si="346"/>
        <v/>
      </c>
      <c r="AQ1003" s="36" t="str">
        <f t="shared" si="347"/>
        <v/>
      </c>
      <c r="AR1003" s="37" t="str">
        <f t="shared" si="348"/>
        <v/>
      </c>
      <c r="AS1003" s="38" t="str">
        <f t="shared" si="349"/>
        <v>000</v>
      </c>
      <c r="AT1003" s="39" t="str">
        <f t="shared" si="350"/>
        <v>000</v>
      </c>
      <c r="AU1003" s="169">
        <f t="shared" si="351"/>
        <v>0</v>
      </c>
      <c r="AV1003" s="35" t="str">
        <f t="shared" si="352"/>
        <v>000</v>
      </c>
      <c r="AW1003" s="39" t="str">
        <f t="shared" si="353"/>
        <v>000</v>
      </c>
      <c r="AX1003" s="169">
        <f t="shared" si="354"/>
        <v>0</v>
      </c>
      <c r="AY1003" s="43">
        <f t="shared" si="355"/>
        <v>0</v>
      </c>
      <c r="AZ1003" s="32">
        <f t="shared" si="356"/>
        <v>0</v>
      </c>
    </row>
  </sheetData>
  <sheetProtection selectLockedCells="1"/>
  <mergeCells count="8509">
    <mergeCell ref="AL1000:AL1001"/>
    <mergeCell ref="AL1002:AL1003"/>
    <mergeCell ref="AL988:AL989"/>
    <mergeCell ref="AL990:AL991"/>
    <mergeCell ref="AL992:AL993"/>
    <mergeCell ref="AL994:AL995"/>
    <mergeCell ref="AL996:AL997"/>
    <mergeCell ref="AL998:AL999"/>
    <mergeCell ref="AL976:AL977"/>
    <mergeCell ref="AL978:AL979"/>
    <mergeCell ref="AL980:AL981"/>
    <mergeCell ref="AL982:AL983"/>
    <mergeCell ref="AL984:AL985"/>
    <mergeCell ref="AL986:AL987"/>
    <mergeCell ref="AL964:AL965"/>
    <mergeCell ref="AL966:AL967"/>
    <mergeCell ref="AL968:AL969"/>
    <mergeCell ref="AL970:AL971"/>
    <mergeCell ref="AL972:AL973"/>
    <mergeCell ref="AL974:AL975"/>
    <mergeCell ref="AL952:AL953"/>
    <mergeCell ref="AL954:AL955"/>
    <mergeCell ref="AL956:AL957"/>
    <mergeCell ref="AL958:AL959"/>
    <mergeCell ref="AL960:AL961"/>
    <mergeCell ref="AL962:AL963"/>
    <mergeCell ref="AL940:AL941"/>
    <mergeCell ref="AL942:AL943"/>
    <mergeCell ref="AL944:AL945"/>
    <mergeCell ref="AL946:AL947"/>
    <mergeCell ref="AL948:AL949"/>
    <mergeCell ref="AL950:AL951"/>
    <mergeCell ref="AL928:AL929"/>
    <mergeCell ref="AL930:AL931"/>
    <mergeCell ref="AL932:AL933"/>
    <mergeCell ref="AL934:AL935"/>
    <mergeCell ref="AL936:AL937"/>
    <mergeCell ref="AL938:AL939"/>
    <mergeCell ref="AL916:AL917"/>
    <mergeCell ref="AL918:AL919"/>
    <mergeCell ref="AL920:AL921"/>
    <mergeCell ref="AL922:AL923"/>
    <mergeCell ref="AL924:AL925"/>
    <mergeCell ref="AL926:AL927"/>
    <mergeCell ref="AL904:AL905"/>
    <mergeCell ref="AL906:AL907"/>
    <mergeCell ref="AL908:AL909"/>
    <mergeCell ref="AL910:AL911"/>
    <mergeCell ref="AL912:AL913"/>
    <mergeCell ref="AL914:AL915"/>
    <mergeCell ref="AL892:AL893"/>
    <mergeCell ref="AL894:AL895"/>
    <mergeCell ref="AL896:AL897"/>
    <mergeCell ref="AL898:AL899"/>
    <mergeCell ref="AL900:AL901"/>
    <mergeCell ref="AL902:AL903"/>
    <mergeCell ref="AL880:AL881"/>
    <mergeCell ref="AL882:AL883"/>
    <mergeCell ref="AL884:AL885"/>
    <mergeCell ref="AL886:AL887"/>
    <mergeCell ref="AL888:AL889"/>
    <mergeCell ref="AL890:AL891"/>
    <mergeCell ref="AL868:AL869"/>
    <mergeCell ref="AL870:AL871"/>
    <mergeCell ref="AL872:AL873"/>
    <mergeCell ref="AL874:AL875"/>
    <mergeCell ref="AL876:AL877"/>
    <mergeCell ref="AL878:AL879"/>
    <mergeCell ref="AL856:AL857"/>
    <mergeCell ref="AL858:AL859"/>
    <mergeCell ref="AL860:AL861"/>
    <mergeCell ref="AL862:AL863"/>
    <mergeCell ref="AL864:AL865"/>
    <mergeCell ref="AL866:AL867"/>
    <mergeCell ref="AL844:AL845"/>
    <mergeCell ref="AL846:AL847"/>
    <mergeCell ref="AL848:AL849"/>
    <mergeCell ref="AL850:AL851"/>
    <mergeCell ref="AL852:AL853"/>
    <mergeCell ref="AL854:AL855"/>
    <mergeCell ref="AL832:AL833"/>
    <mergeCell ref="AL834:AL835"/>
    <mergeCell ref="AL836:AL837"/>
    <mergeCell ref="AL838:AL839"/>
    <mergeCell ref="AL840:AL841"/>
    <mergeCell ref="AL842:AL843"/>
    <mergeCell ref="AL820:AL821"/>
    <mergeCell ref="AL822:AL823"/>
    <mergeCell ref="AL824:AL825"/>
    <mergeCell ref="AL826:AL827"/>
    <mergeCell ref="AL828:AL829"/>
    <mergeCell ref="AL830:AL831"/>
    <mergeCell ref="AL808:AL809"/>
    <mergeCell ref="AL810:AL811"/>
    <mergeCell ref="AL812:AL813"/>
    <mergeCell ref="AL814:AL815"/>
    <mergeCell ref="AL816:AL817"/>
    <mergeCell ref="AL818:AL819"/>
    <mergeCell ref="AL796:AL797"/>
    <mergeCell ref="AL798:AL799"/>
    <mergeCell ref="AL800:AL801"/>
    <mergeCell ref="AL802:AL803"/>
    <mergeCell ref="AL804:AL805"/>
    <mergeCell ref="AL806:AL807"/>
    <mergeCell ref="AL784:AL785"/>
    <mergeCell ref="AL786:AL787"/>
    <mergeCell ref="AL788:AL789"/>
    <mergeCell ref="AL790:AL791"/>
    <mergeCell ref="AL792:AL793"/>
    <mergeCell ref="AL794:AL795"/>
    <mergeCell ref="AL772:AL773"/>
    <mergeCell ref="AL774:AL775"/>
    <mergeCell ref="AL776:AL777"/>
    <mergeCell ref="AL778:AL779"/>
    <mergeCell ref="AL780:AL781"/>
    <mergeCell ref="AL782:AL783"/>
    <mergeCell ref="AL760:AL761"/>
    <mergeCell ref="AL762:AL763"/>
    <mergeCell ref="AL764:AL765"/>
    <mergeCell ref="AL766:AL767"/>
    <mergeCell ref="AL768:AL769"/>
    <mergeCell ref="AL770:AL771"/>
    <mergeCell ref="AL748:AL749"/>
    <mergeCell ref="AL750:AL751"/>
    <mergeCell ref="AL752:AL753"/>
    <mergeCell ref="AL754:AL755"/>
    <mergeCell ref="AL756:AL757"/>
    <mergeCell ref="AL758:AL759"/>
    <mergeCell ref="AL736:AL737"/>
    <mergeCell ref="AL738:AL739"/>
    <mergeCell ref="AL740:AL741"/>
    <mergeCell ref="AL742:AL743"/>
    <mergeCell ref="AL744:AL745"/>
    <mergeCell ref="AL746:AL747"/>
    <mergeCell ref="AL724:AL725"/>
    <mergeCell ref="AL726:AL727"/>
    <mergeCell ref="AL728:AL729"/>
    <mergeCell ref="AL730:AL731"/>
    <mergeCell ref="AL732:AL733"/>
    <mergeCell ref="AL734:AL735"/>
    <mergeCell ref="AL712:AL713"/>
    <mergeCell ref="AL714:AL715"/>
    <mergeCell ref="AL716:AL717"/>
    <mergeCell ref="AL718:AL719"/>
    <mergeCell ref="AL720:AL721"/>
    <mergeCell ref="AL722:AL723"/>
    <mergeCell ref="AL700:AL701"/>
    <mergeCell ref="AL702:AL703"/>
    <mergeCell ref="AL704:AL705"/>
    <mergeCell ref="AL706:AL707"/>
    <mergeCell ref="AL708:AL709"/>
    <mergeCell ref="AL710:AL711"/>
    <mergeCell ref="AL688:AL689"/>
    <mergeCell ref="AL690:AL691"/>
    <mergeCell ref="AL692:AL693"/>
    <mergeCell ref="AL694:AL695"/>
    <mergeCell ref="AL696:AL697"/>
    <mergeCell ref="AL698:AL699"/>
    <mergeCell ref="AL676:AL677"/>
    <mergeCell ref="AL678:AL679"/>
    <mergeCell ref="AL680:AL681"/>
    <mergeCell ref="AL682:AL683"/>
    <mergeCell ref="AL684:AL685"/>
    <mergeCell ref="AL686:AL687"/>
    <mergeCell ref="AL664:AL665"/>
    <mergeCell ref="AL666:AL667"/>
    <mergeCell ref="AL668:AL669"/>
    <mergeCell ref="AL670:AL671"/>
    <mergeCell ref="AL672:AL673"/>
    <mergeCell ref="AL674:AL675"/>
    <mergeCell ref="AL652:AL653"/>
    <mergeCell ref="AL654:AL655"/>
    <mergeCell ref="AL656:AL657"/>
    <mergeCell ref="AL658:AL659"/>
    <mergeCell ref="AL660:AL661"/>
    <mergeCell ref="AL662:AL663"/>
    <mergeCell ref="AL640:AL641"/>
    <mergeCell ref="AL642:AL643"/>
    <mergeCell ref="AL644:AL645"/>
    <mergeCell ref="AL646:AL647"/>
    <mergeCell ref="AL648:AL649"/>
    <mergeCell ref="AL650:AL651"/>
    <mergeCell ref="AL628:AL629"/>
    <mergeCell ref="AL630:AL631"/>
    <mergeCell ref="AL632:AL633"/>
    <mergeCell ref="AL634:AL635"/>
    <mergeCell ref="AL636:AL637"/>
    <mergeCell ref="AL638:AL639"/>
    <mergeCell ref="AL616:AL617"/>
    <mergeCell ref="AL618:AL619"/>
    <mergeCell ref="AL620:AL621"/>
    <mergeCell ref="AL622:AL623"/>
    <mergeCell ref="AL624:AL625"/>
    <mergeCell ref="AL626:AL627"/>
    <mergeCell ref="AL604:AL605"/>
    <mergeCell ref="AL606:AL607"/>
    <mergeCell ref="AL608:AL609"/>
    <mergeCell ref="AL610:AL611"/>
    <mergeCell ref="AL612:AL613"/>
    <mergeCell ref="AL614:AL615"/>
    <mergeCell ref="AL592:AL593"/>
    <mergeCell ref="AL594:AL595"/>
    <mergeCell ref="AL596:AL597"/>
    <mergeCell ref="AL598:AL599"/>
    <mergeCell ref="AL600:AL601"/>
    <mergeCell ref="AL602:AL603"/>
    <mergeCell ref="AL580:AL581"/>
    <mergeCell ref="AL582:AL583"/>
    <mergeCell ref="AL584:AL585"/>
    <mergeCell ref="AL586:AL587"/>
    <mergeCell ref="AL588:AL589"/>
    <mergeCell ref="AL590:AL591"/>
    <mergeCell ref="AL568:AL569"/>
    <mergeCell ref="AL570:AL571"/>
    <mergeCell ref="AL572:AL573"/>
    <mergeCell ref="AL574:AL575"/>
    <mergeCell ref="AL576:AL577"/>
    <mergeCell ref="AL578:AL579"/>
    <mergeCell ref="AL556:AL557"/>
    <mergeCell ref="AL558:AL559"/>
    <mergeCell ref="AL560:AL561"/>
    <mergeCell ref="AL562:AL563"/>
    <mergeCell ref="AL564:AL565"/>
    <mergeCell ref="AL566:AL567"/>
    <mergeCell ref="AL544:AL545"/>
    <mergeCell ref="AL546:AL547"/>
    <mergeCell ref="AL548:AL549"/>
    <mergeCell ref="AL550:AL551"/>
    <mergeCell ref="AL552:AL553"/>
    <mergeCell ref="AL554:AL555"/>
    <mergeCell ref="AL532:AL533"/>
    <mergeCell ref="AL534:AL535"/>
    <mergeCell ref="AL536:AL537"/>
    <mergeCell ref="AL538:AL539"/>
    <mergeCell ref="AL540:AL541"/>
    <mergeCell ref="AL542:AL543"/>
    <mergeCell ref="AL520:AL521"/>
    <mergeCell ref="AL522:AL523"/>
    <mergeCell ref="AL524:AL525"/>
    <mergeCell ref="AL526:AL527"/>
    <mergeCell ref="AL528:AL529"/>
    <mergeCell ref="AL530:AL531"/>
    <mergeCell ref="AL508:AL509"/>
    <mergeCell ref="AL510:AL511"/>
    <mergeCell ref="AL512:AL513"/>
    <mergeCell ref="AL514:AL515"/>
    <mergeCell ref="AL516:AL517"/>
    <mergeCell ref="AL518:AL519"/>
    <mergeCell ref="AL496:AL497"/>
    <mergeCell ref="AL498:AL499"/>
    <mergeCell ref="AL500:AL501"/>
    <mergeCell ref="AL502:AL503"/>
    <mergeCell ref="AL504:AL505"/>
    <mergeCell ref="AL506:AL507"/>
    <mergeCell ref="AL484:AL485"/>
    <mergeCell ref="AL486:AL487"/>
    <mergeCell ref="AL488:AL489"/>
    <mergeCell ref="AL490:AL491"/>
    <mergeCell ref="AL492:AL493"/>
    <mergeCell ref="AL494:AL495"/>
    <mergeCell ref="AL472:AL473"/>
    <mergeCell ref="AL474:AL475"/>
    <mergeCell ref="AL476:AL477"/>
    <mergeCell ref="AL478:AL479"/>
    <mergeCell ref="AL480:AL481"/>
    <mergeCell ref="AL482:AL483"/>
    <mergeCell ref="AL460:AL461"/>
    <mergeCell ref="AL462:AL463"/>
    <mergeCell ref="AL464:AL465"/>
    <mergeCell ref="AL466:AL467"/>
    <mergeCell ref="AL468:AL469"/>
    <mergeCell ref="AL470:AL471"/>
    <mergeCell ref="AL448:AL449"/>
    <mergeCell ref="AL450:AL451"/>
    <mergeCell ref="AL452:AL453"/>
    <mergeCell ref="AL454:AL455"/>
    <mergeCell ref="AL456:AL457"/>
    <mergeCell ref="AL458:AL459"/>
    <mergeCell ref="AL436:AL437"/>
    <mergeCell ref="AL438:AL439"/>
    <mergeCell ref="AL440:AL441"/>
    <mergeCell ref="AL442:AL443"/>
    <mergeCell ref="AL444:AL445"/>
    <mergeCell ref="AL446:AL447"/>
    <mergeCell ref="AL424:AL425"/>
    <mergeCell ref="AL426:AL427"/>
    <mergeCell ref="AL428:AL429"/>
    <mergeCell ref="AL430:AL431"/>
    <mergeCell ref="AL432:AL433"/>
    <mergeCell ref="AL434:AL435"/>
    <mergeCell ref="AL412:AL413"/>
    <mergeCell ref="AL414:AL415"/>
    <mergeCell ref="AL416:AL417"/>
    <mergeCell ref="AL418:AL419"/>
    <mergeCell ref="AL420:AL421"/>
    <mergeCell ref="AL422:AL423"/>
    <mergeCell ref="AL400:AL401"/>
    <mergeCell ref="AL402:AL403"/>
    <mergeCell ref="AL404:AL405"/>
    <mergeCell ref="AL406:AL407"/>
    <mergeCell ref="AL408:AL409"/>
    <mergeCell ref="AL410:AL411"/>
    <mergeCell ref="AL388:AL389"/>
    <mergeCell ref="AL390:AL391"/>
    <mergeCell ref="AL392:AL393"/>
    <mergeCell ref="AL394:AL395"/>
    <mergeCell ref="AL396:AL397"/>
    <mergeCell ref="AL398:AL399"/>
    <mergeCell ref="AL376:AL377"/>
    <mergeCell ref="AL378:AL379"/>
    <mergeCell ref="AL380:AL381"/>
    <mergeCell ref="AL382:AL383"/>
    <mergeCell ref="AL384:AL385"/>
    <mergeCell ref="AL386:AL387"/>
    <mergeCell ref="AL364:AL365"/>
    <mergeCell ref="AL366:AL367"/>
    <mergeCell ref="AL368:AL369"/>
    <mergeCell ref="AL370:AL371"/>
    <mergeCell ref="AL372:AL373"/>
    <mergeCell ref="AL374:AL375"/>
    <mergeCell ref="AL352:AL353"/>
    <mergeCell ref="AL354:AL355"/>
    <mergeCell ref="AL356:AL357"/>
    <mergeCell ref="AL358:AL359"/>
    <mergeCell ref="AL360:AL361"/>
    <mergeCell ref="AL362:AL363"/>
    <mergeCell ref="AL340:AL341"/>
    <mergeCell ref="AL342:AL343"/>
    <mergeCell ref="AL344:AL345"/>
    <mergeCell ref="AL346:AL347"/>
    <mergeCell ref="AL348:AL349"/>
    <mergeCell ref="AL350:AL351"/>
    <mergeCell ref="AL328:AL329"/>
    <mergeCell ref="AL330:AL331"/>
    <mergeCell ref="AL332:AL333"/>
    <mergeCell ref="AL334:AL335"/>
    <mergeCell ref="AL336:AL337"/>
    <mergeCell ref="AL338:AL339"/>
    <mergeCell ref="AL316:AL317"/>
    <mergeCell ref="AL318:AL319"/>
    <mergeCell ref="AL320:AL321"/>
    <mergeCell ref="AL322:AL323"/>
    <mergeCell ref="AL324:AL325"/>
    <mergeCell ref="AL326:AL327"/>
    <mergeCell ref="AL304:AL305"/>
    <mergeCell ref="AL306:AL307"/>
    <mergeCell ref="AL308:AL309"/>
    <mergeCell ref="AL310:AL311"/>
    <mergeCell ref="AL312:AL313"/>
    <mergeCell ref="AL314:AL315"/>
    <mergeCell ref="AL292:AL293"/>
    <mergeCell ref="AL294:AL295"/>
    <mergeCell ref="AL296:AL297"/>
    <mergeCell ref="AL298:AL299"/>
    <mergeCell ref="AL300:AL301"/>
    <mergeCell ref="AL302:AL303"/>
    <mergeCell ref="AL280:AL281"/>
    <mergeCell ref="AL282:AL283"/>
    <mergeCell ref="AL284:AL285"/>
    <mergeCell ref="AL286:AL287"/>
    <mergeCell ref="AL288:AL289"/>
    <mergeCell ref="AL290:AL291"/>
    <mergeCell ref="AL268:AL269"/>
    <mergeCell ref="AL270:AL271"/>
    <mergeCell ref="AL272:AL273"/>
    <mergeCell ref="AL274:AL275"/>
    <mergeCell ref="AL276:AL277"/>
    <mergeCell ref="AL278:AL279"/>
    <mergeCell ref="AL256:AL257"/>
    <mergeCell ref="AL258:AL259"/>
    <mergeCell ref="AL260:AL261"/>
    <mergeCell ref="AL262:AL263"/>
    <mergeCell ref="AL264:AL265"/>
    <mergeCell ref="AL266:AL267"/>
    <mergeCell ref="AL244:AL245"/>
    <mergeCell ref="AL246:AL247"/>
    <mergeCell ref="AL248:AL249"/>
    <mergeCell ref="AL250:AL251"/>
    <mergeCell ref="AL252:AL253"/>
    <mergeCell ref="AL254:AL255"/>
    <mergeCell ref="AL232:AL233"/>
    <mergeCell ref="AL234:AL235"/>
    <mergeCell ref="AL236:AL237"/>
    <mergeCell ref="AL238:AL239"/>
    <mergeCell ref="AL240:AL241"/>
    <mergeCell ref="AL242:AL243"/>
    <mergeCell ref="AL220:AL221"/>
    <mergeCell ref="AL222:AL223"/>
    <mergeCell ref="AL224:AL225"/>
    <mergeCell ref="AL226:AL227"/>
    <mergeCell ref="AL228:AL229"/>
    <mergeCell ref="AL230:AL231"/>
    <mergeCell ref="AL208:AL209"/>
    <mergeCell ref="AL210:AL211"/>
    <mergeCell ref="AL212:AL213"/>
    <mergeCell ref="AL214:AL215"/>
    <mergeCell ref="AL216:AL217"/>
    <mergeCell ref="AL218:AL219"/>
    <mergeCell ref="AL196:AL197"/>
    <mergeCell ref="AL198:AL199"/>
    <mergeCell ref="AL200:AL201"/>
    <mergeCell ref="AL202:AL203"/>
    <mergeCell ref="AL204:AL205"/>
    <mergeCell ref="AL206:AL207"/>
    <mergeCell ref="AL184:AL185"/>
    <mergeCell ref="AL186:AL187"/>
    <mergeCell ref="AL188:AL189"/>
    <mergeCell ref="AL190:AL191"/>
    <mergeCell ref="AL192:AL193"/>
    <mergeCell ref="AL194:AL195"/>
    <mergeCell ref="AL172:AL173"/>
    <mergeCell ref="AL174:AL175"/>
    <mergeCell ref="AL176:AL177"/>
    <mergeCell ref="AL178:AL179"/>
    <mergeCell ref="AL180:AL181"/>
    <mergeCell ref="AL182:AL183"/>
    <mergeCell ref="AL160:AL161"/>
    <mergeCell ref="AL162:AL163"/>
    <mergeCell ref="AL164:AL165"/>
    <mergeCell ref="AL166:AL167"/>
    <mergeCell ref="AL168:AL169"/>
    <mergeCell ref="AL170:AL171"/>
    <mergeCell ref="AL148:AL149"/>
    <mergeCell ref="AL150:AL151"/>
    <mergeCell ref="AL152:AL153"/>
    <mergeCell ref="AL154:AL155"/>
    <mergeCell ref="AL156:AL157"/>
    <mergeCell ref="AL158:AL159"/>
    <mergeCell ref="AL136:AL137"/>
    <mergeCell ref="AL138:AL139"/>
    <mergeCell ref="AL140:AL141"/>
    <mergeCell ref="AL142:AL143"/>
    <mergeCell ref="AL144:AL145"/>
    <mergeCell ref="AL146:AL147"/>
    <mergeCell ref="AL124:AL125"/>
    <mergeCell ref="AL126:AL127"/>
    <mergeCell ref="AL128:AL129"/>
    <mergeCell ref="AL130:AL131"/>
    <mergeCell ref="AL132:AL133"/>
    <mergeCell ref="AL134:AL135"/>
    <mergeCell ref="AL112:AL113"/>
    <mergeCell ref="AL114:AL115"/>
    <mergeCell ref="AL116:AL117"/>
    <mergeCell ref="AL118:AL119"/>
    <mergeCell ref="AL120:AL121"/>
    <mergeCell ref="AL122:AL123"/>
    <mergeCell ref="AL100:AL101"/>
    <mergeCell ref="AL102:AL103"/>
    <mergeCell ref="AL104:AL105"/>
    <mergeCell ref="AL106:AL107"/>
    <mergeCell ref="AL108:AL109"/>
    <mergeCell ref="AL110:AL111"/>
    <mergeCell ref="AL88:AL89"/>
    <mergeCell ref="AL90:AL91"/>
    <mergeCell ref="AL92:AL93"/>
    <mergeCell ref="AL94:AL95"/>
    <mergeCell ref="AL96:AL97"/>
    <mergeCell ref="AL98:AL99"/>
    <mergeCell ref="AL76:AL77"/>
    <mergeCell ref="AL78:AL79"/>
    <mergeCell ref="AL80:AL81"/>
    <mergeCell ref="AL82:AL83"/>
    <mergeCell ref="AL84:AL85"/>
    <mergeCell ref="AL86:AL87"/>
    <mergeCell ref="AL64:AL65"/>
    <mergeCell ref="AL66:AL67"/>
    <mergeCell ref="AL68:AL69"/>
    <mergeCell ref="AL70:AL71"/>
    <mergeCell ref="AL72:AL73"/>
    <mergeCell ref="AL74:AL75"/>
    <mergeCell ref="AL54:AL55"/>
    <mergeCell ref="AL56:AL57"/>
    <mergeCell ref="AL58:AL59"/>
    <mergeCell ref="AL60:AL61"/>
    <mergeCell ref="AL62:AL63"/>
    <mergeCell ref="AL39:AL40"/>
    <mergeCell ref="AL41:AL42"/>
    <mergeCell ref="AL43:AL44"/>
    <mergeCell ref="AL45:AL46"/>
    <mergeCell ref="AL47:AL48"/>
    <mergeCell ref="AL49:AL50"/>
    <mergeCell ref="AL27:AL28"/>
    <mergeCell ref="AL29:AL30"/>
    <mergeCell ref="AL31:AL32"/>
    <mergeCell ref="AL33:AL34"/>
    <mergeCell ref="AL35:AL36"/>
    <mergeCell ref="AL37:AL38"/>
    <mergeCell ref="AL15:AL16"/>
    <mergeCell ref="AL17:AL18"/>
    <mergeCell ref="AL19:AL20"/>
    <mergeCell ref="AL21:AL22"/>
    <mergeCell ref="AL23:AL24"/>
    <mergeCell ref="AL25:AL26"/>
    <mergeCell ref="AI1002:AI1003"/>
    <mergeCell ref="AJ1002:AJ1003"/>
    <mergeCell ref="AK1002:AK1003"/>
    <mergeCell ref="AM1002:AM1003"/>
    <mergeCell ref="AL3:AL4"/>
    <mergeCell ref="AL5:AL6"/>
    <mergeCell ref="AL7:AL8"/>
    <mergeCell ref="AL9:AL10"/>
    <mergeCell ref="AL11:AL12"/>
    <mergeCell ref="AL13:AL14"/>
    <mergeCell ref="K1002:K1003"/>
    <mergeCell ref="L1002:L1003"/>
    <mergeCell ref="M1002:M1003"/>
    <mergeCell ref="N1002:P1002"/>
    <mergeCell ref="AE1002:AG1002"/>
    <mergeCell ref="AH1002:AH1003"/>
    <mergeCell ref="AI1000:AI1001"/>
    <mergeCell ref="AJ1000:AJ1001"/>
    <mergeCell ref="AK1000:AK1001"/>
    <mergeCell ref="AM1000:AM1001"/>
    <mergeCell ref="AI996:AI997"/>
    <mergeCell ref="AJ996:AJ997"/>
    <mergeCell ref="AK996:AK997"/>
    <mergeCell ref="AM996:AM997"/>
    <mergeCell ref="AI992:AI993"/>
    <mergeCell ref="AJ992:AJ993"/>
    <mergeCell ref="C1002:C1003"/>
    <mergeCell ref="D1002:D1003"/>
    <mergeCell ref="E1002:E1003"/>
    <mergeCell ref="F1002:H1002"/>
    <mergeCell ref="I1002:I1003"/>
    <mergeCell ref="J1002:J1003"/>
    <mergeCell ref="K1000:K1001"/>
    <mergeCell ref="L1000:L1001"/>
    <mergeCell ref="M1000:M1001"/>
    <mergeCell ref="N1000:P1000"/>
    <mergeCell ref="AE1000:AG1000"/>
    <mergeCell ref="AH1000:AH1001"/>
    <mergeCell ref="AI998:AI999"/>
    <mergeCell ref="AJ998:AJ999"/>
    <mergeCell ref="AK998:AK999"/>
    <mergeCell ref="AM998:AM999"/>
    <mergeCell ref="C1000:C1001"/>
    <mergeCell ref="D1000:D1001"/>
    <mergeCell ref="E1000:E1001"/>
    <mergeCell ref="F1000:H1000"/>
    <mergeCell ref="I1000:I1001"/>
    <mergeCell ref="J1000:J1001"/>
    <mergeCell ref="K998:K999"/>
    <mergeCell ref="L998:L999"/>
    <mergeCell ref="M998:M999"/>
    <mergeCell ref="N998:P998"/>
    <mergeCell ref="AE998:AG998"/>
    <mergeCell ref="AH998:AH999"/>
    <mergeCell ref="C998:C999"/>
    <mergeCell ref="D998:D999"/>
    <mergeCell ref="E998:E999"/>
    <mergeCell ref="F998:H998"/>
    <mergeCell ref="I998:I999"/>
    <mergeCell ref="J998:J999"/>
    <mergeCell ref="K996:K997"/>
    <mergeCell ref="L996:L997"/>
    <mergeCell ref="M996:M997"/>
    <mergeCell ref="N996:P996"/>
    <mergeCell ref="AE996:AG996"/>
    <mergeCell ref="AH996:AH997"/>
    <mergeCell ref="AI994:AI995"/>
    <mergeCell ref="AJ994:AJ995"/>
    <mergeCell ref="AK994:AK995"/>
    <mergeCell ref="AM994:AM995"/>
    <mergeCell ref="C996:C997"/>
    <mergeCell ref="D996:D997"/>
    <mergeCell ref="E996:E997"/>
    <mergeCell ref="F996:H996"/>
    <mergeCell ref="I996:I997"/>
    <mergeCell ref="J996:J997"/>
    <mergeCell ref="K994:K995"/>
    <mergeCell ref="L994:L995"/>
    <mergeCell ref="M994:M995"/>
    <mergeCell ref="N994:P994"/>
    <mergeCell ref="AE994:AG994"/>
    <mergeCell ref="AH994:AH995"/>
    <mergeCell ref="AK992:AK993"/>
    <mergeCell ref="AM992:AM993"/>
    <mergeCell ref="C994:C995"/>
    <mergeCell ref="D994:D995"/>
    <mergeCell ref="E994:E995"/>
    <mergeCell ref="F994:H994"/>
    <mergeCell ref="I994:I995"/>
    <mergeCell ref="J994:J995"/>
    <mergeCell ref="K992:K993"/>
    <mergeCell ref="L992:L993"/>
    <mergeCell ref="M992:M993"/>
    <mergeCell ref="N992:P992"/>
    <mergeCell ref="AE992:AG992"/>
    <mergeCell ref="AH992:AH993"/>
    <mergeCell ref="AI990:AI991"/>
    <mergeCell ref="AJ990:AJ991"/>
    <mergeCell ref="AK990:AK991"/>
    <mergeCell ref="AM990:AM991"/>
    <mergeCell ref="C992:C993"/>
    <mergeCell ref="D992:D993"/>
    <mergeCell ref="E992:E993"/>
    <mergeCell ref="F992:H992"/>
    <mergeCell ref="I992:I993"/>
    <mergeCell ref="J992:J993"/>
    <mergeCell ref="K990:K991"/>
    <mergeCell ref="L990:L991"/>
    <mergeCell ref="M990:M991"/>
    <mergeCell ref="N990:P990"/>
    <mergeCell ref="AE990:AG990"/>
    <mergeCell ref="AH990:AH991"/>
    <mergeCell ref="AI988:AI989"/>
    <mergeCell ref="AJ988:AJ989"/>
    <mergeCell ref="AK988:AK989"/>
    <mergeCell ref="AM988:AM989"/>
    <mergeCell ref="C990:C991"/>
    <mergeCell ref="D990:D991"/>
    <mergeCell ref="E990:E991"/>
    <mergeCell ref="F990:H990"/>
    <mergeCell ref="I990:I991"/>
    <mergeCell ref="J990:J991"/>
    <mergeCell ref="K988:K989"/>
    <mergeCell ref="L988:L989"/>
    <mergeCell ref="M988:M989"/>
    <mergeCell ref="N988:P988"/>
    <mergeCell ref="AE988:AG988"/>
    <mergeCell ref="AH988:AH989"/>
    <mergeCell ref="AI986:AI987"/>
    <mergeCell ref="AJ986:AJ987"/>
    <mergeCell ref="AK986:AK987"/>
    <mergeCell ref="AM986:AM987"/>
    <mergeCell ref="C988:C989"/>
    <mergeCell ref="D988:D989"/>
    <mergeCell ref="E988:E989"/>
    <mergeCell ref="F988:H988"/>
    <mergeCell ref="I988:I989"/>
    <mergeCell ref="J988:J989"/>
    <mergeCell ref="K986:K987"/>
    <mergeCell ref="L986:L987"/>
    <mergeCell ref="M986:M987"/>
    <mergeCell ref="N986:P986"/>
    <mergeCell ref="AE986:AG986"/>
    <mergeCell ref="AH986:AH987"/>
    <mergeCell ref="AI984:AI985"/>
    <mergeCell ref="AJ984:AJ985"/>
    <mergeCell ref="AK984:AK985"/>
    <mergeCell ref="AM984:AM985"/>
    <mergeCell ref="C986:C987"/>
    <mergeCell ref="D986:D987"/>
    <mergeCell ref="E986:E987"/>
    <mergeCell ref="F986:H986"/>
    <mergeCell ref="I986:I987"/>
    <mergeCell ref="J986:J987"/>
    <mergeCell ref="K984:K985"/>
    <mergeCell ref="L984:L985"/>
    <mergeCell ref="M984:M985"/>
    <mergeCell ref="N984:P984"/>
    <mergeCell ref="AE984:AG984"/>
    <mergeCell ref="AH984:AH985"/>
    <mergeCell ref="AI982:AI983"/>
    <mergeCell ref="AJ982:AJ983"/>
    <mergeCell ref="AK982:AK983"/>
    <mergeCell ref="AM982:AM983"/>
    <mergeCell ref="C984:C985"/>
    <mergeCell ref="D984:D985"/>
    <mergeCell ref="E984:E985"/>
    <mergeCell ref="F984:H984"/>
    <mergeCell ref="I984:I985"/>
    <mergeCell ref="J984:J985"/>
    <mergeCell ref="K982:K983"/>
    <mergeCell ref="L982:L983"/>
    <mergeCell ref="M982:M983"/>
    <mergeCell ref="N982:P982"/>
    <mergeCell ref="AE982:AG982"/>
    <mergeCell ref="AH982:AH983"/>
    <mergeCell ref="AI980:AI981"/>
    <mergeCell ref="AJ980:AJ981"/>
    <mergeCell ref="AK980:AK981"/>
    <mergeCell ref="AM980:AM981"/>
    <mergeCell ref="C982:C983"/>
    <mergeCell ref="D982:D983"/>
    <mergeCell ref="E982:E983"/>
    <mergeCell ref="F982:H982"/>
    <mergeCell ref="I982:I983"/>
    <mergeCell ref="J982:J983"/>
    <mergeCell ref="K980:K981"/>
    <mergeCell ref="L980:L981"/>
    <mergeCell ref="M980:M981"/>
    <mergeCell ref="N980:P980"/>
    <mergeCell ref="AE980:AG980"/>
    <mergeCell ref="AH980:AH981"/>
    <mergeCell ref="AI978:AI979"/>
    <mergeCell ref="AJ978:AJ979"/>
    <mergeCell ref="AK978:AK979"/>
    <mergeCell ref="AM978:AM979"/>
    <mergeCell ref="C980:C981"/>
    <mergeCell ref="D980:D981"/>
    <mergeCell ref="E980:E981"/>
    <mergeCell ref="F980:H980"/>
    <mergeCell ref="I980:I981"/>
    <mergeCell ref="J980:J981"/>
    <mergeCell ref="K978:K979"/>
    <mergeCell ref="L978:L979"/>
    <mergeCell ref="M978:M979"/>
    <mergeCell ref="N978:P978"/>
    <mergeCell ref="AE978:AG978"/>
    <mergeCell ref="AH978:AH979"/>
    <mergeCell ref="AI976:AI977"/>
    <mergeCell ref="AJ976:AJ977"/>
    <mergeCell ref="AK976:AK977"/>
    <mergeCell ref="AM976:AM977"/>
    <mergeCell ref="C978:C979"/>
    <mergeCell ref="D978:D979"/>
    <mergeCell ref="E978:E979"/>
    <mergeCell ref="F978:H978"/>
    <mergeCell ref="I978:I979"/>
    <mergeCell ref="J978:J979"/>
    <mergeCell ref="K976:K977"/>
    <mergeCell ref="L976:L977"/>
    <mergeCell ref="M976:M977"/>
    <mergeCell ref="N976:P976"/>
    <mergeCell ref="AE976:AG976"/>
    <mergeCell ref="AH976:AH977"/>
    <mergeCell ref="AI974:AI975"/>
    <mergeCell ref="AJ974:AJ975"/>
    <mergeCell ref="AK974:AK975"/>
    <mergeCell ref="AM974:AM975"/>
    <mergeCell ref="C976:C977"/>
    <mergeCell ref="D976:D977"/>
    <mergeCell ref="E976:E977"/>
    <mergeCell ref="F976:H976"/>
    <mergeCell ref="I976:I977"/>
    <mergeCell ref="J976:J977"/>
    <mergeCell ref="K974:K975"/>
    <mergeCell ref="L974:L975"/>
    <mergeCell ref="M974:M975"/>
    <mergeCell ref="N974:P974"/>
    <mergeCell ref="AE974:AG974"/>
    <mergeCell ref="AH974:AH975"/>
    <mergeCell ref="AI972:AI973"/>
    <mergeCell ref="AJ972:AJ973"/>
    <mergeCell ref="AK972:AK973"/>
    <mergeCell ref="AM972:AM973"/>
    <mergeCell ref="C974:C975"/>
    <mergeCell ref="D974:D975"/>
    <mergeCell ref="E974:E975"/>
    <mergeCell ref="F974:H974"/>
    <mergeCell ref="I974:I975"/>
    <mergeCell ref="J974:J975"/>
    <mergeCell ref="K972:K973"/>
    <mergeCell ref="L972:L973"/>
    <mergeCell ref="M972:M973"/>
    <mergeCell ref="N972:P972"/>
    <mergeCell ref="AE972:AG972"/>
    <mergeCell ref="AH972:AH973"/>
    <mergeCell ref="AI970:AI971"/>
    <mergeCell ref="AJ970:AJ971"/>
    <mergeCell ref="AK970:AK971"/>
    <mergeCell ref="AM970:AM971"/>
    <mergeCell ref="C972:C973"/>
    <mergeCell ref="D972:D973"/>
    <mergeCell ref="E972:E973"/>
    <mergeCell ref="F972:H972"/>
    <mergeCell ref="I972:I973"/>
    <mergeCell ref="J972:J973"/>
    <mergeCell ref="K970:K971"/>
    <mergeCell ref="L970:L971"/>
    <mergeCell ref="M970:M971"/>
    <mergeCell ref="N970:P970"/>
    <mergeCell ref="AE970:AG970"/>
    <mergeCell ref="AH970:AH971"/>
    <mergeCell ref="AI968:AI969"/>
    <mergeCell ref="AJ968:AJ969"/>
    <mergeCell ref="AK968:AK969"/>
    <mergeCell ref="AM968:AM969"/>
    <mergeCell ref="C970:C971"/>
    <mergeCell ref="D970:D971"/>
    <mergeCell ref="E970:E971"/>
    <mergeCell ref="F970:H970"/>
    <mergeCell ref="I970:I971"/>
    <mergeCell ref="J970:J971"/>
    <mergeCell ref="K968:K969"/>
    <mergeCell ref="L968:L969"/>
    <mergeCell ref="M968:M969"/>
    <mergeCell ref="N968:P968"/>
    <mergeCell ref="AE968:AG968"/>
    <mergeCell ref="AH968:AH969"/>
    <mergeCell ref="AI966:AI967"/>
    <mergeCell ref="AJ966:AJ967"/>
    <mergeCell ref="AK966:AK967"/>
    <mergeCell ref="AM966:AM967"/>
    <mergeCell ref="C968:C969"/>
    <mergeCell ref="D968:D969"/>
    <mergeCell ref="E968:E969"/>
    <mergeCell ref="F968:H968"/>
    <mergeCell ref="I968:I969"/>
    <mergeCell ref="J968:J969"/>
    <mergeCell ref="K966:K967"/>
    <mergeCell ref="L966:L967"/>
    <mergeCell ref="M966:M967"/>
    <mergeCell ref="N966:P966"/>
    <mergeCell ref="AE966:AG966"/>
    <mergeCell ref="AH966:AH967"/>
    <mergeCell ref="AI964:AI965"/>
    <mergeCell ref="AJ964:AJ965"/>
    <mergeCell ref="AK964:AK965"/>
    <mergeCell ref="AM964:AM965"/>
    <mergeCell ref="C966:C967"/>
    <mergeCell ref="D966:D967"/>
    <mergeCell ref="E966:E967"/>
    <mergeCell ref="F966:H966"/>
    <mergeCell ref="I966:I967"/>
    <mergeCell ref="J966:J967"/>
    <mergeCell ref="K964:K965"/>
    <mergeCell ref="L964:L965"/>
    <mergeCell ref="M964:M965"/>
    <mergeCell ref="N964:P964"/>
    <mergeCell ref="AE964:AG964"/>
    <mergeCell ref="AH964:AH965"/>
    <mergeCell ref="AI962:AI963"/>
    <mergeCell ref="AJ962:AJ963"/>
    <mergeCell ref="AK962:AK963"/>
    <mergeCell ref="AM962:AM963"/>
    <mergeCell ref="C964:C965"/>
    <mergeCell ref="D964:D965"/>
    <mergeCell ref="E964:E965"/>
    <mergeCell ref="F964:H964"/>
    <mergeCell ref="I964:I965"/>
    <mergeCell ref="J964:J965"/>
    <mergeCell ref="K962:K963"/>
    <mergeCell ref="L962:L963"/>
    <mergeCell ref="M962:M963"/>
    <mergeCell ref="N962:P962"/>
    <mergeCell ref="AE962:AG962"/>
    <mergeCell ref="AH962:AH963"/>
    <mergeCell ref="AI960:AI961"/>
    <mergeCell ref="AJ960:AJ961"/>
    <mergeCell ref="AK960:AK961"/>
    <mergeCell ref="AM960:AM961"/>
    <mergeCell ref="C962:C963"/>
    <mergeCell ref="D962:D963"/>
    <mergeCell ref="E962:E963"/>
    <mergeCell ref="F962:H962"/>
    <mergeCell ref="I962:I963"/>
    <mergeCell ref="J962:J963"/>
    <mergeCell ref="K960:K961"/>
    <mergeCell ref="L960:L961"/>
    <mergeCell ref="M960:M961"/>
    <mergeCell ref="N960:P960"/>
    <mergeCell ref="AE960:AG960"/>
    <mergeCell ref="AH960:AH961"/>
    <mergeCell ref="AI958:AI959"/>
    <mergeCell ref="AJ958:AJ959"/>
    <mergeCell ref="AK958:AK959"/>
    <mergeCell ref="AM958:AM959"/>
    <mergeCell ref="C960:C961"/>
    <mergeCell ref="D960:D961"/>
    <mergeCell ref="E960:E961"/>
    <mergeCell ref="F960:H960"/>
    <mergeCell ref="I960:I961"/>
    <mergeCell ref="J960:J961"/>
    <mergeCell ref="K958:K959"/>
    <mergeCell ref="L958:L959"/>
    <mergeCell ref="M958:M959"/>
    <mergeCell ref="N958:P958"/>
    <mergeCell ref="AE958:AG958"/>
    <mergeCell ref="AH958:AH959"/>
    <mergeCell ref="AI956:AI957"/>
    <mergeCell ref="AJ956:AJ957"/>
    <mergeCell ref="AK956:AK957"/>
    <mergeCell ref="AM956:AM957"/>
    <mergeCell ref="C958:C959"/>
    <mergeCell ref="D958:D959"/>
    <mergeCell ref="E958:E959"/>
    <mergeCell ref="F958:H958"/>
    <mergeCell ref="I958:I959"/>
    <mergeCell ref="J958:J959"/>
    <mergeCell ref="K956:K957"/>
    <mergeCell ref="L956:L957"/>
    <mergeCell ref="M956:M957"/>
    <mergeCell ref="N956:P956"/>
    <mergeCell ref="AE956:AG956"/>
    <mergeCell ref="AH956:AH957"/>
    <mergeCell ref="AI954:AI955"/>
    <mergeCell ref="AJ954:AJ955"/>
    <mergeCell ref="AK954:AK955"/>
    <mergeCell ref="AM954:AM955"/>
    <mergeCell ref="C956:C957"/>
    <mergeCell ref="D956:D957"/>
    <mergeCell ref="E956:E957"/>
    <mergeCell ref="F956:H956"/>
    <mergeCell ref="I956:I957"/>
    <mergeCell ref="J956:J957"/>
    <mergeCell ref="K954:K955"/>
    <mergeCell ref="L954:L955"/>
    <mergeCell ref="M954:M955"/>
    <mergeCell ref="N954:P954"/>
    <mergeCell ref="AE954:AG954"/>
    <mergeCell ref="AH954:AH955"/>
    <mergeCell ref="AI952:AI953"/>
    <mergeCell ref="AJ952:AJ953"/>
    <mergeCell ref="AK952:AK953"/>
    <mergeCell ref="AM952:AM953"/>
    <mergeCell ref="C954:C955"/>
    <mergeCell ref="D954:D955"/>
    <mergeCell ref="E954:E955"/>
    <mergeCell ref="F954:H954"/>
    <mergeCell ref="I954:I955"/>
    <mergeCell ref="J954:J955"/>
    <mergeCell ref="K952:K953"/>
    <mergeCell ref="L952:L953"/>
    <mergeCell ref="M952:M953"/>
    <mergeCell ref="N952:P952"/>
    <mergeCell ref="AE952:AG952"/>
    <mergeCell ref="AH952:AH953"/>
    <mergeCell ref="AI950:AI951"/>
    <mergeCell ref="AJ950:AJ951"/>
    <mergeCell ref="AK950:AK951"/>
    <mergeCell ref="AM950:AM951"/>
    <mergeCell ref="C952:C953"/>
    <mergeCell ref="D952:D953"/>
    <mergeCell ref="E952:E953"/>
    <mergeCell ref="F952:H952"/>
    <mergeCell ref="I952:I953"/>
    <mergeCell ref="J952:J953"/>
    <mergeCell ref="K950:K951"/>
    <mergeCell ref="L950:L951"/>
    <mergeCell ref="M950:M951"/>
    <mergeCell ref="N950:P950"/>
    <mergeCell ref="AE950:AG950"/>
    <mergeCell ref="AH950:AH951"/>
    <mergeCell ref="AI948:AI949"/>
    <mergeCell ref="AJ948:AJ949"/>
    <mergeCell ref="AK948:AK949"/>
    <mergeCell ref="AM948:AM949"/>
    <mergeCell ref="C950:C951"/>
    <mergeCell ref="D950:D951"/>
    <mergeCell ref="E950:E951"/>
    <mergeCell ref="F950:H950"/>
    <mergeCell ref="I950:I951"/>
    <mergeCell ref="J950:J951"/>
    <mergeCell ref="K948:K949"/>
    <mergeCell ref="L948:L949"/>
    <mergeCell ref="M948:M949"/>
    <mergeCell ref="N948:P948"/>
    <mergeCell ref="AE948:AG948"/>
    <mergeCell ref="AH948:AH949"/>
    <mergeCell ref="AI946:AI947"/>
    <mergeCell ref="AJ946:AJ947"/>
    <mergeCell ref="AK946:AK947"/>
    <mergeCell ref="AM946:AM947"/>
    <mergeCell ref="C948:C949"/>
    <mergeCell ref="D948:D949"/>
    <mergeCell ref="E948:E949"/>
    <mergeCell ref="F948:H948"/>
    <mergeCell ref="I948:I949"/>
    <mergeCell ref="J948:J949"/>
    <mergeCell ref="K946:K947"/>
    <mergeCell ref="L946:L947"/>
    <mergeCell ref="M946:M947"/>
    <mergeCell ref="N946:P946"/>
    <mergeCell ref="AE946:AG946"/>
    <mergeCell ref="AH946:AH947"/>
    <mergeCell ref="AI944:AI945"/>
    <mergeCell ref="AJ944:AJ945"/>
    <mergeCell ref="AK944:AK945"/>
    <mergeCell ref="AM944:AM945"/>
    <mergeCell ref="C946:C947"/>
    <mergeCell ref="D946:D947"/>
    <mergeCell ref="E946:E947"/>
    <mergeCell ref="F946:H946"/>
    <mergeCell ref="I946:I947"/>
    <mergeCell ref="J946:J947"/>
    <mergeCell ref="K944:K945"/>
    <mergeCell ref="L944:L945"/>
    <mergeCell ref="M944:M945"/>
    <mergeCell ref="N944:P944"/>
    <mergeCell ref="AE944:AG944"/>
    <mergeCell ref="AH944:AH945"/>
    <mergeCell ref="AI942:AI943"/>
    <mergeCell ref="AJ942:AJ943"/>
    <mergeCell ref="AK942:AK943"/>
    <mergeCell ref="AM942:AM943"/>
    <mergeCell ref="C944:C945"/>
    <mergeCell ref="D944:D945"/>
    <mergeCell ref="E944:E945"/>
    <mergeCell ref="F944:H944"/>
    <mergeCell ref="I944:I945"/>
    <mergeCell ref="J944:J945"/>
    <mergeCell ref="K942:K943"/>
    <mergeCell ref="L942:L943"/>
    <mergeCell ref="M942:M943"/>
    <mergeCell ref="N942:P942"/>
    <mergeCell ref="AE942:AG942"/>
    <mergeCell ref="AH942:AH943"/>
    <mergeCell ref="AI940:AI941"/>
    <mergeCell ref="AJ940:AJ941"/>
    <mergeCell ref="AK940:AK941"/>
    <mergeCell ref="AM940:AM941"/>
    <mergeCell ref="C942:C943"/>
    <mergeCell ref="D942:D943"/>
    <mergeCell ref="E942:E943"/>
    <mergeCell ref="F942:H942"/>
    <mergeCell ref="I942:I943"/>
    <mergeCell ref="J942:J943"/>
    <mergeCell ref="K940:K941"/>
    <mergeCell ref="L940:L941"/>
    <mergeCell ref="M940:M941"/>
    <mergeCell ref="N940:P940"/>
    <mergeCell ref="AE940:AG940"/>
    <mergeCell ref="AH940:AH941"/>
    <mergeCell ref="AI938:AI939"/>
    <mergeCell ref="AJ938:AJ939"/>
    <mergeCell ref="AK938:AK939"/>
    <mergeCell ref="AM938:AM939"/>
    <mergeCell ref="C940:C941"/>
    <mergeCell ref="D940:D941"/>
    <mergeCell ref="E940:E941"/>
    <mergeCell ref="F940:H940"/>
    <mergeCell ref="I940:I941"/>
    <mergeCell ref="J940:J941"/>
    <mergeCell ref="K938:K939"/>
    <mergeCell ref="L938:L939"/>
    <mergeCell ref="M938:M939"/>
    <mergeCell ref="N938:P938"/>
    <mergeCell ref="AE938:AG938"/>
    <mergeCell ref="AH938:AH939"/>
    <mergeCell ref="AI936:AI937"/>
    <mergeCell ref="AJ936:AJ937"/>
    <mergeCell ref="AK936:AK937"/>
    <mergeCell ref="AM936:AM937"/>
    <mergeCell ref="C938:C939"/>
    <mergeCell ref="D938:D939"/>
    <mergeCell ref="E938:E939"/>
    <mergeCell ref="F938:H938"/>
    <mergeCell ref="I938:I939"/>
    <mergeCell ref="J938:J939"/>
    <mergeCell ref="K936:K937"/>
    <mergeCell ref="L936:L937"/>
    <mergeCell ref="M936:M937"/>
    <mergeCell ref="N936:P936"/>
    <mergeCell ref="AE936:AG936"/>
    <mergeCell ref="AH936:AH937"/>
    <mergeCell ref="AI934:AI935"/>
    <mergeCell ref="AJ934:AJ935"/>
    <mergeCell ref="AK934:AK935"/>
    <mergeCell ref="AM934:AM935"/>
    <mergeCell ref="C936:C937"/>
    <mergeCell ref="D936:D937"/>
    <mergeCell ref="E936:E937"/>
    <mergeCell ref="F936:H936"/>
    <mergeCell ref="I936:I937"/>
    <mergeCell ref="J936:J937"/>
    <mergeCell ref="K934:K935"/>
    <mergeCell ref="L934:L935"/>
    <mergeCell ref="M934:M935"/>
    <mergeCell ref="N934:P934"/>
    <mergeCell ref="AE934:AG934"/>
    <mergeCell ref="AH934:AH935"/>
    <mergeCell ref="AI932:AI933"/>
    <mergeCell ref="AJ932:AJ933"/>
    <mergeCell ref="AK932:AK933"/>
    <mergeCell ref="AM932:AM933"/>
    <mergeCell ref="C934:C935"/>
    <mergeCell ref="D934:D935"/>
    <mergeCell ref="E934:E935"/>
    <mergeCell ref="F934:H934"/>
    <mergeCell ref="I934:I935"/>
    <mergeCell ref="J934:J935"/>
    <mergeCell ref="K932:K933"/>
    <mergeCell ref="L932:L933"/>
    <mergeCell ref="M932:M933"/>
    <mergeCell ref="N932:P932"/>
    <mergeCell ref="AE932:AG932"/>
    <mergeCell ref="AH932:AH933"/>
    <mergeCell ref="AI930:AI931"/>
    <mergeCell ref="AJ930:AJ931"/>
    <mergeCell ref="AK930:AK931"/>
    <mergeCell ref="AM930:AM931"/>
    <mergeCell ref="C932:C933"/>
    <mergeCell ref="D932:D933"/>
    <mergeCell ref="E932:E933"/>
    <mergeCell ref="F932:H932"/>
    <mergeCell ref="I932:I933"/>
    <mergeCell ref="J932:J933"/>
    <mergeCell ref="K930:K931"/>
    <mergeCell ref="L930:L931"/>
    <mergeCell ref="M930:M931"/>
    <mergeCell ref="N930:P930"/>
    <mergeCell ref="AE930:AG930"/>
    <mergeCell ref="AH930:AH931"/>
    <mergeCell ref="AI928:AI929"/>
    <mergeCell ref="AJ928:AJ929"/>
    <mergeCell ref="AK928:AK929"/>
    <mergeCell ref="AM928:AM929"/>
    <mergeCell ref="C930:C931"/>
    <mergeCell ref="D930:D931"/>
    <mergeCell ref="E930:E931"/>
    <mergeCell ref="F930:H930"/>
    <mergeCell ref="I930:I931"/>
    <mergeCell ref="J930:J931"/>
    <mergeCell ref="K928:K929"/>
    <mergeCell ref="L928:L929"/>
    <mergeCell ref="M928:M929"/>
    <mergeCell ref="N928:P928"/>
    <mergeCell ref="AE928:AG928"/>
    <mergeCell ref="AH928:AH929"/>
    <mergeCell ref="AI926:AI927"/>
    <mergeCell ref="AJ926:AJ927"/>
    <mergeCell ref="AK926:AK927"/>
    <mergeCell ref="AM926:AM927"/>
    <mergeCell ref="C928:C929"/>
    <mergeCell ref="D928:D929"/>
    <mergeCell ref="E928:E929"/>
    <mergeCell ref="F928:H928"/>
    <mergeCell ref="I928:I929"/>
    <mergeCell ref="J928:J929"/>
    <mergeCell ref="K926:K927"/>
    <mergeCell ref="L926:L927"/>
    <mergeCell ref="M926:M927"/>
    <mergeCell ref="N926:P926"/>
    <mergeCell ref="AE926:AG926"/>
    <mergeCell ref="AH926:AH927"/>
    <mergeCell ref="AI924:AI925"/>
    <mergeCell ref="AJ924:AJ925"/>
    <mergeCell ref="AK924:AK925"/>
    <mergeCell ref="AM924:AM925"/>
    <mergeCell ref="C926:C927"/>
    <mergeCell ref="D926:D927"/>
    <mergeCell ref="E926:E927"/>
    <mergeCell ref="F926:H926"/>
    <mergeCell ref="I926:I927"/>
    <mergeCell ref="J926:J927"/>
    <mergeCell ref="K924:K925"/>
    <mergeCell ref="L924:L925"/>
    <mergeCell ref="M924:M925"/>
    <mergeCell ref="N924:P924"/>
    <mergeCell ref="AE924:AG924"/>
    <mergeCell ref="AH924:AH925"/>
    <mergeCell ref="AI922:AI923"/>
    <mergeCell ref="AJ922:AJ923"/>
    <mergeCell ref="AK922:AK923"/>
    <mergeCell ref="AM922:AM923"/>
    <mergeCell ref="C924:C925"/>
    <mergeCell ref="D924:D925"/>
    <mergeCell ref="E924:E925"/>
    <mergeCell ref="F924:H924"/>
    <mergeCell ref="I924:I925"/>
    <mergeCell ref="J924:J925"/>
    <mergeCell ref="K922:K923"/>
    <mergeCell ref="L922:L923"/>
    <mergeCell ref="M922:M923"/>
    <mergeCell ref="N922:P922"/>
    <mergeCell ref="AE922:AG922"/>
    <mergeCell ref="AH922:AH923"/>
    <mergeCell ref="AI920:AI921"/>
    <mergeCell ref="AJ920:AJ921"/>
    <mergeCell ref="AK920:AK921"/>
    <mergeCell ref="AM920:AM921"/>
    <mergeCell ref="C922:C923"/>
    <mergeCell ref="D922:D923"/>
    <mergeCell ref="E922:E923"/>
    <mergeCell ref="F922:H922"/>
    <mergeCell ref="I922:I923"/>
    <mergeCell ref="J922:J923"/>
    <mergeCell ref="K920:K921"/>
    <mergeCell ref="L920:L921"/>
    <mergeCell ref="M920:M921"/>
    <mergeCell ref="N920:P920"/>
    <mergeCell ref="AE920:AG920"/>
    <mergeCell ref="AH920:AH921"/>
    <mergeCell ref="AI918:AI919"/>
    <mergeCell ref="AJ918:AJ919"/>
    <mergeCell ref="AK918:AK919"/>
    <mergeCell ref="AM918:AM919"/>
    <mergeCell ref="C920:C921"/>
    <mergeCell ref="D920:D921"/>
    <mergeCell ref="E920:E921"/>
    <mergeCell ref="F920:H920"/>
    <mergeCell ref="I920:I921"/>
    <mergeCell ref="J920:J921"/>
    <mergeCell ref="K918:K919"/>
    <mergeCell ref="L918:L919"/>
    <mergeCell ref="M918:M919"/>
    <mergeCell ref="N918:P918"/>
    <mergeCell ref="AE918:AG918"/>
    <mergeCell ref="AH918:AH919"/>
    <mergeCell ref="AI916:AI917"/>
    <mergeCell ref="AJ916:AJ917"/>
    <mergeCell ref="AK916:AK917"/>
    <mergeCell ref="AM916:AM917"/>
    <mergeCell ref="C918:C919"/>
    <mergeCell ref="D918:D919"/>
    <mergeCell ref="E918:E919"/>
    <mergeCell ref="F918:H918"/>
    <mergeCell ref="I918:I919"/>
    <mergeCell ref="J918:J919"/>
    <mergeCell ref="K916:K917"/>
    <mergeCell ref="L916:L917"/>
    <mergeCell ref="M916:M917"/>
    <mergeCell ref="N916:P916"/>
    <mergeCell ref="AE916:AG916"/>
    <mergeCell ref="AH916:AH917"/>
    <mergeCell ref="AI914:AI915"/>
    <mergeCell ref="AJ914:AJ915"/>
    <mergeCell ref="AK914:AK915"/>
    <mergeCell ref="AM914:AM915"/>
    <mergeCell ref="C916:C917"/>
    <mergeCell ref="D916:D917"/>
    <mergeCell ref="E916:E917"/>
    <mergeCell ref="F916:H916"/>
    <mergeCell ref="I916:I917"/>
    <mergeCell ref="J916:J917"/>
    <mergeCell ref="K914:K915"/>
    <mergeCell ref="L914:L915"/>
    <mergeCell ref="M914:M915"/>
    <mergeCell ref="N914:P914"/>
    <mergeCell ref="AE914:AG914"/>
    <mergeCell ref="AH914:AH915"/>
    <mergeCell ref="AI912:AI913"/>
    <mergeCell ref="AJ912:AJ913"/>
    <mergeCell ref="AK912:AK913"/>
    <mergeCell ref="AM912:AM913"/>
    <mergeCell ref="C914:C915"/>
    <mergeCell ref="D914:D915"/>
    <mergeCell ref="E914:E915"/>
    <mergeCell ref="F914:H914"/>
    <mergeCell ref="I914:I915"/>
    <mergeCell ref="J914:J915"/>
    <mergeCell ref="K912:K913"/>
    <mergeCell ref="L912:L913"/>
    <mergeCell ref="M912:M913"/>
    <mergeCell ref="N912:P912"/>
    <mergeCell ref="AE912:AG912"/>
    <mergeCell ref="AH912:AH913"/>
    <mergeCell ref="AI910:AI911"/>
    <mergeCell ref="AJ910:AJ911"/>
    <mergeCell ref="AK910:AK911"/>
    <mergeCell ref="AM910:AM911"/>
    <mergeCell ref="C912:C913"/>
    <mergeCell ref="D912:D913"/>
    <mergeCell ref="E912:E913"/>
    <mergeCell ref="F912:H912"/>
    <mergeCell ref="I912:I913"/>
    <mergeCell ref="J912:J913"/>
    <mergeCell ref="K910:K911"/>
    <mergeCell ref="L910:L911"/>
    <mergeCell ref="M910:M911"/>
    <mergeCell ref="N910:P910"/>
    <mergeCell ref="AE910:AG910"/>
    <mergeCell ref="AH910:AH911"/>
    <mergeCell ref="AI908:AI909"/>
    <mergeCell ref="AJ908:AJ909"/>
    <mergeCell ref="AK908:AK909"/>
    <mergeCell ref="AM908:AM909"/>
    <mergeCell ref="C910:C911"/>
    <mergeCell ref="D910:D911"/>
    <mergeCell ref="E910:E911"/>
    <mergeCell ref="F910:H910"/>
    <mergeCell ref="I910:I911"/>
    <mergeCell ref="J910:J911"/>
    <mergeCell ref="K908:K909"/>
    <mergeCell ref="L908:L909"/>
    <mergeCell ref="M908:M909"/>
    <mergeCell ref="N908:P908"/>
    <mergeCell ref="AE908:AG908"/>
    <mergeCell ref="AH908:AH909"/>
    <mergeCell ref="AI906:AI907"/>
    <mergeCell ref="AJ906:AJ907"/>
    <mergeCell ref="AK906:AK907"/>
    <mergeCell ref="AM906:AM907"/>
    <mergeCell ref="C908:C909"/>
    <mergeCell ref="D908:D909"/>
    <mergeCell ref="E908:E909"/>
    <mergeCell ref="F908:H908"/>
    <mergeCell ref="I908:I909"/>
    <mergeCell ref="J908:J909"/>
    <mergeCell ref="K906:K907"/>
    <mergeCell ref="L906:L907"/>
    <mergeCell ref="M906:M907"/>
    <mergeCell ref="N906:P906"/>
    <mergeCell ref="AE906:AG906"/>
    <mergeCell ref="AH906:AH907"/>
    <mergeCell ref="AI904:AI905"/>
    <mergeCell ref="AJ904:AJ905"/>
    <mergeCell ref="AK904:AK905"/>
    <mergeCell ref="AM904:AM905"/>
    <mergeCell ref="C906:C907"/>
    <mergeCell ref="D906:D907"/>
    <mergeCell ref="E906:E907"/>
    <mergeCell ref="F906:H906"/>
    <mergeCell ref="I906:I907"/>
    <mergeCell ref="J906:J907"/>
    <mergeCell ref="K904:K905"/>
    <mergeCell ref="L904:L905"/>
    <mergeCell ref="M904:M905"/>
    <mergeCell ref="N904:P904"/>
    <mergeCell ref="AE904:AG904"/>
    <mergeCell ref="AH904:AH905"/>
    <mergeCell ref="AI902:AI903"/>
    <mergeCell ref="AJ902:AJ903"/>
    <mergeCell ref="AK902:AK903"/>
    <mergeCell ref="AM902:AM903"/>
    <mergeCell ref="C904:C905"/>
    <mergeCell ref="D904:D905"/>
    <mergeCell ref="E904:E905"/>
    <mergeCell ref="F904:H904"/>
    <mergeCell ref="I904:I905"/>
    <mergeCell ref="J904:J905"/>
    <mergeCell ref="K902:K903"/>
    <mergeCell ref="L902:L903"/>
    <mergeCell ref="M902:M903"/>
    <mergeCell ref="N902:P902"/>
    <mergeCell ref="AE902:AG902"/>
    <mergeCell ref="AH902:AH903"/>
    <mergeCell ref="AI900:AI901"/>
    <mergeCell ref="AJ900:AJ901"/>
    <mergeCell ref="AK900:AK901"/>
    <mergeCell ref="AM900:AM901"/>
    <mergeCell ref="C902:C903"/>
    <mergeCell ref="D902:D903"/>
    <mergeCell ref="E902:E903"/>
    <mergeCell ref="F902:H902"/>
    <mergeCell ref="I902:I903"/>
    <mergeCell ref="J902:J903"/>
    <mergeCell ref="K900:K901"/>
    <mergeCell ref="L900:L901"/>
    <mergeCell ref="M900:M901"/>
    <mergeCell ref="N900:P900"/>
    <mergeCell ref="AE900:AG900"/>
    <mergeCell ref="AH900:AH901"/>
    <mergeCell ref="AI898:AI899"/>
    <mergeCell ref="AJ898:AJ899"/>
    <mergeCell ref="AK898:AK899"/>
    <mergeCell ref="AM898:AM899"/>
    <mergeCell ref="C900:C901"/>
    <mergeCell ref="D900:D901"/>
    <mergeCell ref="E900:E901"/>
    <mergeCell ref="F900:H900"/>
    <mergeCell ref="I900:I901"/>
    <mergeCell ref="J900:J901"/>
    <mergeCell ref="K898:K899"/>
    <mergeCell ref="L898:L899"/>
    <mergeCell ref="M898:M899"/>
    <mergeCell ref="N898:P898"/>
    <mergeCell ref="AE898:AG898"/>
    <mergeCell ref="AH898:AH899"/>
    <mergeCell ref="AI896:AI897"/>
    <mergeCell ref="AJ896:AJ897"/>
    <mergeCell ref="AK896:AK897"/>
    <mergeCell ref="AM896:AM897"/>
    <mergeCell ref="C898:C899"/>
    <mergeCell ref="D898:D899"/>
    <mergeCell ref="E898:E899"/>
    <mergeCell ref="F898:H898"/>
    <mergeCell ref="I898:I899"/>
    <mergeCell ref="J898:J899"/>
    <mergeCell ref="K896:K897"/>
    <mergeCell ref="L896:L897"/>
    <mergeCell ref="M896:M897"/>
    <mergeCell ref="N896:P896"/>
    <mergeCell ref="AE896:AG896"/>
    <mergeCell ref="AH896:AH897"/>
    <mergeCell ref="AI894:AI895"/>
    <mergeCell ref="AJ894:AJ895"/>
    <mergeCell ref="AK894:AK895"/>
    <mergeCell ref="AM894:AM895"/>
    <mergeCell ref="C896:C897"/>
    <mergeCell ref="D896:D897"/>
    <mergeCell ref="E896:E897"/>
    <mergeCell ref="F896:H896"/>
    <mergeCell ref="I896:I897"/>
    <mergeCell ref="J896:J897"/>
    <mergeCell ref="K894:K895"/>
    <mergeCell ref="L894:L895"/>
    <mergeCell ref="M894:M895"/>
    <mergeCell ref="N894:P894"/>
    <mergeCell ref="AE894:AG894"/>
    <mergeCell ref="AH894:AH895"/>
    <mergeCell ref="AI892:AI893"/>
    <mergeCell ref="AJ892:AJ893"/>
    <mergeCell ref="AK892:AK893"/>
    <mergeCell ref="AM892:AM893"/>
    <mergeCell ref="C894:C895"/>
    <mergeCell ref="D894:D895"/>
    <mergeCell ref="E894:E895"/>
    <mergeCell ref="F894:H894"/>
    <mergeCell ref="I894:I895"/>
    <mergeCell ref="J894:J895"/>
    <mergeCell ref="K892:K893"/>
    <mergeCell ref="L892:L893"/>
    <mergeCell ref="M892:M893"/>
    <mergeCell ref="N892:P892"/>
    <mergeCell ref="AE892:AG892"/>
    <mergeCell ref="AH892:AH893"/>
    <mergeCell ref="AI890:AI891"/>
    <mergeCell ref="AJ890:AJ891"/>
    <mergeCell ref="AK890:AK891"/>
    <mergeCell ref="AM890:AM891"/>
    <mergeCell ref="C892:C893"/>
    <mergeCell ref="D892:D893"/>
    <mergeCell ref="E892:E893"/>
    <mergeCell ref="F892:H892"/>
    <mergeCell ref="I892:I893"/>
    <mergeCell ref="J892:J893"/>
    <mergeCell ref="K890:K891"/>
    <mergeCell ref="L890:L891"/>
    <mergeCell ref="M890:M891"/>
    <mergeCell ref="N890:P890"/>
    <mergeCell ref="AE890:AG890"/>
    <mergeCell ref="AH890:AH891"/>
    <mergeCell ref="AI888:AI889"/>
    <mergeCell ref="AJ888:AJ889"/>
    <mergeCell ref="AK888:AK889"/>
    <mergeCell ref="AM888:AM889"/>
    <mergeCell ref="C890:C891"/>
    <mergeCell ref="D890:D891"/>
    <mergeCell ref="E890:E891"/>
    <mergeCell ref="F890:H890"/>
    <mergeCell ref="I890:I891"/>
    <mergeCell ref="J890:J891"/>
    <mergeCell ref="K888:K889"/>
    <mergeCell ref="L888:L889"/>
    <mergeCell ref="M888:M889"/>
    <mergeCell ref="N888:P888"/>
    <mergeCell ref="AE888:AG888"/>
    <mergeCell ref="AH888:AH889"/>
    <mergeCell ref="AI886:AI887"/>
    <mergeCell ref="AJ886:AJ887"/>
    <mergeCell ref="AK886:AK887"/>
    <mergeCell ref="AM886:AM887"/>
    <mergeCell ref="C888:C889"/>
    <mergeCell ref="D888:D889"/>
    <mergeCell ref="E888:E889"/>
    <mergeCell ref="F888:H888"/>
    <mergeCell ref="I888:I889"/>
    <mergeCell ref="J888:J889"/>
    <mergeCell ref="K886:K887"/>
    <mergeCell ref="L886:L887"/>
    <mergeCell ref="M886:M887"/>
    <mergeCell ref="N886:P886"/>
    <mergeCell ref="AE886:AG886"/>
    <mergeCell ref="AH886:AH887"/>
    <mergeCell ref="AI884:AI885"/>
    <mergeCell ref="AJ884:AJ885"/>
    <mergeCell ref="AK884:AK885"/>
    <mergeCell ref="AM884:AM885"/>
    <mergeCell ref="C886:C887"/>
    <mergeCell ref="D886:D887"/>
    <mergeCell ref="E886:E887"/>
    <mergeCell ref="F886:H886"/>
    <mergeCell ref="I886:I887"/>
    <mergeCell ref="J886:J887"/>
    <mergeCell ref="K884:K885"/>
    <mergeCell ref="L884:L885"/>
    <mergeCell ref="M884:M885"/>
    <mergeCell ref="N884:P884"/>
    <mergeCell ref="AE884:AG884"/>
    <mergeCell ref="AH884:AH885"/>
    <mergeCell ref="AI882:AI883"/>
    <mergeCell ref="AJ882:AJ883"/>
    <mergeCell ref="AK882:AK883"/>
    <mergeCell ref="AM882:AM883"/>
    <mergeCell ref="C884:C885"/>
    <mergeCell ref="D884:D885"/>
    <mergeCell ref="E884:E885"/>
    <mergeCell ref="F884:H884"/>
    <mergeCell ref="I884:I885"/>
    <mergeCell ref="J884:J885"/>
    <mergeCell ref="K882:K883"/>
    <mergeCell ref="L882:L883"/>
    <mergeCell ref="M882:M883"/>
    <mergeCell ref="N882:P882"/>
    <mergeCell ref="AE882:AG882"/>
    <mergeCell ref="AH882:AH883"/>
    <mergeCell ref="AI880:AI881"/>
    <mergeCell ref="AJ880:AJ881"/>
    <mergeCell ref="AK880:AK881"/>
    <mergeCell ref="AM880:AM881"/>
    <mergeCell ref="C882:C883"/>
    <mergeCell ref="D882:D883"/>
    <mergeCell ref="E882:E883"/>
    <mergeCell ref="F882:H882"/>
    <mergeCell ref="I882:I883"/>
    <mergeCell ref="J882:J883"/>
    <mergeCell ref="K880:K881"/>
    <mergeCell ref="L880:L881"/>
    <mergeCell ref="M880:M881"/>
    <mergeCell ref="N880:P880"/>
    <mergeCell ref="AE880:AG880"/>
    <mergeCell ref="AH880:AH881"/>
    <mergeCell ref="AI878:AI879"/>
    <mergeCell ref="AJ878:AJ879"/>
    <mergeCell ref="AK878:AK879"/>
    <mergeCell ref="AM878:AM879"/>
    <mergeCell ref="C880:C881"/>
    <mergeCell ref="D880:D881"/>
    <mergeCell ref="E880:E881"/>
    <mergeCell ref="F880:H880"/>
    <mergeCell ref="I880:I881"/>
    <mergeCell ref="J880:J881"/>
    <mergeCell ref="K878:K879"/>
    <mergeCell ref="L878:L879"/>
    <mergeCell ref="M878:M879"/>
    <mergeCell ref="N878:P878"/>
    <mergeCell ref="AE878:AG878"/>
    <mergeCell ref="AH878:AH879"/>
    <mergeCell ref="AI876:AI877"/>
    <mergeCell ref="AJ876:AJ877"/>
    <mergeCell ref="AK876:AK877"/>
    <mergeCell ref="AM876:AM877"/>
    <mergeCell ref="C878:C879"/>
    <mergeCell ref="D878:D879"/>
    <mergeCell ref="E878:E879"/>
    <mergeCell ref="F878:H878"/>
    <mergeCell ref="I878:I879"/>
    <mergeCell ref="J878:J879"/>
    <mergeCell ref="K876:K877"/>
    <mergeCell ref="L876:L877"/>
    <mergeCell ref="M876:M877"/>
    <mergeCell ref="N876:P876"/>
    <mergeCell ref="AE876:AG876"/>
    <mergeCell ref="AH876:AH877"/>
    <mergeCell ref="AI874:AI875"/>
    <mergeCell ref="AJ874:AJ875"/>
    <mergeCell ref="AK874:AK875"/>
    <mergeCell ref="AM874:AM875"/>
    <mergeCell ref="C876:C877"/>
    <mergeCell ref="D876:D877"/>
    <mergeCell ref="E876:E877"/>
    <mergeCell ref="F876:H876"/>
    <mergeCell ref="I876:I877"/>
    <mergeCell ref="J876:J877"/>
    <mergeCell ref="K874:K875"/>
    <mergeCell ref="L874:L875"/>
    <mergeCell ref="M874:M875"/>
    <mergeCell ref="N874:P874"/>
    <mergeCell ref="AE874:AG874"/>
    <mergeCell ref="AH874:AH875"/>
    <mergeCell ref="AI872:AI873"/>
    <mergeCell ref="AJ872:AJ873"/>
    <mergeCell ref="AK872:AK873"/>
    <mergeCell ref="AM872:AM873"/>
    <mergeCell ref="C874:C875"/>
    <mergeCell ref="D874:D875"/>
    <mergeCell ref="E874:E875"/>
    <mergeCell ref="F874:H874"/>
    <mergeCell ref="I874:I875"/>
    <mergeCell ref="J874:J875"/>
    <mergeCell ref="K872:K873"/>
    <mergeCell ref="L872:L873"/>
    <mergeCell ref="M872:M873"/>
    <mergeCell ref="N872:P872"/>
    <mergeCell ref="AE872:AG872"/>
    <mergeCell ref="AH872:AH873"/>
    <mergeCell ref="AI870:AI871"/>
    <mergeCell ref="AJ870:AJ871"/>
    <mergeCell ref="AK870:AK871"/>
    <mergeCell ref="AM870:AM871"/>
    <mergeCell ref="C872:C873"/>
    <mergeCell ref="D872:D873"/>
    <mergeCell ref="E872:E873"/>
    <mergeCell ref="F872:H872"/>
    <mergeCell ref="I872:I873"/>
    <mergeCell ref="J872:J873"/>
    <mergeCell ref="K870:K871"/>
    <mergeCell ref="L870:L871"/>
    <mergeCell ref="M870:M871"/>
    <mergeCell ref="N870:P870"/>
    <mergeCell ref="AE870:AG870"/>
    <mergeCell ref="AH870:AH871"/>
    <mergeCell ref="AI868:AI869"/>
    <mergeCell ref="AJ868:AJ869"/>
    <mergeCell ref="AK868:AK869"/>
    <mergeCell ref="AM868:AM869"/>
    <mergeCell ref="C870:C871"/>
    <mergeCell ref="D870:D871"/>
    <mergeCell ref="E870:E871"/>
    <mergeCell ref="F870:H870"/>
    <mergeCell ref="I870:I871"/>
    <mergeCell ref="J870:J871"/>
    <mergeCell ref="K868:K869"/>
    <mergeCell ref="L868:L869"/>
    <mergeCell ref="M868:M869"/>
    <mergeCell ref="N868:P868"/>
    <mergeCell ref="AE868:AG868"/>
    <mergeCell ref="AH868:AH869"/>
    <mergeCell ref="AI866:AI867"/>
    <mergeCell ref="AJ866:AJ867"/>
    <mergeCell ref="AK866:AK867"/>
    <mergeCell ref="AM866:AM867"/>
    <mergeCell ref="C868:C869"/>
    <mergeCell ref="D868:D869"/>
    <mergeCell ref="E868:E869"/>
    <mergeCell ref="F868:H868"/>
    <mergeCell ref="I868:I869"/>
    <mergeCell ref="J868:J869"/>
    <mergeCell ref="K866:K867"/>
    <mergeCell ref="L866:L867"/>
    <mergeCell ref="M866:M867"/>
    <mergeCell ref="N866:P866"/>
    <mergeCell ref="AE866:AG866"/>
    <mergeCell ref="AH866:AH867"/>
    <mergeCell ref="AI864:AI865"/>
    <mergeCell ref="AJ864:AJ865"/>
    <mergeCell ref="AK864:AK865"/>
    <mergeCell ref="AM864:AM865"/>
    <mergeCell ref="C866:C867"/>
    <mergeCell ref="D866:D867"/>
    <mergeCell ref="E866:E867"/>
    <mergeCell ref="F866:H866"/>
    <mergeCell ref="I866:I867"/>
    <mergeCell ref="J866:J867"/>
    <mergeCell ref="K864:K865"/>
    <mergeCell ref="L864:L865"/>
    <mergeCell ref="M864:M865"/>
    <mergeCell ref="N864:P864"/>
    <mergeCell ref="AE864:AG864"/>
    <mergeCell ref="AH864:AH865"/>
    <mergeCell ref="AI862:AI863"/>
    <mergeCell ref="AJ862:AJ863"/>
    <mergeCell ref="AK862:AK863"/>
    <mergeCell ref="AM862:AM863"/>
    <mergeCell ref="C864:C865"/>
    <mergeCell ref="D864:D865"/>
    <mergeCell ref="E864:E865"/>
    <mergeCell ref="F864:H864"/>
    <mergeCell ref="I864:I865"/>
    <mergeCell ref="J864:J865"/>
    <mergeCell ref="K862:K863"/>
    <mergeCell ref="L862:L863"/>
    <mergeCell ref="M862:M863"/>
    <mergeCell ref="N862:P862"/>
    <mergeCell ref="AE862:AG862"/>
    <mergeCell ref="AH862:AH863"/>
    <mergeCell ref="AI860:AI861"/>
    <mergeCell ref="AJ860:AJ861"/>
    <mergeCell ref="AK860:AK861"/>
    <mergeCell ref="AM860:AM861"/>
    <mergeCell ref="C862:C863"/>
    <mergeCell ref="D862:D863"/>
    <mergeCell ref="E862:E863"/>
    <mergeCell ref="F862:H862"/>
    <mergeCell ref="I862:I863"/>
    <mergeCell ref="J862:J863"/>
    <mergeCell ref="K860:K861"/>
    <mergeCell ref="L860:L861"/>
    <mergeCell ref="M860:M861"/>
    <mergeCell ref="N860:P860"/>
    <mergeCell ref="AE860:AG860"/>
    <mergeCell ref="AH860:AH861"/>
    <mergeCell ref="AI858:AI859"/>
    <mergeCell ref="AJ858:AJ859"/>
    <mergeCell ref="AK858:AK859"/>
    <mergeCell ref="AM858:AM859"/>
    <mergeCell ref="C860:C861"/>
    <mergeCell ref="D860:D861"/>
    <mergeCell ref="E860:E861"/>
    <mergeCell ref="F860:H860"/>
    <mergeCell ref="I860:I861"/>
    <mergeCell ref="J860:J861"/>
    <mergeCell ref="K858:K859"/>
    <mergeCell ref="L858:L859"/>
    <mergeCell ref="M858:M859"/>
    <mergeCell ref="N858:P858"/>
    <mergeCell ref="AE858:AG858"/>
    <mergeCell ref="AH858:AH859"/>
    <mergeCell ref="AI856:AI857"/>
    <mergeCell ref="AJ856:AJ857"/>
    <mergeCell ref="AK856:AK857"/>
    <mergeCell ref="AM856:AM857"/>
    <mergeCell ref="C858:C859"/>
    <mergeCell ref="D858:D859"/>
    <mergeCell ref="E858:E859"/>
    <mergeCell ref="F858:H858"/>
    <mergeCell ref="I858:I859"/>
    <mergeCell ref="J858:J859"/>
    <mergeCell ref="K856:K857"/>
    <mergeCell ref="L856:L857"/>
    <mergeCell ref="M856:M857"/>
    <mergeCell ref="N856:P856"/>
    <mergeCell ref="AE856:AG856"/>
    <mergeCell ref="AH856:AH857"/>
    <mergeCell ref="AI854:AI855"/>
    <mergeCell ref="AJ854:AJ855"/>
    <mergeCell ref="AK854:AK855"/>
    <mergeCell ref="AM854:AM855"/>
    <mergeCell ref="C856:C857"/>
    <mergeCell ref="D856:D857"/>
    <mergeCell ref="E856:E857"/>
    <mergeCell ref="F856:H856"/>
    <mergeCell ref="I856:I857"/>
    <mergeCell ref="J856:J857"/>
    <mergeCell ref="K854:K855"/>
    <mergeCell ref="L854:L855"/>
    <mergeCell ref="M854:M855"/>
    <mergeCell ref="N854:P854"/>
    <mergeCell ref="AE854:AG854"/>
    <mergeCell ref="AH854:AH855"/>
    <mergeCell ref="AI852:AI853"/>
    <mergeCell ref="AJ852:AJ853"/>
    <mergeCell ref="AK852:AK853"/>
    <mergeCell ref="AM852:AM853"/>
    <mergeCell ref="C854:C855"/>
    <mergeCell ref="D854:D855"/>
    <mergeCell ref="E854:E855"/>
    <mergeCell ref="F854:H854"/>
    <mergeCell ref="I854:I855"/>
    <mergeCell ref="J854:J855"/>
    <mergeCell ref="K852:K853"/>
    <mergeCell ref="L852:L853"/>
    <mergeCell ref="M852:M853"/>
    <mergeCell ref="N852:P852"/>
    <mergeCell ref="AE852:AG852"/>
    <mergeCell ref="AH852:AH853"/>
    <mergeCell ref="AI850:AI851"/>
    <mergeCell ref="AJ850:AJ851"/>
    <mergeCell ref="AK850:AK851"/>
    <mergeCell ref="AM850:AM851"/>
    <mergeCell ref="C852:C853"/>
    <mergeCell ref="D852:D853"/>
    <mergeCell ref="E852:E853"/>
    <mergeCell ref="F852:H852"/>
    <mergeCell ref="I852:I853"/>
    <mergeCell ref="J852:J853"/>
    <mergeCell ref="K850:K851"/>
    <mergeCell ref="L850:L851"/>
    <mergeCell ref="M850:M851"/>
    <mergeCell ref="N850:P850"/>
    <mergeCell ref="AE850:AG850"/>
    <mergeCell ref="AH850:AH851"/>
    <mergeCell ref="AI848:AI849"/>
    <mergeCell ref="AJ848:AJ849"/>
    <mergeCell ref="AK848:AK849"/>
    <mergeCell ref="AM848:AM849"/>
    <mergeCell ref="C850:C851"/>
    <mergeCell ref="D850:D851"/>
    <mergeCell ref="E850:E851"/>
    <mergeCell ref="F850:H850"/>
    <mergeCell ref="I850:I851"/>
    <mergeCell ref="J850:J851"/>
    <mergeCell ref="K848:K849"/>
    <mergeCell ref="L848:L849"/>
    <mergeCell ref="M848:M849"/>
    <mergeCell ref="N848:P848"/>
    <mergeCell ref="AE848:AG848"/>
    <mergeCell ref="AH848:AH849"/>
    <mergeCell ref="AI846:AI847"/>
    <mergeCell ref="AJ846:AJ847"/>
    <mergeCell ref="AK846:AK847"/>
    <mergeCell ref="AM846:AM847"/>
    <mergeCell ref="C848:C849"/>
    <mergeCell ref="D848:D849"/>
    <mergeCell ref="E848:E849"/>
    <mergeCell ref="F848:H848"/>
    <mergeCell ref="I848:I849"/>
    <mergeCell ref="J848:J849"/>
    <mergeCell ref="K846:K847"/>
    <mergeCell ref="L846:L847"/>
    <mergeCell ref="M846:M847"/>
    <mergeCell ref="N846:P846"/>
    <mergeCell ref="AE846:AG846"/>
    <mergeCell ref="AH846:AH847"/>
    <mergeCell ref="AI844:AI845"/>
    <mergeCell ref="AJ844:AJ845"/>
    <mergeCell ref="AK844:AK845"/>
    <mergeCell ref="AM844:AM845"/>
    <mergeCell ref="C846:C847"/>
    <mergeCell ref="D846:D847"/>
    <mergeCell ref="E846:E847"/>
    <mergeCell ref="F846:H846"/>
    <mergeCell ref="I846:I847"/>
    <mergeCell ref="J846:J847"/>
    <mergeCell ref="K844:K845"/>
    <mergeCell ref="L844:L845"/>
    <mergeCell ref="M844:M845"/>
    <mergeCell ref="N844:P844"/>
    <mergeCell ref="AE844:AG844"/>
    <mergeCell ref="AH844:AH845"/>
    <mergeCell ref="AI842:AI843"/>
    <mergeCell ref="AJ842:AJ843"/>
    <mergeCell ref="AK842:AK843"/>
    <mergeCell ref="AM842:AM843"/>
    <mergeCell ref="C844:C845"/>
    <mergeCell ref="D844:D845"/>
    <mergeCell ref="E844:E845"/>
    <mergeCell ref="F844:H844"/>
    <mergeCell ref="I844:I845"/>
    <mergeCell ref="J844:J845"/>
    <mergeCell ref="K842:K843"/>
    <mergeCell ref="L842:L843"/>
    <mergeCell ref="M842:M843"/>
    <mergeCell ref="N842:P842"/>
    <mergeCell ref="AE842:AG842"/>
    <mergeCell ref="AH842:AH843"/>
    <mergeCell ref="AI840:AI841"/>
    <mergeCell ref="AJ840:AJ841"/>
    <mergeCell ref="AK840:AK841"/>
    <mergeCell ref="AM840:AM841"/>
    <mergeCell ref="C842:C843"/>
    <mergeCell ref="D842:D843"/>
    <mergeCell ref="E842:E843"/>
    <mergeCell ref="F842:H842"/>
    <mergeCell ref="I842:I843"/>
    <mergeCell ref="J842:J843"/>
    <mergeCell ref="K840:K841"/>
    <mergeCell ref="L840:L841"/>
    <mergeCell ref="M840:M841"/>
    <mergeCell ref="N840:P840"/>
    <mergeCell ref="AE840:AG840"/>
    <mergeCell ref="AH840:AH841"/>
    <mergeCell ref="AI838:AI839"/>
    <mergeCell ref="AJ838:AJ839"/>
    <mergeCell ref="AK838:AK839"/>
    <mergeCell ref="AM838:AM839"/>
    <mergeCell ref="C840:C841"/>
    <mergeCell ref="D840:D841"/>
    <mergeCell ref="E840:E841"/>
    <mergeCell ref="F840:H840"/>
    <mergeCell ref="I840:I841"/>
    <mergeCell ref="J840:J841"/>
    <mergeCell ref="K838:K839"/>
    <mergeCell ref="L838:L839"/>
    <mergeCell ref="M838:M839"/>
    <mergeCell ref="N838:P838"/>
    <mergeCell ref="AE838:AG838"/>
    <mergeCell ref="AH838:AH839"/>
    <mergeCell ref="AI836:AI837"/>
    <mergeCell ref="AJ836:AJ837"/>
    <mergeCell ref="AK836:AK837"/>
    <mergeCell ref="AM836:AM837"/>
    <mergeCell ref="C838:C839"/>
    <mergeCell ref="D838:D839"/>
    <mergeCell ref="E838:E839"/>
    <mergeCell ref="F838:H838"/>
    <mergeCell ref="I838:I839"/>
    <mergeCell ref="J838:J839"/>
    <mergeCell ref="K836:K837"/>
    <mergeCell ref="L836:L837"/>
    <mergeCell ref="M836:M837"/>
    <mergeCell ref="N836:P836"/>
    <mergeCell ref="AE836:AG836"/>
    <mergeCell ref="AH836:AH837"/>
    <mergeCell ref="AI834:AI835"/>
    <mergeCell ref="AJ834:AJ835"/>
    <mergeCell ref="AK834:AK835"/>
    <mergeCell ref="AM834:AM835"/>
    <mergeCell ref="C836:C837"/>
    <mergeCell ref="D836:D837"/>
    <mergeCell ref="E836:E837"/>
    <mergeCell ref="F836:H836"/>
    <mergeCell ref="I836:I837"/>
    <mergeCell ref="J836:J837"/>
    <mergeCell ref="K834:K835"/>
    <mergeCell ref="L834:L835"/>
    <mergeCell ref="M834:M835"/>
    <mergeCell ref="N834:P834"/>
    <mergeCell ref="AE834:AG834"/>
    <mergeCell ref="AH834:AH835"/>
    <mergeCell ref="AI832:AI833"/>
    <mergeCell ref="AJ832:AJ833"/>
    <mergeCell ref="AK832:AK833"/>
    <mergeCell ref="AM832:AM833"/>
    <mergeCell ref="C834:C835"/>
    <mergeCell ref="D834:D835"/>
    <mergeCell ref="E834:E835"/>
    <mergeCell ref="F834:H834"/>
    <mergeCell ref="I834:I835"/>
    <mergeCell ref="J834:J835"/>
    <mergeCell ref="K832:K833"/>
    <mergeCell ref="L832:L833"/>
    <mergeCell ref="M832:M833"/>
    <mergeCell ref="N832:P832"/>
    <mergeCell ref="AE832:AG832"/>
    <mergeCell ref="AH832:AH833"/>
    <mergeCell ref="AI830:AI831"/>
    <mergeCell ref="AJ830:AJ831"/>
    <mergeCell ref="AK830:AK831"/>
    <mergeCell ref="AM830:AM831"/>
    <mergeCell ref="C832:C833"/>
    <mergeCell ref="D832:D833"/>
    <mergeCell ref="E832:E833"/>
    <mergeCell ref="F832:H832"/>
    <mergeCell ref="I832:I833"/>
    <mergeCell ref="J832:J833"/>
    <mergeCell ref="K830:K831"/>
    <mergeCell ref="L830:L831"/>
    <mergeCell ref="M830:M831"/>
    <mergeCell ref="N830:P830"/>
    <mergeCell ref="AE830:AG830"/>
    <mergeCell ref="AH830:AH831"/>
    <mergeCell ref="AI828:AI829"/>
    <mergeCell ref="AJ828:AJ829"/>
    <mergeCell ref="AK828:AK829"/>
    <mergeCell ref="AM828:AM829"/>
    <mergeCell ref="C830:C831"/>
    <mergeCell ref="D830:D831"/>
    <mergeCell ref="E830:E831"/>
    <mergeCell ref="F830:H830"/>
    <mergeCell ref="I830:I831"/>
    <mergeCell ref="J830:J831"/>
    <mergeCell ref="K828:K829"/>
    <mergeCell ref="L828:L829"/>
    <mergeCell ref="M828:M829"/>
    <mergeCell ref="N828:P828"/>
    <mergeCell ref="AE828:AG828"/>
    <mergeCell ref="AH828:AH829"/>
    <mergeCell ref="AI826:AI827"/>
    <mergeCell ref="AJ826:AJ827"/>
    <mergeCell ref="AK826:AK827"/>
    <mergeCell ref="AM826:AM827"/>
    <mergeCell ref="C828:C829"/>
    <mergeCell ref="D828:D829"/>
    <mergeCell ref="E828:E829"/>
    <mergeCell ref="F828:H828"/>
    <mergeCell ref="I828:I829"/>
    <mergeCell ref="J828:J829"/>
    <mergeCell ref="K826:K827"/>
    <mergeCell ref="L826:L827"/>
    <mergeCell ref="M826:M827"/>
    <mergeCell ref="N826:P826"/>
    <mergeCell ref="AE826:AG826"/>
    <mergeCell ref="AH826:AH827"/>
    <mergeCell ref="AI824:AI825"/>
    <mergeCell ref="AJ824:AJ825"/>
    <mergeCell ref="AK824:AK825"/>
    <mergeCell ref="AM824:AM825"/>
    <mergeCell ref="C826:C827"/>
    <mergeCell ref="D826:D827"/>
    <mergeCell ref="E826:E827"/>
    <mergeCell ref="F826:H826"/>
    <mergeCell ref="I826:I827"/>
    <mergeCell ref="J826:J827"/>
    <mergeCell ref="K824:K825"/>
    <mergeCell ref="L824:L825"/>
    <mergeCell ref="M824:M825"/>
    <mergeCell ref="N824:P824"/>
    <mergeCell ref="AE824:AG824"/>
    <mergeCell ref="AH824:AH825"/>
    <mergeCell ref="AI822:AI823"/>
    <mergeCell ref="AJ822:AJ823"/>
    <mergeCell ref="AK822:AK823"/>
    <mergeCell ref="AM822:AM823"/>
    <mergeCell ref="C824:C825"/>
    <mergeCell ref="D824:D825"/>
    <mergeCell ref="E824:E825"/>
    <mergeCell ref="F824:H824"/>
    <mergeCell ref="I824:I825"/>
    <mergeCell ref="J824:J825"/>
    <mergeCell ref="K822:K823"/>
    <mergeCell ref="L822:L823"/>
    <mergeCell ref="M822:M823"/>
    <mergeCell ref="N822:P822"/>
    <mergeCell ref="AE822:AG822"/>
    <mergeCell ref="AH822:AH823"/>
    <mergeCell ref="AI820:AI821"/>
    <mergeCell ref="AJ820:AJ821"/>
    <mergeCell ref="AK820:AK821"/>
    <mergeCell ref="AM820:AM821"/>
    <mergeCell ref="C822:C823"/>
    <mergeCell ref="D822:D823"/>
    <mergeCell ref="E822:E823"/>
    <mergeCell ref="F822:H822"/>
    <mergeCell ref="I822:I823"/>
    <mergeCell ref="J822:J823"/>
    <mergeCell ref="K820:K821"/>
    <mergeCell ref="L820:L821"/>
    <mergeCell ref="M820:M821"/>
    <mergeCell ref="N820:P820"/>
    <mergeCell ref="AE820:AG820"/>
    <mergeCell ref="AH820:AH821"/>
    <mergeCell ref="AI818:AI819"/>
    <mergeCell ref="AJ818:AJ819"/>
    <mergeCell ref="AK818:AK819"/>
    <mergeCell ref="AM818:AM819"/>
    <mergeCell ref="C820:C821"/>
    <mergeCell ref="D820:D821"/>
    <mergeCell ref="E820:E821"/>
    <mergeCell ref="F820:H820"/>
    <mergeCell ref="I820:I821"/>
    <mergeCell ref="J820:J821"/>
    <mergeCell ref="K818:K819"/>
    <mergeCell ref="L818:L819"/>
    <mergeCell ref="M818:M819"/>
    <mergeCell ref="N818:P818"/>
    <mergeCell ref="AE818:AG818"/>
    <mergeCell ref="AH818:AH819"/>
    <mergeCell ref="AI816:AI817"/>
    <mergeCell ref="AJ816:AJ817"/>
    <mergeCell ref="AK816:AK817"/>
    <mergeCell ref="AM816:AM817"/>
    <mergeCell ref="C818:C819"/>
    <mergeCell ref="D818:D819"/>
    <mergeCell ref="E818:E819"/>
    <mergeCell ref="F818:H818"/>
    <mergeCell ref="I818:I819"/>
    <mergeCell ref="J818:J819"/>
    <mergeCell ref="K816:K817"/>
    <mergeCell ref="L816:L817"/>
    <mergeCell ref="M816:M817"/>
    <mergeCell ref="N816:P816"/>
    <mergeCell ref="AE816:AG816"/>
    <mergeCell ref="AH816:AH817"/>
    <mergeCell ref="AI814:AI815"/>
    <mergeCell ref="AJ814:AJ815"/>
    <mergeCell ref="AK814:AK815"/>
    <mergeCell ref="AM814:AM815"/>
    <mergeCell ref="C816:C817"/>
    <mergeCell ref="D816:D817"/>
    <mergeCell ref="E816:E817"/>
    <mergeCell ref="F816:H816"/>
    <mergeCell ref="I816:I817"/>
    <mergeCell ref="J816:J817"/>
    <mergeCell ref="K814:K815"/>
    <mergeCell ref="L814:L815"/>
    <mergeCell ref="M814:M815"/>
    <mergeCell ref="N814:P814"/>
    <mergeCell ref="AE814:AG814"/>
    <mergeCell ref="AH814:AH815"/>
    <mergeCell ref="AI812:AI813"/>
    <mergeCell ref="AJ812:AJ813"/>
    <mergeCell ref="AK812:AK813"/>
    <mergeCell ref="AM812:AM813"/>
    <mergeCell ref="C814:C815"/>
    <mergeCell ref="D814:D815"/>
    <mergeCell ref="E814:E815"/>
    <mergeCell ref="F814:H814"/>
    <mergeCell ref="I814:I815"/>
    <mergeCell ref="J814:J815"/>
    <mergeCell ref="K812:K813"/>
    <mergeCell ref="L812:L813"/>
    <mergeCell ref="M812:M813"/>
    <mergeCell ref="N812:P812"/>
    <mergeCell ref="AE812:AG812"/>
    <mergeCell ref="AH812:AH813"/>
    <mergeCell ref="AI810:AI811"/>
    <mergeCell ref="AJ810:AJ811"/>
    <mergeCell ref="AK810:AK811"/>
    <mergeCell ref="AM810:AM811"/>
    <mergeCell ref="C812:C813"/>
    <mergeCell ref="D812:D813"/>
    <mergeCell ref="E812:E813"/>
    <mergeCell ref="F812:H812"/>
    <mergeCell ref="I812:I813"/>
    <mergeCell ref="J812:J813"/>
    <mergeCell ref="K810:K811"/>
    <mergeCell ref="L810:L811"/>
    <mergeCell ref="M810:M811"/>
    <mergeCell ref="N810:P810"/>
    <mergeCell ref="AE810:AG810"/>
    <mergeCell ref="AH810:AH811"/>
    <mergeCell ref="AI808:AI809"/>
    <mergeCell ref="AJ808:AJ809"/>
    <mergeCell ref="AK808:AK809"/>
    <mergeCell ref="AM808:AM809"/>
    <mergeCell ref="C810:C811"/>
    <mergeCell ref="D810:D811"/>
    <mergeCell ref="E810:E811"/>
    <mergeCell ref="F810:H810"/>
    <mergeCell ref="I810:I811"/>
    <mergeCell ref="J810:J811"/>
    <mergeCell ref="K808:K809"/>
    <mergeCell ref="L808:L809"/>
    <mergeCell ref="M808:M809"/>
    <mergeCell ref="N808:P808"/>
    <mergeCell ref="AE808:AG808"/>
    <mergeCell ref="AH808:AH809"/>
    <mergeCell ref="AI806:AI807"/>
    <mergeCell ref="AJ806:AJ807"/>
    <mergeCell ref="AK806:AK807"/>
    <mergeCell ref="AM806:AM807"/>
    <mergeCell ref="C808:C809"/>
    <mergeCell ref="D808:D809"/>
    <mergeCell ref="E808:E809"/>
    <mergeCell ref="F808:H808"/>
    <mergeCell ref="I808:I809"/>
    <mergeCell ref="J808:J809"/>
    <mergeCell ref="K806:K807"/>
    <mergeCell ref="L806:L807"/>
    <mergeCell ref="M806:M807"/>
    <mergeCell ref="N806:P806"/>
    <mergeCell ref="AE806:AG806"/>
    <mergeCell ref="AH806:AH807"/>
    <mergeCell ref="AI804:AI805"/>
    <mergeCell ref="AJ804:AJ805"/>
    <mergeCell ref="AK804:AK805"/>
    <mergeCell ref="AM804:AM805"/>
    <mergeCell ref="C806:C807"/>
    <mergeCell ref="D806:D807"/>
    <mergeCell ref="E806:E807"/>
    <mergeCell ref="F806:H806"/>
    <mergeCell ref="I806:I807"/>
    <mergeCell ref="J806:J807"/>
    <mergeCell ref="K804:K805"/>
    <mergeCell ref="L804:L805"/>
    <mergeCell ref="M804:M805"/>
    <mergeCell ref="N804:P804"/>
    <mergeCell ref="AE804:AG804"/>
    <mergeCell ref="AH804:AH805"/>
    <mergeCell ref="AI802:AI803"/>
    <mergeCell ref="AJ802:AJ803"/>
    <mergeCell ref="AK802:AK803"/>
    <mergeCell ref="AM802:AM803"/>
    <mergeCell ref="C804:C805"/>
    <mergeCell ref="D804:D805"/>
    <mergeCell ref="E804:E805"/>
    <mergeCell ref="F804:H804"/>
    <mergeCell ref="I804:I805"/>
    <mergeCell ref="J804:J805"/>
    <mergeCell ref="K802:K803"/>
    <mergeCell ref="L802:L803"/>
    <mergeCell ref="M802:M803"/>
    <mergeCell ref="N802:P802"/>
    <mergeCell ref="AE802:AG802"/>
    <mergeCell ref="AH802:AH803"/>
    <mergeCell ref="AI800:AI801"/>
    <mergeCell ref="AJ800:AJ801"/>
    <mergeCell ref="AK800:AK801"/>
    <mergeCell ref="AM800:AM801"/>
    <mergeCell ref="C802:C803"/>
    <mergeCell ref="D802:D803"/>
    <mergeCell ref="E802:E803"/>
    <mergeCell ref="F802:H802"/>
    <mergeCell ref="I802:I803"/>
    <mergeCell ref="J802:J803"/>
    <mergeCell ref="K800:K801"/>
    <mergeCell ref="L800:L801"/>
    <mergeCell ref="M800:M801"/>
    <mergeCell ref="N800:P800"/>
    <mergeCell ref="AE800:AG800"/>
    <mergeCell ref="AH800:AH801"/>
    <mergeCell ref="AI798:AI799"/>
    <mergeCell ref="AJ798:AJ799"/>
    <mergeCell ref="AK798:AK799"/>
    <mergeCell ref="AM798:AM799"/>
    <mergeCell ref="C800:C801"/>
    <mergeCell ref="D800:D801"/>
    <mergeCell ref="E800:E801"/>
    <mergeCell ref="F800:H800"/>
    <mergeCell ref="I800:I801"/>
    <mergeCell ref="J800:J801"/>
    <mergeCell ref="K798:K799"/>
    <mergeCell ref="L798:L799"/>
    <mergeCell ref="M798:M799"/>
    <mergeCell ref="N798:P798"/>
    <mergeCell ref="AE798:AG798"/>
    <mergeCell ref="AH798:AH799"/>
    <mergeCell ref="AI796:AI797"/>
    <mergeCell ref="AJ796:AJ797"/>
    <mergeCell ref="AK796:AK797"/>
    <mergeCell ref="AM796:AM797"/>
    <mergeCell ref="C798:C799"/>
    <mergeCell ref="D798:D799"/>
    <mergeCell ref="E798:E799"/>
    <mergeCell ref="F798:H798"/>
    <mergeCell ref="I798:I799"/>
    <mergeCell ref="J798:J799"/>
    <mergeCell ref="K796:K797"/>
    <mergeCell ref="L796:L797"/>
    <mergeCell ref="M796:M797"/>
    <mergeCell ref="N796:P796"/>
    <mergeCell ref="AE796:AG796"/>
    <mergeCell ref="AH796:AH797"/>
    <mergeCell ref="AI794:AI795"/>
    <mergeCell ref="AJ794:AJ795"/>
    <mergeCell ref="AK794:AK795"/>
    <mergeCell ref="AM794:AM795"/>
    <mergeCell ref="C796:C797"/>
    <mergeCell ref="D796:D797"/>
    <mergeCell ref="E796:E797"/>
    <mergeCell ref="F796:H796"/>
    <mergeCell ref="I796:I797"/>
    <mergeCell ref="J796:J797"/>
    <mergeCell ref="K794:K795"/>
    <mergeCell ref="L794:L795"/>
    <mergeCell ref="M794:M795"/>
    <mergeCell ref="N794:P794"/>
    <mergeCell ref="AE794:AG794"/>
    <mergeCell ref="AH794:AH795"/>
    <mergeCell ref="AI792:AI793"/>
    <mergeCell ref="AJ792:AJ793"/>
    <mergeCell ref="AK792:AK793"/>
    <mergeCell ref="AM792:AM793"/>
    <mergeCell ref="C794:C795"/>
    <mergeCell ref="D794:D795"/>
    <mergeCell ref="E794:E795"/>
    <mergeCell ref="F794:H794"/>
    <mergeCell ref="I794:I795"/>
    <mergeCell ref="J794:J795"/>
    <mergeCell ref="K792:K793"/>
    <mergeCell ref="L792:L793"/>
    <mergeCell ref="M792:M793"/>
    <mergeCell ref="N792:P792"/>
    <mergeCell ref="AE792:AG792"/>
    <mergeCell ref="AH792:AH793"/>
    <mergeCell ref="AI790:AI791"/>
    <mergeCell ref="AJ790:AJ791"/>
    <mergeCell ref="AK790:AK791"/>
    <mergeCell ref="AM790:AM791"/>
    <mergeCell ref="C792:C793"/>
    <mergeCell ref="D792:D793"/>
    <mergeCell ref="E792:E793"/>
    <mergeCell ref="F792:H792"/>
    <mergeCell ref="I792:I793"/>
    <mergeCell ref="J792:J793"/>
    <mergeCell ref="K790:K791"/>
    <mergeCell ref="L790:L791"/>
    <mergeCell ref="M790:M791"/>
    <mergeCell ref="N790:P790"/>
    <mergeCell ref="AE790:AG790"/>
    <mergeCell ref="AH790:AH791"/>
    <mergeCell ref="AI788:AI789"/>
    <mergeCell ref="AJ788:AJ789"/>
    <mergeCell ref="AK788:AK789"/>
    <mergeCell ref="AM788:AM789"/>
    <mergeCell ref="C790:C791"/>
    <mergeCell ref="D790:D791"/>
    <mergeCell ref="E790:E791"/>
    <mergeCell ref="F790:H790"/>
    <mergeCell ref="I790:I791"/>
    <mergeCell ref="J790:J791"/>
    <mergeCell ref="K788:K789"/>
    <mergeCell ref="L788:L789"/>
    <mergeCell ref="M788:M789"/>
    <mergeCell ref="N788:P788"/>
    <mergeCell ref="AE788:AG788"/>
    <mergeCell ref="AH788:AH789"/>
    <mergeCell ref="AI786:AI787"/>
    <mergeCell ref="AJ786:AJ787"/>
    <mergeCell ref="AK786:AK787"/>
    <mergeCell ref="AM786:AM787"/>
    <mergeCell ref="C788:C789"/>
    <mergeCell ref="D788:D789"/>
    <mergeCell ref="E788:E789"/>
    <mergeCell ref="F788:H788"/>
    <mergeCell ref="I788:I789"/>
    <mergeCell ref="J788:J789"/>
    <mergeCell ref="K786:K787"/>
    <mergeCell ref="L786:L787"/>
    <mergeCell ref="M786:M787"/>
    <mergeCell ref="N786:P786"/>
    <mergeCell ref="AE786:AG786"/>
    <mergeCell ref="AH786:AH787"/>
    <mergeCell ref="AI784:AI785"/>
    <mergeCell ref="AJ784:AJ785"/>
    <mergeCell ref="AK784:AK785"/>
    <mergeCell ref="AM784:AM785"/>
    <mergeCell ref="C786:C787"/>
    <mergeCell ref="D786:D787"/>
    <mergeCell ref="E786:E787"/>
    <mergeCell ref="F786:H786"/>
    <mergeCell ref="I786:I787"/>
    <mergeCell ref="J786:J787"/>
    <mergeCell ref="K784:K785"/>
    <mergeCell ref="L784:L785"/>
    <mergeCell ref="M784:M785"/>
    <mergeCell ref="N784:P784"/>
    <mergeCell ref="AE784:AG784"/>
    <mergeCell ref="AH784:AH785"/>
    <mergeCell ref="AI782:AI783"/>
    <mergeCell ref="AJ782:AJ783"/>
    <mergeCell ref="AK782:AK783"/>
    <mergeCell ref="AM782:AM783"/>
    <mergeCell ref="C784:C785"/>
    <mergeCell ref="D784:D785"/>
    <mergeCell ref="E784:E785"/>
    <mergeCell ref="F784:H784"/>
    <mergeCell ref="I784:I785"/>
    <mergeCell ref="J784:J785"/>
    <mergeCell ref="K782:K783"/>
    <mergeCell ref="L782:L783"/>
    <mergeCell ref="M782:M783"/>
    <mergeCell ref="N782:P782"/>
    <mergeCell ref="AE782:AG782"/>
    <mergeCell ref="AH782:AH783"/>
    <mergeCell ref="AI780:AI781"/>
    <mergeCell ref="AJ780:AJ781"/>
    <mergeCell ref="AK780:AK781"/>
    <mergeCell ref="AM780:AM781"/>
    <mergeCell ref="C782:C783"/>
    <mergeCell ref="D782:D783"/>
    <mergeCell ref="E782:E783"/>
    <mergeCell ref="F782:H782"/>
    <mergeCell ref="I782:I783"/>
    <mergeCell ref="J782:J783"/>
    <mergeCell ref="K780:K781"/>
    <mergeCell ref="L780:L781"/>
    <mergeCell ref="M780:M781"/>
    <mergeCell ref="N780:P780"/>
    <mergeCell ref="AE780:AG780"/>
    <mergeCell ref="AH780:AH781"/>
    <mergeCell ref="AI778:AI779"/>
    <mergeCell ref="AJ778:AJ779"/>
    <mergeCell ref="AK778:AK779"/>
    <mergeCell ref="AM778:AM779"/>
    <mergeCell ref="C780:C781"/>
    <mergeCell ref="D780:D781"/>
    <mergeCell ref="E780:E781"/>
    <mergeCell ref="F780:H780"/>
    <mergeCell ref="I780:I781"/>
    <mergeCell ref="J780:J781"/>
    <mergeCell ref="K778:K779"/>
    <mergeCell ref="L778:L779"/>
    <mergeCell ref="M778:M779"/>
    <mergeCell ref="N778:P778"/>
    <mergeCell ref="AE778:AG778"/>
    <mergeCell ref="AH778:AH779"/>
    <mergeCell ref="AI776:AI777"/>
    <mergeCell ref="AJ776:AJ777"/>
    <mergeCell ref="AK776:AK777"/>
    <mergeCell ref="AM776:AM777"/>
    <mergeCell ref="C778:C779"/>
    <mergeCell ref="D778:D779"/>
    <mergeCell ref="E778:E779"/>
    <mergeCell ref="F778:H778"/>
    <mergeCell ref="I778:I779"/>
    <mergeCell ref="J778:J779"/>
    <mergeCell ref="K776:K777"/>
    <mergeCell ref="L776:L777"/>
    <mergeCell ref="M776:M777"/>
    <mergeCell ref="N776:P776"/>
    <mergeCell ref="AE776:AG776"/>
    <mergeCell ref="AH776:AH777"/>
    <mergeCell ref="AI774:AI775"/>
    <mergeCell ref="AJ774:AJ775"/>
    <mergeCell ref="AK774:AK775"/>
    <mergeCell ref="AM774:AM775"/>
    <mergeCell ref="C776:C777"/>
    <mergeCell ref="D776:D777"/>
    <mergeCell ref="E776:E777"/>
    <mergeCell ref="F776:H776"/>
    <mergeCell ref="I776:I777"/>
    <mergeCell ref="J776:J777"/>
    <mergeCell ref="K774:K775"/>
    <mergeCell ref="L774:L775"/>
    <mergeCell ref="M774:M775"/>
    <mergeCell ref="N774:P774"/>
    <mergeCell ref="AE774:AG774"/>
    <mergeCell ref="AH774:AH775"/>
    <mergeCell ref="AI772:AI773"/>
    <mergeCell ref="AJ772:AJ773"/>
    <mergeCell ref="AK772:AK773"/>
    <mergeCell ref="AM772:AM773"/>
    <mergeCell ref="C774:C775"/>
    <mergeCell ref="D774:D775"/>
    <mergeCell ref="E774:E775"/>
    <mergeCell ref="F774:H774"/>
    <mergeCell ref="I774:I775"/>
    <mergeCell ref="J774:J775"/>
    <mergeCell ref="K772:K773"/>
    <mergeCell ref="L772:L773"/>
    <mergeCell ref="M772:M773"/>
    <mergeCell ref="N772:P772"/>
    <mergeCell ref="AE772:AG772"/>
    <mergeCell ref="AH772:AH773"/>
    <mergeCell ref="AI770:AI771"/>
    <mergeCell ref="AJ770:AJ771"/>
    <mergeCell ref="AK770:AK771"/>
    <mergeCell ref="AM770:AM771"/>
    <mergeCell ref="C772:C773"/>
    <mergeCell ref="D772:D773"/>
    <mergeCell ref="E772:E773"/>
    <mergeCell ref="F772:H772"/>
    <mergeCell ref="I772:I773"/>
    <mergeCell ref="J772:J773"/>
    <mergeCell ref="K770:K771"/>
    <mergeCell ref="L770:L771"/>
    <mergeCell ref="M770:M771"/>
    <mergeCell ref="N770:P770"/>
    <mergeCell ref="AE770:AG770"/>
    <mergeCell ref="AH770:AH771"/>
    <mergeCell ref="AI768:AI769"/>
    <mergeCell ref="AJ768:AJ769"/>
    <mergeCell ref="AK768:AK769"/>
    <mergeCell ref="AM768:AM769"/>
    <mergeCell ref="C770:C771"/>
    <mergeCell ref="D770:D771"/>
    <mergeCell ref="E770:E771"/>
    <mergeCell ref="F770:H770"/>
    <mergeCell ref="I770:I771"/>
    <mergeCell ref="J770:J771"/>
    <mergeCell ref="K768:K769"/>
    <mergeCell ref="L768:L769"/>
    <mergeCell ref="M768:M769"/>
    <mergeCell ref="N768:P768"/>
    <mergeCell ref="AE768:AG768"/>
    <mergeCell ref="AH768:AH769"/>
    <mergeCell ref="AI766:AI767"/>
    <mergeCell ref="AJ766:AJ767"/>
    <mergeCell ref="AK766:AK767"/>
    <mergeCell ref="AM766:AM767"/>
    <mergeCell ref="C768:C769"/>
    <mergeCell ref="D768:D769"/>
    <mergeCell ref="E768:E769"/>
    <mergeCell ref="F768:H768"/>
    <mergeCell ref="I768:I769"/>
    <mergeCell ref="J768:J769"/>
    <mergeCell ref="K766:K767"/>
    <mergeCell ref="L766:L767"/>
    <mergeCell ref="M766:M767"/>
    <mergeCell ref="N766:P766"/>
    <mergeCell ref="AE766:AG766"/>
    <mergeCell ref="AH766:AH767"/>
    <mergeCell ref="AI764:AI765"/>
    <mergeCell ref="AJ764:AJ765"/>
    <mergeCell ref="AK764:AK765"/>
    <mergeCell ref="AM764:AM765"/>
    <mergeCell ref="C766:C767"/>
    <mergeCell ref="D766:D767"/>
    <mergeCell ref="E766:E767"/>
    <mergeCell ref="F766:H766"/>
    <mergeCell ref="I766:I767"/>
    <mergeCell ref="J766:J767"/>
    <mergeCell ref="K764:K765"/>
    <mergeCell ref="L764:L765"/>
    <mergeCell ref="M764:M765"/>
    <mergeCell ref="N764:P764"/>
    <mergeCell ref="AE764:AG764"/>
    <mergeCell ref="AH764:AH765"/>
    <mergeCell ref="AI762:AI763"/>
    <mergeCell ref="AJ762:AJ763"/>
    <mergeCell ref="AK762:AK763"/>
    <mergeCell ref="AM762:AM763"/>
    <mergeCell ref="C764:C765"/>
    <mergeCell ref="D764:D765"/>
    <mergeCell ref="E764:E765"/>
    <mergeCell ref="F764:H764"/>
    <mergeCell ref="I764:I765"/>
    <mergeCell ref="J764:J765"/>
    <mergeCell ref="K762:K763"/>
    <mergeCell ref="L762:L763"/>
    <mergeCell ref="M762:M763"/>
    <mergeCell ref="N762:P762"/>
    <mergeCell ref="AE762:AG762"/>
    <mergeCell ref="AH762:AH763"/>
    <mergeCell ref="AI760:AI761"/>
    <mergeCell ref="AJ760:AJ761"/>
    <mergeCell ref="AK760:AK761"/>
    <mergeCell ref="AM760:AM761"/>
    <mergeCell ref="C762:C763"/>
    <mergeCell ref="D762:D763"/>
    <mergeCell ref="E762:E763"/>
    <mergeCell ref="F762:H762"/>
    <mergeCell ref="I762:I763"/>
    <mergeCell ref="J762:J763"/>
    <mergeCell ref="K760:K761"/>
    <mergeCell ref="L760:L761"/>
    <mergeCell ref="M760:M761"/>
    <mergeCell ref="N760:P760"/>
    <mergeCell ref="AE760:AG760"/>
    <mergeCell ref="AH760:AH761"/>
    <mergeCell ref="AI758:AI759"/>
    <mergeCell ref="AJ758:AJ759"/>
    <mergeCell ref="AK758:AK759"/>
    <mergeCell ref="AM758:AM759"/>
    <mergeCell ref="C760:C761"/>
    <mergeCell ref="D760:D761"/>
    <mergeCell ref="E760:E761"/>
    <mergeCell ref="F760:H760"/>
    <mergeCell ref="I760:I761"/>
    <mergeCell ref="J760:J761"/>
    <mergeCell ref="K758:K759"/>
    <mergeCell ref="L758:L759"/>
    <mergeCell ref="M758:M759"/>
    <mergeCell ref="N758:P758"/>
    <mergeCell ref="AE758:AG758"/>
    <mergeCell ref="AH758:AH759"/>
    <mergeCell ref="AI756:AI757"/>
    <mergeCell ref="AJ756:AJ757"/>
    <mergeCell ref="AK756:AK757"/>
    <mergeCell ref="AM756:AM757"/>
    <mergeCell ref="C758:C759"/>
    <mergeCell ref="D758:D759"/>
    <mergeCell ref="E758:E759"/>
    <mergeCell ref="F758:H758"/>
    <mergeCell ref="I758:I759"/>
    <mergeCell ref="J758:J759"/>
    <mergeCell ref="K756:K757"/>
    <mergeCell ref="L756:L757"/>
    <mergeCell ref="M756:M757"/>
    <mergeCell ref="N756:P756"/>
    <mergeCell ref="AE756:AG756"/>
    <mergeCell ref="AH756:AH757"/>
    <mergeCell ref="AI754:AI755"/>
    <mergeCell ref="AJ754:AJ755"/>
    <mergeCell ref="AK754:AK755"/>
    <mergeCell ref="AM754:AM755"/>
    <mergeCell ref="C756:C757"/>
    <mergeCell ref="D756:D757"/>
    <mergeCell ref="E756:E757"/>
    <mergeCell ref="F756:H756"/>
    <mergeCell ref="I756:I757"/>
    <mergeCell ref="J756:J757"/>
    <mergeCell ref="K754:K755"/>
    <mergeCell ref="L754:L755"/>
    <mergeCell ref="M754:M755"/>
    <mergeCell ref="N754:P754"/>
    <mergeCell ref="AE754:AG754"/>
    <mergeCell ref="AH754:AH755"/>
    <mergeCell ref="AI752:AI753"/>
    <mergeCell ref="AJ752:AJ753"/>
    <mergeCell ref="AK752:AK753"/>
    <mergeCell ref="AM752:AM753"/>
    <mergeCell ref="C754:C755"/>
    <mergeCell ref="D754:D755"/>
    <mergeCell ref="E754:E755"/>
    <mergeCell ref="F754:H754"/>
    <mergeCell ref="I754:I755"/>
    <mergeCell ref="J754:J755"/>
    <mergeCell ref="K752:K753"/>
    <mergeCell ref="L752:L753"/>
    <mergeCell ref="M752:M753"/>
    <mergeCell ref="N752:P752"/>
    <mergeCell ref="AE752:AG752"/>
    <mergeCell ref="AH752:AH753"/>
    <mergeCell ref="AI750:AI751"/>
    <mergeCell ref="AJ750:AJ751"/>
    <mergeCell ref="AK750:AK751"/>
    <mergeCell ref="AM750:AM751"/>
    <mergeCell ref="C752:C753"/>
    <mergeCell ref="D752:D753"/>
    <mergeCell ref="E752:E753"/>
    <mergeCell ref="F752:H752"/>
    <mergeCell ref="I752:I753"/>
    <mergeCell ref="J752:J753"/>
    <mergeCell ref="K750:K751"/>
    <mergeCell ref="L750:L751"/>
    <mergeCell ref="M750:M751"/>
    <mergeCell ref="N750:P750"/>
    <mergeCell ref="AE750:AG750"/>
    <mergeCell ref="AH750:AH751"/>
    <mergeCell ref="AI748:AI749"/>
    <mergeCell ref="AJ748:AJ749"/>
    <mergeCell ref="AK748:AK749"/>
    <mergeCell ref="AM748:AM749"/>
    <mergeCell ref="C750:C751"/>
    <mergeCell ref="D750:D751"/>
    <mergeCell ref="E750:E751"/>
    <mergeCell ref="F750:H750"/>
    <mergeCell ref="I750:I751"/>
    <mergeCell ref="J750:J751"/>
    <mergeCell ref="K748:K749"/>
    <mergeCell ref="L748:L749"/>
    <mergeCell ref="M748:M749"/>
    <mergeCell ref="N748:P748"/>
    <mergeCell ref="AE748:AG748"/>
    <mergeCell ref="AH748:AH749"/>
    <mergeCell ref="AI746:AI747"/>
    <mergeCell ref="AJ746:AJ747"/>
    <mergeCell ref="AK746:AK747"/>
    <mergeCell ref="AM746:AM747"/>
    <mergeCell ref="C748:C749"/>
    <mergeCell ref="D748:D749"/>
    <mergeCell ref="E748:E749"/>
    <mergeCell ref="F748:H748"/>
    <mergeCell ref="I748:I749"/>
    <mergeCell ref="J748:J749"/>
    <mergeCell ref="K746:K747"/>
    <mergeCell ref="L746:L747"/>
    <mergeCell ref="M746:M747"/>
    <mergeCell ref="N746:P746"/>
    <mergeCell ref="AE746:AG746"/>
    <mergeCell ref="AH746:AH747"/>
    <mergeCell ref="AI744:AI745"/>
    <mergeCell ref="AJ744:AJ745"/>
    <mergeCell ref="AK744:AK745"/>
    <mergeCell ref="AM744:AM745"/>
    <mergeCell ref="C746:C747"/>
    <mergeCell ref="D746:D747"/>
    <mergeCell ref="E746:E747"/>
    <mergeCell ref="F746:H746"/>
    <mergeCell ref="I746:I747"/>
    <mergeCell ref="J746:J747"/>
    <mergeCell ref="K744:K745"/>
    <mergeCell ref="L744:L745"/>
    <mergeCell ref="M744:M745"/>
    <mergeCell ref="N744:P744"/>
    <mergeCell ref="AE744:AG744"/>
    <mergeCell ref="AH744:AH745"/>
    <mergeCell ref="AI742:AI743"/>
    <mergeCell ref="AJ742:AJ743"/>
    <mergeCell ref="AK742:AK743"/>
    <mergeCell ref="AM742:AM743"/>
    <mergeCell ref="C744:C745"/>
    <mergeCell ref="D744:D745"/>
    <mergeCell ref="E744:E745"/>
    <mergeCell ref="F744:H744"/>
    <mergeCell ref="I744:I745"/>
    <mergeCell ref="J744:J745"/>
    <mergeCell ref="K742:K743"/>
    <mergeCell ref="L742:L743"/>
    <mergeCell ref="M742:M743"/>
    <mergeCell ref="N742:P742"/>
    <mergeCell ref="AE742:AG742"/>
    <mergeCell ref="AH742:AH743"/>
    <mergeCell ref="AI740:AI741"/>
    <mergeCell ref="AJ740:AJ741"/>
    <mergeCell ref="AK740:AK741"/>
    <mergeCell ref="AM740:AM741"/>
    <mergeCell ref="C742:C743"/>
    <mergeCell ref="D742:D743"/>
    <mergeCell ref="E742:E743"/>
    <mergeCell ref="F742:H742"/>
    <mergeCell ref="I742:I743"/>
    <mergeCell ref="J742:J743"/>
    <mergeCell ref="K740:K741"/>
    <mergeCell ref="L740:L741"/>
    <mergeCell ref="M740:M741"/>
    <mergeCell ref="N740:P740"/>
    <mergeCell ref="AE740:AG740"/>
    <mergeCell ref="AH740:AH741"/>
    <mergeCell ref="AI738:AI739"/>
    <mergeCell ref="AJ738:AJ739"/>
    <mergeCell ref="AK738:AK739"/>
    <mergeCell ref="AM738:AM739"/>
    <mergeCell ref="C740:C741"/>
    <mergeCell ref="D740:D741"/>
    <mergeCell ref="E740:E741"/>
    <mergeCell ref="F740:H740"/>
    <mergeCell ref="I740:I741"/>
    <mergeCell ref="J740:J741"/>
    <mergeCell ref="K738:K739"/>
    <mergeCell ref="L738:L739"/>
    <mergeCell ref="M738:M739"/>
    <mergeCell ref="N738:P738"/>
    <mergeCell ref="AE738:AG738"/>
    <mergeCell ref="AH738:AH739"/>
    <mergeCell ref="AI736:AI737"/>
    <mergeCell ref="AJ736:AJ737"/>
    <mergeCell ref="AK736:AK737"/>
    <mergeCell ref="AM736:AM737"/>
    <mergeCell ref="C738:C739"/>
    <mergeCell ref="D738:D739"/>
    <mergeCell ref="E738:E739"/>
    <mergeCell ref="F738:H738"/>
    <mergeCell ref="I738:I739"/>
    <mergeCell ref="J738:J739"/>
    <mergeCell ref="K736:K737"/>
    <mergeCell ref="L736:L737"/>
    <mergeCell ref="M736:M737"/>
    <mergeCell ref="N736:P736"/>
    <mergeCell ref="AE736:AG736"/>
    <mergeCell ref="AH736:AH737"/>
    <mergeCell ref="AI734:AI735"/>
    <mergeCell ref="AJ734:AJ735"/>
    <mergeCell ref="AK734:AK735"/>
    <mergeCell ref="AM734:AM735"/>
    <mergeCell ref="C736:C737"/>
    <mergeCell ref="D736:D737"/>
    <mergeCell ref="E736:E737"/>
    <mergeCell ref="F736:H736"/>
    <mergeCell ref="I736:I737"/>
    <mergeCell ref="J736:J737"/>
    <mergeCell ref="K734:K735"/>
    <mergeCell ref="L734:L735"/>
    <mergeCell ref="M734:M735"/>
    <mergeCell ref="N734:P734"/>
    <mergeCell ref="AE734:AG734"/>
    <mergeCell ref="AH734:AH735"/>
    <mergeCell ref="AI732:AI733"/>
    <mergeCell ref="AJ732:AJ733"/>
    <mergeCell ref="AK732:AK733"/>
    <mergeCell ref="AM732:AM733"/>
    <mergeCell ref="C734:C735"/>
    <mergeCell ref="D734:D735"/>
    <mergeCell ref="E734:E735"/>
    <mergeCell ref="F734:H734"/>
    <mergeCell ref="I734:I735"/>
    <mergeCell ref="J734:J735"/>
    <mergeCell ref="K732:K733"/>
    <mergeCell ref="L732:L733"/>
    <mergeCell ref="M732:M733"/>
    <mergeCell ref="N732:P732"/>
    <mergeCell ref="AE732:AG732"/>
    <mergeCell ref="AH732:AH733"/>
    <mergeCell ref="AI730:AI731"/>
    <mergeCell ref="AJ730:AJ731"/>
    <mergeCell ref="AK730:AK731"/>
    <mergeCell ref="AM730:AM731"/>
    <mergeCell ref="C732:C733"/>
    <mergeCell ref="D732:D733"/>
    <mergeCell ref="E732:E733"/>
    <mergeCell ref="F732:H732"/>
    <mergeCell ref="I732:I733"/>
    <mergeCell ref="J732:J733"/>
    <mergeCell ref="K730:K731"/>
    <mergeCell ref="L730:L731"/>
    <mergeCell ref="M730:M731"/>
    <mergeCell ref="N730:P730"/>
    <mergeCell ref="AE730:AG730"/>
    <mergeCell ref="AH730:AH731"/>
    <mergeCell ref="AI728:AI729"/>
    <mergeCell ref="AJ728:AJ729"/>
    <mergeCell ref="AK728:AK729"/>
    <mergeCell ref="AM728:AM729"/>
    <mergeCell ref="C730:C731"/>
    <mergeCell ref="D730:D731"/>
    <mergeCell ref="E730:E731"/>
    <mergeCell ref="F730:H730"/>
    <mergeCell ref="I730:I731"/>
    <mergeCell ref="J730:J731"/>
    <mergeCell ref="K728:K729"/>
    <mergeCell ref="L728:L729"/>
    <mergeCell ref="M728:M729"/>
    <mergeCell ref="N728:P728"/>
    <mergeCell ref="AE728:AG728"/>
    <mergeCell ref="AH728:AH729"/>
    <mergeCell ref="AI726:AI727"/>
    <mergeCell ref="AJ726:AJ727"/>
    <mergeCell ref="AK726:AK727"/>
    <mergeCell ref="AM726:AM727"/>
    <mergeCell ref="C728:C729"/>
    <mergeCell ref="D728:D729"/>
    <mergeCell ref="E728:E729"/>
    <mergeCell ref="F728:H728"/>
    <mergeCell ref="I728:I729"/>
    <mergeCell ref="J728:J729"/>
    <mergeCell ref="K726:K727"/>
    <mergeCell ref="L726:L727"/>
    <mergeCell ref="M726:M727"/>
    <mergeCell ref="N726:P726"/>
    <mergeCell ref="AE726:AG726"/>
    <mergeCell ref="AH726:AH727"/>
    <mergeCell ref="AI724:AI725"/>
    <mergeCell ref="AJ724:AJ725"/>
    <mergeCell ref="AK724:AK725"/>
    <mergeCell ref="AM724:AM725"/>
    <mergeCell ref="C726:C727"/>
    <mergeCell ref="D726:D727"/>
    <mergeCell ref="E726:E727"/>
    <mergeCell ref="F726:H726"/>
    <mergeCell ref="I726:I727"/>
    <mergeCell ref="J726:J727"/>
    <mergeCell ref="K724:K725"/>
    <mergeCell ref="L724:L725"/>
    <mergeCell ref="M724:M725"/>
    <mergeCell ref="N724:P724"/>
    <mergeCell ref="AE724:AG724"/>
    <mergeCell ref="AH724:AH725"/>
    <mergeCell ref="AI722:AI723"/>
    <mergeCell ref="AJ722:AJ723"/>
    <mergeCell ref="AK722:AK723"/>
    <mergeCell ref="AM722:AM723"/>
    <mergeCell ref="C724:C725"/>
    <mergeCell ref="D724:D725"/>
    <mergeCell ref="E724:E725"/>
    <mergeCell ref="F724:H724"/>
    <mergeCell ref="I724:I725"/>
    <mergeCell ref="J724:J725"/>
    <mergeCell ref="K722:K723"/>
    <mergeCell ref="L722:L723"/>
    <mergeCell ref="M722:M723"/>
    <mergeCell ref="N722:P722"/>
    <mergeCell ref="AE722:AG722"/>
    <mergeCell ref="AH722:AH723"/>
    <mergeCell ref="AI720:AI721"/>
    <mergeCell ref="AJ720:AJ721"/>
    <mergeCell ref="AK720:AK721"/>
    <mergeCell ref="AM720:AM721"/>
    <mergeCell ref="C722:C723"/>
    <mergeCell ref="D722:D723"/>
    <mergeCell ref="E722:E723"/>
    <mergeCell ref="F722:H722"/>
    <mergeCell ref="I722:I723"/>
    <mergeCell ref="J722:J723"/>
    <mergeCell ref="K720:K721"/>
    <mergeCell ref="L720:L721"/>
    <mergeCell ref="M720:M721"/>
    <mergeCell ref="N720:P720"/>
    <mergeCell ref="AE720:AG720"/>
    <mergeCell ref="AH720:AH721"/>
    <mergeCell ref="AI718:AI719"/>
    <mergeCell ref="AJ718:AJ719"/>
    <mergeCell ref="AK718:AK719"/>
    <mergeCell ref="AM718:AM719"/>
    <mergeCell ref="C720:C721"/>
    <mergeCell ref="D720:D721"/>
    <mergeCell ref="E720:E721"/>
    <mergeCell ref="F720:H720"/>
    <mergeCell ref="I720:I721"/>
    <mergeCell ref="J720:J721"/>
    <mergeCell ref="K718:K719"/>
    <mergeCell ref="L718:L719"/>
    <mergeCell ref="M718:M719"/>
    <mergeCell ref="N718:P718"/>
    <mergeCell ref="AE718:AG718"/>
    <mergeCell ref="AH718:AH719"/>
    <mergeCell ref="AI716:AI717"/>
    <mergeCell ref="AJ716:AJ717"/>
    <mergeCell ref="AK716:AK717"/>
    <mergeCell ref="AM716:AM717"/>
    <mergeCell ref="C718:C719"/>
    <mergeCell ref="D718:D719"/>
    <mergeCell ref="E718:E719"/>
    <mergeCell ref="F718:H718"/>
    <mergeCell ref="I718:I719"/>
    <mergeCell ref="J718:J719"/>
    <mergeCell ref="K716:K717"/>
    <mergeCell ref="L716:L717"/>
    <mergeCell ref="M716:M717"/>
    <mergeCell ref="N716:P716"/>
    <mergeCell ref="AE716:AG716"/>
    <mergeCell ref="AH716:AH717"/>
    <mergeCell ref="AI714:AI715"/>
    <mergeCell ref="AJ714:AJ715"/>
    <mergeCell ref="AK714:AK715"/>
    <mergeCell ref="AM714:AM715"/>
    <mergeCell ref="C716:C717"/>
    <mergeCell ref="D716:D717"/>
    <mergeCell ref="E716:E717"/>
    <mergeCell ref="F716:H716"/>
    <mergeCell ref="I716:I717"/>
    <mergeCell ref="J716:J717"/>
    <mergeCell ref="K714:K715"/>
    <mergeCell ref="L714:L715"/>
    <mergeCell ref="M714:M715"/>
    <mergeCell ref="N714:P714"/>
    <mergeCell ref="AE714:AG714"/>
    <mergeCell ref="AH714:AH715"/>
    <mergeCell ref="AI712:AI713"/>
    <mergeCell ref="AJ712:AJ713"/>
    <mergeCell ref="AK712:AK713"/>
    <mergeCell ref="AM712:AM713"/>
    <mergeCell ref="C714:C715"/>
    <mergeCell ref="D714:D715"/>
    <mergeCell ref="E714:E715"/>
    <mergeCell ref="F714:H714"/>
    <mergeCell ref="I714:I715"/>
    <mergeCell ref="J714:J715"/>
    <mergeCell ref="K712:K713"/>
    <mergeCell ref="L712:L713"/>
    <mergeCell ref="M712:M713"/>
    <mergeCell ref="N712:P712"/>
    <mergeCell ref="AE712:AG712"/>
    <mergeCell ref="AH712:AH713"/>
    <mergeCell ref="AI710:AI711"/>
    <mergeCell ref="AJ710:AJ711"/>
    <mergeCell ref="AK710:AK711"/>
    <mergeCell ref="AM710:AM711"/>
    <mergeCell ref="C712:C713"/>
    <mergeCell ref="D712:D713"/>
    <mergeCell ref="E712:E713"/>
    <mergeCell ref="F712:H712"/>
    <mergeCell ref="I712:I713"/>
    <mergeCell ref="J712:J713"/>
    <mergeCell ref="K710:K711"/>
    <mergeCell ref="L710:L711"/>
    <mergeCell ref="M710:M711"/>
    <mergeCell ref="N710:P710"/>
    <mergeCell ref="AE710:AG710"/>
    <mergeCell ref="AH710:AH711"/>
    <mergeCell ref="AI708:AI709"/>
    <mergeCell ref="AJ708:AJ709"/>
    <mergeCell ref="AK708:AK709"/>
    <mergeCell ref="AM708:AM709"/>
    <mergeCell ref="C710:C711"/>
    <mergeCell ref="D710:D711"/>
    <mergeCell ref="E710:E711"/>
    <mergeCell ref="F710:H710"/>
    <mergeCell ref="I710:I711"/>
    <mergeCell ref="J710:J711"/>
    <mergeCell ref="K708:K709"/>
    <mergeCell ref="L708:L709"/>
    <mergeCell ref="M708:M709"/>
    <mergeCell ref="N708:P708"/>
    <mergeCell ref="AE708:AG708"/>
    <mergeCell ref="AH708:AH709"/>
    <mergeCell ref="AI706:AI707"/>
    <mergeCell ref="AJ706:AJ707"/>
    <mergeCell ref="AK706:AK707"/>
    <mergeCell ref="AM706:AM707"/>
    <mergeCell ref="C708:C709"/>
    <mergeCell ref="D708:D709"/>
    <mergeCell ref="E708:E709"/>
    <mergeCell ref="F708:H708"/>
    <mergeCell ref="I708:I709"/>
    <mergeCell ref="J708:J709"/>
    <mergeCell ref="K706:K707"/>
    <mergeCell ref="L706:L707"/>
    <mergeCell ref="M706:M707"/>
    <mergeCell ref="N706:P706"/>
    <mergeCell ref="AE706:AG706"/>
    <mergeCell ref="AH706:AH707"/>
    <mergeCell ref="AI704:AI705"/>
    <mergeCell ref="AJ704:AJ705"/>
    <mergeCell ref="AK704:AK705"/>
    <mergeCell ref="AM704:AM705"/>
    <mergeCell ref="C706:C707"/>
    <mergeCell ref="D706:D707"/>
    <mergeCell ref="E706:E707"/>
    <mergeCell ref="F706:H706"/>
    <mergeCell ref="I706:I707"/>
    <mergeCell ref="J706:J707"/>
    <mergeCell ref="K704:K705"/>
    <mergeCell ref="L704:L705"/>
    <mergeCell ref="M704:M705"/>
    <mergeCell ref="N704:P704"/>
    <mergeCell ref="AE704:AG704"/>
    <mergeCell ref="AH704:AH705"/>
    <mergeCell ref="AI702:AI703"/>
    <mergeCell ref="AJ702:AJ703"/>
    <mergeCell ref="AK702:AK703"/>
    <mergeCell ref="AM702:AM703"/>
    <mergeCell ref="C704:C705"/>
    <mergeCell ref="D704:D705"/>
    <mergeCell ref="E704:E705"/>
    <mergeCell ref="F704:H704"/>
    <mergeCell ref="I704:I705"/>
    <mergeCell ref="J704:J705"/>
    <mergeCell ref="K702:K703"/>
    <mergeCell ref="L702:L703"/>
    <mergeCell ref="M702:M703"/>
    <mergeCell ref="N702:P702"/>
    <mergeCell ref="AE702:AG702"/>
    <mergeCell ref="AH702:AH703"/>
    <mergeCell ref="AI700:AI701"/>
    <mergeCell ref="AJ700:AJ701"/>
    <mergeCell ref="AK700:AK701"/>
    <mergeCell ref="AM700:AM701"/>
    <mergeCell ref="C702:C703"/>
    <mergeCell ref="D702:D703"/>
    <mergeCell ref="E702:E703"/>
    <mergeCell ref="F702:H702"/>
    <mergeCell ref="I702:I703"/>
    <mergeCell ref="J702:J703"/>
    <mergeCell ref="K700:K701"/>
    <mergeCell ref="L700:L701"/>
    <mergeCell ref="M700:M701"/>
    <mergeCell ref="N700:P700"/>
    <mergeCell ref="AE700:AG700"/>
    <mergeCell ref="AH700:AH701"/>
    <mergeCell ref="AI698:AI699"/>
    <mergeCell ref="AJ698:AJ699"/>
    <mergeCell ref="AK698:AK699"/>
    <mergeCell ref="AM698:AM699"/>
    <mergeCell ref="C700:C701"/>
    <mergeCell ref="D700:D701"/>
    <mergeCell ref="E700:E701"/>
    <mergeCell ref="F700:H700"/>
    <mergeCell ref="I700:I701"/>
    <mergeCell ref="J700:J701"/>
    <mergeCell ref="K698:K699"/>
    <mergeCell ref="L698:L699"/>
    <mergeCell ref="M698:M699"/>
    <mergeCell ref="N698:P698"/>
    <mergeCell ref="AE698:AG698"/>
    <mergeCell ref="AH698:AH699"/>
    <mergeCell ref="AI696:AI697"/>
    <mergeCell ref="AJ696:AJ697"/>
    <mergeCell ref="AK696:AK697"/>
    <mergeCell ref="AM696:AM697"/>
    <mergeCell ref="C698:C699"/>
    <mergeCell ref="D698:D699"/>
    <mergeCell ref="E698:E699"/>
    <mergeCell ref="F698:H698"/>
    <mergeCell ref="I698:I699"/>
    <mergeCell ref="J698:J699"/>
    <mergeCell ref="K696:K697"/>
    <mergeCell ref="L696:L697"/>
    <mergeCell ref="M696:M697"/>
    <mergeCell ref="N696:P696"/>
    <mergeCell ref="AE696:AG696"/>
    <mergeCell ref="AH696:AH697"/>
    <mergeCell ref="AI694:AI695"/>
    <mergeCell ref="AJ694:AJ695"/>
    <mergeCell ref="AK694:AK695"/>
    <mergeCell ref="AM694:AM695"/>
    <mergeCell ref="C696:C697"/>
    <mergeCell ref="D696:D697"/>
    <mergeCell ref="E696:E697"/>
    <mergeCell ref="F696:H696"/>
    <mergeCell ref="I696:I697"/>
    <mergeCell ref="J696:J697"/>
    <mergeCell ref="K694:K695"/>
    <mergeCell ref="L694:L695"/>
    <mergeCell ref="M694:M695"/>
    <mergeCell ref="N694:P694"/>
    <mergeCell ref="AE694:AG694"/>
    <mergeCell ref="AH694:AH695"/>
    <mergeCell ref="AI692:AI693"/>
    <mergeCell ref="AJ692:AJ693"/>
    <mergeCell ref="AK692:AK693"/>
    <mergeCell ref="AM692:AM693"/>
    <mergeCell ref="C694:C695"/>
    <mergeCell ref="D694:D695"/>
    <mergeCell ref="E694:E695"/>
    <mergeCell ref="F694:H694"/>
    <mergeCell ref="I694:I695"/>
    <mergeCell ref="J694:J695"/>
    <mergeCell ref="K692:K693"/>
    <mergeCell ref="L692:L693"/>
    <mergeCell ref="M692:M693"/>
    <mergeCell ref="N692:P692"/>
    <mergeCell ref="AE692:AG692"/>
    <mergeCell ref="AH692:AH693"/>
    <mergeCell ref="AI690:AI691"/>
    <mergeCell ref="AJ690:AJ691"/>
    <mergeCell ref="AK690:AK691"/>
    <mergeCell ref="AM690:AM691"/>
    <mergeCell ref="C692:C693"/>
    <mergeCell ref="D692:D693"/>
    <mergeCell ref="E692:E693"/>
    <mergeCell ref="F692:H692"/>
    <mergeCell ref="I692:I693"/>
    <mergeCell ref="J692:J693"/>
    <mergeCell ref="K690:K691"/>
    <mergeCell ref="L690:L691"/>
    <mergeCell ref="M690:M691"/>
    <mergeCell ref="N690:P690"/>
    <mergeCell ref="AE690:AG690"/>
    <mergeCell ref="AH690:AH691"/>
    <mergeCell ref="AI688:AI689"/>
    <mergeCell ref="AJ688:AJ689"/>
    <mergeCell ref="AK688:AK689"/>
    <mergeCell ref="AM688:AM689"/>
    <mergeCell ref="C690:C691"/>
    <mergeCell ref="D690:D691"/>
    <mergeCell ref="E690:E691"/>
    <mergeCell ref="F690:H690"/>
    <mergeCell ref="I690:I691"/>
    <mergeCell ref="J690:J691"/>
    <mergeCell ref="K688:K689"/>
    <mergeCell ref="L688:L689"/>
    <mergeCell ref="M688:M689"/>
    <mergeCell ref="N688:P688"/>
    <mergeCell ref="AE688:AG688"/>
    <mergeCell ref="AH688:AH689"/>
    <mergeCell ref="AI686:AI687"/>
    <mergeCell ref="AJ686:AJ687"/>
    <mergeCell ref="AK686:AK687"/>
    <mergeCell ref="AM686:AM687"/>
    <mergeCell ref="C688:C689"/>
    <mergeCell ref="D688:D689"/>
    <mergeCell ref="E688:E689"/>
    <mergeCell ref="F688:H688"/>
    <mergeCell ref="I688:I689"/>
    <mergeCell ref="J688:J689"/>
    <mergeCell ref="K686:K687"/>
    <mergeCell ref="L686:L687"/>
    <mergeCell ref="M686:M687"/>
    <mergeCell ref="N686:P686"/>
    <mergeCell ref="AE686:AG686"/>
    <mergeCell ref="AH686:AH687"/>
    <mergeCell ref="AI684:AI685"/>
    <mergeCell ref="AJ684:AJ685"/>
    <mergeCell ref="AK684:AK685"/>
    <mergeCell ref="AM684:AM685"/>
    <mergeCell ref="C686:C687"/>
    <mergeCell ref="D686:D687"/>
    <mergeCell ref="E686:E687"/>
    <mergeCell ref="F686:H686"/>
    <mergeCell ref="I686:I687"/>
    <mergeCell ref="J686:J687"/>
    <mergeCell ref="K684:K685"/>
    <mergeCell ref="L684:L685"/>
    <mergeCell ref="M684:M685"/>
    <mergeCell ref="N684:P684"/>
    <mergeCell ref="AE684:AG684"/>
    <mergeCell ref="AH684:AH685"/>
    <mergeCell ref="AI682:AI683"/>
    <mergeCell ref="AJ682:AJ683"/>
    <mergeCell ref="AK682:AK683"/>
    <mergeCell ref="AM682:AM683"/>
    <mergeCell ref="C684:C685"/>
    <mergeCell ref="D684:D685"/>
    <mergeCell ref="E684:E685"/>
    <mergeCell ref="F684:H684"/>
    <mergeCell ref="I684:I685"/>
    <mergeCell ref="J684:J685"/>
    <mergeCell ref="K682:K683"/>
    <mergeCell ref="L682:L683"/>
    <mergeCell ref="M682:M683"/>
    <mergeCell ref="N682:P682"/>
    <mergeCell ref="AE682:AG682"/>
    <mergeCell ref="AH682:AH683"/>
    <mergeCell ref="AI680:AI681"/>
    <mergeCell ref="AJ680:AJ681"/>
    <mergeCell ref="AK680:AK681"/>
    <mergeCell ref="AM680:AM681"/>
    <mergeCell ref="C682:C683"/>
    <mergeCell ref="D682:D683"/>
    <mergeCell ref="E682:E683"/>
    <mergeCell ref="F682:H682"/>
    <mergeCell ref="I682:I683"/>
    <mergeCell ref="J682:J683"/>
    <mergeCell ref="K680:K681"/>
    <mergeCell ref="L680:L681"/>
    <mergeCell ref="M680:M681"/>
    <mergeCell ref="N680:P680"/>
    <mergeCell ref="AE680:AG680"/>
    <mergeCell ref="AH680:AH681"/>
    <mergeCell ref="AI678:AI679"/>
    <mergeCell ref="AJ678:AJ679"/>
    <mergeCell ref="AK678:AK679"/>
    <mergeCell ref="AM678:AM679"/>
    <mergeCell ref="C680:C681"/>
    <mergeCell ref="D680:D681"/>
    <mergeCell ref="E680:E681"/>
    <mergeCell ref="F680:H680"/>
    <mergeCell ref="I680:I681"/>
    <mergeCell ref="J680:J681"/>
    <mergeCell ref="K678:K679"/>
    <mergeCell ref="L678:L679"/>
    <mergeCell ref="M678:M679"/>
    <mergeCell ref="N678:P678"/>
    <mergeCell ref="AE678:AG678"/>
    <mergeCell ref="AH678:AH679"/>
    <mergeCell ref="AI676:AI677"/>
    <mergeCell ref="AJ676:AJ677"/>
    <mergeCell ref="AK676:AK677"/>
    <mergeCell ref="AM676:AM677"/>
    <mergeCell ref="C678:C679"/>
    <mergeCell ref="D678:D679"/>
    <mergeCell ref="E678:E679"/>
    <mergeCell ref="F678:H678"/>
    <mergeCell ref="I678:I679"/>
    <mergeCell ref="J678:J679"/>
    <mergeCell ref="K676:K677"/>
    <mergeCell ref="L676:L677"/>
    <mergeCell ref="M676:M677"/>
    <mergeCell ref="N676:P676"/>
    <mergeCell ref="AE676:AG676"/>
    <mergeCell ref="AH676:AH677"/>
    <mergeCell ref="AI674:AI675"/>
    <mergeCell ref="AJ674:AJ675"/>
    <mergeCell ref="AK674:AK675"/>
    <mergeCell ref="AM674:AM675"/>
    <mergeCell ref="C676:C677"/>
    <mergeCell ref="D676:D677"/>
    <mergeCell ref="E676:E677"/>
    <mergeCell ref="F676:H676"/>
    <mergeCell ref="I676:I677"/>
    <mergeCell ref="J676:J677"/>
    <mergeCell ref="K674:K675"/>
    <mergeCell ref="L674:L675"/>
    <mergeCell ref="M674:M675"/>
    <mergeCell ref="N674:P674"/>
    <mergeCell ref="AE674:AG674"/>
    <mergeCell ref="AH674:AH675"/>
    <mergeCell ref="AI672:AI673"/>
    <mergeCell ref="AJ672:AJ673"/>
    <mergeCell ref="AK672:AK673"/>
    <mergeCell ref="AM672:AM673"/>
    <mergeCell ref="C674:C675"/>
    <mergeCell ref="D674:D675"/>
    <mergeCell ref="E674:E675"/>
    <mergeCell ref="F674:H674"/>
    <mergeCell ref="I674:I675"/>
    <mergeCell ref="J674:J675"/>
    <mergeCell ref="K672:K673"/>
    <mergeCell ref="L672:L673"/>
    <mergeCell ref="M672:M673"/>
    <mergeCell ref="N672:P672"/>
    <mergeCell ref="AE672:AG672"/>
    <mergeCell ref="AH672:AH673"/>
    <mergeCell ref="AI670:AI671"/>
    <mergeCell ref="AJ670:AJ671"/>
    <mergeCell ref="AK670:AK671"/>
    <mergeCell ref="AM670:AM671"/>
    <mergeCell ref="C672:C673"/>
    <mergeCell ref="D672:D673"/>
    <mergeCell ref="E672:E673"/>
    <mergeCell ref="F672:H672"/>
    <mergeCell ref="I672:I673"/>
    <mergeCell ref="J672:J673"/>
    <mergeCell ref="K670:K671"/>
    <mergeCell ref="L670:L671"/>
    <mergeCell ref="M670:M671"/>
    <mergeCell ref="N670:P670"/>
    <mergeCell ref="AE670:AG670"/>
    <mergeCell ref="AH670:AH671"/>
    <mergeCell ref="AI668:AI669"/>
    <mergeCell ref="AJ668:AJ669"/>
    <mergeCell ref="AK668:AK669"/>
    <mergeCell ref="AM668:AM669"/>
    <mergeCell ref="C670:C671"/>
    <mergeCell ref="D670:D671"/>
    <mergeCell ref="E670:E671"/>
    <mergeCell ref="F670:H670"/>
    <mergeCell ref="I670:I671"/>
    <mergeCell ref="J670:J671"/>
    <mergeCell ref="K668:K669"/>
    <mergeCell ref="L668:L669"/>
    <mergeCell ref="M668:M669"/>
    <mergeCell ref="N668:P668"/>
    <mergeCell ref="AE668:AG668"/>
    <mergeCell ref="AH668:AH669"/>
    <mergeCell ref="AI666:AI667"/>
    <mergeCell ref="AJ666:AJ667"/>
    <mergeCell ref="AK666:AK667"/>
    <mergeCell ref="AM666:AM667"/>
    <mergeCell ref="C668:C669"/>
    <mergeCell ref="D668:D669"/>
    <mergeCell ref="E668:E669"/>
    <mergeCell ref="F668:H668"/>
    <mergeCell ref="I668:I669"/>
    <mergeCell ref="J668:J669"/>
    <mergeCell ref="K666:K667"/>
    <mergeCell ref="L666:L667"/>
    <mergeCell ref="M666:M667"/>
    <mergeCell ref="N666:P666"/>
    <mergeCell ref="AE666:AG666"/>
    <mergeCell ref="AH666:AH667"/>
    <mergeCell ref="AI664:AI665"/>
    <mergeCell ref="AJ664:AJ665"/>
    <mergeCell ref="AK664:AK665"/>
    <mergeCell ref="AM664:AM665"/>
    <mergeCell ref="C666:C667"/>
    <mergeCell ref="D666:D667"/>
    <mergeCell ref="E666:E667"/>
    <mergeCell ref="F666:H666"/>
    <mergeCell ref="I666:I667"/>
    <mergeCell ref="J666:J667"/>
    <mergeCell ref="K664:K665"/>
    <mergeCell ref="L664:L665"/>
    <mergeCell ref="M664:M665"/>
    <mergeCell ref="N664:P664"/>
    <mergeCell ref="AE664:AG664"/>
    <mergeCell ref="AH664:AH665"/>
    <mergeCell ref="AI662:AI663"/>
    <mergeCell ref="AJ662:AJ663"/>
    <mergeCell ref="AK662:AK663"/>
    <mergeCell ref="AM662:AM663"/>
    <mergeCell ref="C664:C665"/>
    <mergeCell ref="D664:D665"/>
    <mergeCell ref="E664:E665"/>
    <mergeCell ref="F664:H664"/>
    <mergeCell ref="I664:I665"/>
    <mergeCell ref="J664:J665"/>
    <mergeCell ref="K662:K663"/>
    <mergeCell ref="L662:L663"/>
    <mergeCell ref="M662:M663"/>
    <mergeCell ref="N662:P662"/>
    <mergeCell ref="AE662:AG662"/>
    <mergeCell ref="AH662:AH663"/>
    <mergeCell ref="AI660:AI661"/>
    <mergeCell ref="AJ660:AJ661"/>
    <mergeCell ref="AK660:AK661"/>
    <mergeCell ref="AM660:AM661"/>
    <mergeCell ref="C662:C663"/>
    <mergeCell ref="D662:D663"/>
    <mergeCell ref="E662:E663"/>
    <mergeCell ref="F662:H662"/>
    <mergeCell ref="I662:I663"/>
    <mergeCell ref="J662:J663"/>
    <mergeCell ref="K660:K661"/>
    <mergeCell ref="L660:L661"/>
    <mergeCell ref="M660:M661"/>
    <mergeCell ref="N660:P660"/>
    <mergeCell ref="AE660:AG660"/>
    <mergeCell ref="AH660:AH661"/>
    <mergeCell ref="AI658:AI659"/>
    <mergeCell ref="AJ658:AJ659"/>
    <mergeCell ref="AK658:AK659"/>
    <mergeCell ref="AM658:AM659"/>
    <mergeCell ref="C660:C661"/>
    <mergeCell ref="D660:D661"/>
    <mergeCell ref="E660:E661"/>
    <mergeCell ref="F660:H660"/>
    <mergeCell ref="I660:I661"/>
    <mergeCell ref="J660:J661"/>
    <mergeCell ref="K658:K659"/>
    <mergeCell ref="L658:L659"/>
    <mergeCell ref="M658:M659"/>
    <mergeCell ref="N658:P658"/>
    <mergeCell ref="AE658:AG658"/>
    <mergeCell ref="AH658:AH659"/>
    <mergeCell ref="AI656:AI657"/>
    <mergeCell ref="AJ656:AJ657"/>
    <mergeCell ref="AK656:AK657"/>
    <mergeCell ref="AM656:AM657"/>
    <mergeCell ref="C658:C659"/>
    <mergeCell ref="D658:D659"/>
    <mergeCell ref="E658:E659"/>
    <mergeCell ref="F658:H658"/>
    <mergeCell ref="I658:I659"/>
    <mergeCell ref="J658:J659"/>
    <mergeCell ref="K656:K657"/>
    <mergeCell ref="L656:L657"/>
    <mergeCell ref="M656:M657"/>
    <mergeCell ref="N656:P656"/>
    <mergeCell ref="AE656:AG656"/>
    <mergeCell ref="AH656:AH657"/>
    <mergeCell ref="AI654:AI655"/>
    <mergeCell ref="AJ654:AJ655"/>
    <mergeCell ref="AK654:AK655"/>
    <mergeCell ref="AM654:AM655"/>
    <mergeCell ref="C656:C657"/>
    <mergeCell ref="D656:D657"/>
    <mergeCell ref="E656:E657"/>
    <mergeCell ref="F656:H656"/>
    <mergeCell ref="I656:I657"/>
    <mergeCell ref="J656:J657"/>
    <mergeCell ref="K654:K655"/>
    <mergeCell ref="L654:L655"/>
    <mergeCell ref="M654:M655"/>
    <mergeCell ref="N654:P654"/>
    <mergeCell ref="AE654:AG654"/>
    <mergeCell ref="AH654:AH655"/>
    <mergeCell ref="AI652:AI653"/>
    <mergeCell ref="AJ652:AJ653"/>
    <mergeCell ref="AK652:AK653"/>
    <mergeCell ref="AM652:AM653"/>
    <mergeCell ref="C654:C655"/>
    <mergeCell ref="D654:D655"/>
    <mergeCell ref="E654:E655"/>
    <mergeCell ref="F654:H654"/>
    <mergeCell ref="I654:I655"/>
    <mergeCell ref="J654:J655"/>
    <mergeCell ref="K652:K653"/>
    <mergeCell ref="L652:L653"/>
    <mergeCell ref="M652:M653"/>
    <mergeCell ref="N652:P652"/>
    <mergeCell ref="AE652:AG652"/>
    <mergeCell ref="AH652:AH653"/>
    <mergeCell ref="AI650:AI651"/>
    <mergeCell ref="AJ650:AJ651"/>
    <mergeCell ref="AK650:AK651"/>
    <mergeCell ref="AM650:AM651"/>
    <mergeCell ref="C652:C653"/>
    <mergeCell ref="D652:D653"/>
    <mergeCell ref="E652:E653"/>
    <mergeCell ref="F652:H652"/>
    <mergeCell ref="I652:I653"/>
    <mergeCell ref="J652:J653"/>
    <mergeCell ref="K650:K651"/>
    <mergeCell ref="L650:L651"/>
    <mergeCell ref="M650:M651"/>
    <mergeCell ref="N650:P650"/>
    <mergeCell ref="AE650:AG650"/>
    <mergeCell ref="AH650:AH651"/>
    <mergeCell ref="AI648:AI649"/>
    <mergeCell ref="AJ648:AJ649"/>
    <mergeCell ref="AK648:AK649"/>
    <mergeCell ref="AM648:AM649"/>
    <mergeCell ref="C650:C651"/>
    <mergeCell ref="D650:D651"/>
    <mergeCell ref="E650:E651"/>
    <mergeCell ref="F650:H650"/>
    <mergeCell ref="I650:I651"/>
    <mergeCell ref="J650:J651"/>
    <mergeCell ref="K648:K649"/>
    <mergeCell ref="L648:L649"/>
    <mergeCell ref="M648:M649"/>
    <mergeCell ref="N648:P648"/>
    <mergeCell ref="AE648:AG648"/>
    <mergeCell ref="AH648:AH649"/>
    <mergeCell ref="AI646:AI647"/>
    <mergeCell ref="AJ646:AJ647"/>
    <mergeCell ref="AK646:AK647"/>
    <mergeCell ref="AM646:AM647"/>
    <mergeCell ref="C648:C649"/>
    <mergeCell ref="D648:D649"/>
    <mergeCell ref="E648:E649"/>
    <mergeCell ref="F648:H648"/>
    <mergeCell ref="I648:I649"/>
    <mergeCell ref="J648:J649"/>
    <mergeCell ref="K646:K647"/>
    <mergeCell ref="L646:L647"/>
    <mergeCell ref="M646:M647"/>
    <mergeCell ref="N646:P646"/>
    <mergeCell ref="AE646:AG646"/>
    <mergeCell ref="AH646:AH647"/>
    <mergeCell ref="AI644:AI645"/>
    <mergeCell ref="AJ644:AJ645"/>
    <mergeCell ref="AK644:AK645"/>
    <mergeCell ref="AM644:AM645"/>
    <mergeCell ref="C646:C647"/>
    <mergeCell ref="D646:D647"/>
    <mergeCell ref="E646:E647"/>
    <mergeCell ref="F646:H646"/>
    <mergeCell ref="I646:I647"/>
    <mergeCell ref="J646:J647"/>
    <mergeCell ref="K644:K645"/>
    <mergeCell ref="L644:L645"/>
    <mergeCell ref="M644:M645"/>
    <mergeCell ref="N644:P644"/>
    <mergeCell ref="AE644:AG644"/>
    <mergeCell ref="AH644:AH645"/>
    <mergeCell ref="AI642:AI643"/>
    <mergeCell ref="AJ642:AJ643"/>
    <mergeCell ref="AK642:AK643"/>
    <mergeCell ref="AM642:AM643"/>
    <mergeCell ref="C644:C645"/>
    <mergeCell ref="D644:D645"/>
    <mergeCell ref="E644:E645"/>
    <mergeCell ref="F644:H644"/>
    <mergeCell ref="I644:I645"/>
    <mergeCell ref="J644:J645"/>
    <mergeCell ref="K642:K643"/>
    <mergeCell ref="L642:L643"/>
    <mergeCell ref="M642:M643"/>
    <mergeCell ref="N642:P642"/>
    <mergeCell ref="AE642:AG642"/>
    <mergeCell ref="AH642:AH643"/>
    <mergeCell ref="AI640:AI641"/>
    <mergeCell ref="AJ640:AJ641"/>
    <mergeCell ref="AK640:AK641"/>
    <mergeCell ref="AM640:AM641"/>
    <mergeCell ref="C642:C643"/>
    <mergeCell ref="D642:D643"/>
    <mergeCell ref="E642:E643"/>
    <mergeCell ref="F642:H642"/>
    <mergeCell ref="I642:I643"/>
    <mergeCell ref="J642:J643"/>
    <mergeCell ref="K640:K641"/>
    <mergeCell ref="L640:L641"/>
    <mergeCell ref="M640:M641"/>
    <mergeCell ref="N640:P640"/>
    <mergeCell ref="AE640:AG640"/>
    <mergeCell ref="AH640:AH641"/>
    <mergeCell ref="AI638:AI639"/>
    <mergeCell ref="AJ638:AJ639"/>
    <mergeCell ref="AK638:AK639"/>
    <mergeCell ref="AM638:AM639"/>
    <mergeCell ref="C640:C641"/>
    <mergeCell ref="D640:D641"/>
    <mergeCell ref="E640:E641"/>
    <mergeCell ref="F640:H640"/>
    <mergeCell ref="I640:I641"/>
    <mergeCell ref="J640:J641"/>
    <mergeCell ref="K638:K639"/>
    <mergeCell ref="L638:L639"/>
    <mergeCell ref="M638:M639"/>
    <mergeCell ref="N638:P638"/>
    <mergeCell ref="AE638:AG638"/>
    <mergeCell ref="AH638:AH639"/>
    <mergeCell ref="AI636:AI637"/>
    <mergeCell ref="AJ636:AJ637"/>
    <mergeCell ref="AK636:AK637"/>
    <mergeCell ref="AM636:AM637"/>
    <mergeCell ref="C638:C639"/>
    <mergeCell ref="D638:D639"/>
    <mergeCell ref="E638:E639"/>
    <mergeCell ref="F638:H638"/>
    <mergeCell ref="I638:I639"/>
    <mergeCell ref="J638:J639"/>
    <mergeCell ref="K636:K637"/>
    <mergeCell ref="L636:L637"/>
    <mergeCell ref="M636:M637"/>
    <mergeCell ref="N636:P636"/>
    <mergeCell ref="AE636:AG636"/>
    <mergeCell ref="AH636:AH637"/>
    <mergeCell ref="AI634:AI635"/>
    <mergeCell ref="AJ634:AJ635"/>
    <mergeCell ref="AK634:AK635"/>
    <mergeCell ref="AM634:AM635"/>
    <mergeCell ref="C636:C637"/>
    <mergeCell ref="D636:D637"/>
    <mergeCell ref="E636:E637"/>
    <mergeCell ref="F636:H636"/>
    <mergeCell ref="I636:I637"/>
    <mergeCell ref="J636:J637"/>
    <mergeCell ref="K634:K635"/>
    <mergeCell ref="L634:L635"/>
    <mergeCell ref="M634:M635"/>
    <mergeCell ref="N634:P634"/>
    <mergeCell ref="AE634:AG634"/>
    <mergeCell ref="AH634:AH635"/>
    <mergeCell ref="AI632:AI633"/>
    <mergeCell ref="AJ632:AJ633"/>
    <mergeCell ref="AK632:AK633"/>
    <mergeCell ref="AM632:AM633"/>
    <mergeCell ref="C634:C635"/>
    <mergeCell ref="D634:D635"/>
    <mergeCell ref="E634:E635"/>
    <mergeCell ref="F634:H634"/>
    <mergeCell ref="I634:I635"/>
    <mergeCell ref="J634:J635"/>
    <mergeCell ref="K632:K633"/>
    <mergeCell ref="L632:L633"/>
    <mergeCell ref="M632:M633"/>
    <mergeCell ref="N632:P632"/>
    <mergeCell ref="AE632:AG632"/>
    <mergeCell ref="AH632:AH633"/>
    <mergeCell ref="AI630:AI631"/>
    <mergeCell ref="AJ630:AJ631"/>
    <mergeCell ref="AK630:AK631"/>
    <mergeCell ref="AM630:AM631"/>
    <mergeCell ref="C632:C633"/>
    <mergeCell ref="D632:D633"/>
    <mergeCell ref="E632:E633"/>
    <mergeCell ref="F632:H632"/>
    <mergeCell ref="I632:I633"/>
    <mergeCell ref="J632:J633"/>
    <mergeCell ref="K630:K631"/>
    <mergeCell ref="L630:L631"/>
    <mergeCell ref="M630:M631"/>
    <mergeCell ref="N630:P630"/>
    <mergeCell ref="AE630:AG630"/>
    <mergeCell ref="AH630:AH631"/>
    <mergeCell ref="AI628:AI629"/>
    <mergeCell ref="AJ628:AJ629"/>
    <mergeCell ref="AK628:AK629"/>
    <mergeCell ref="AM628:AM629"/>
    <mergeCell ref="C630:C631"/>
    <mergeCell ref="D630:D631"/>
    <mergeCell ref="E630:E631"/>
    <mergeCell ref="F630:H630"/>
    <mergeCell ref="I630:I631"/>
    <mergeCell ref="J630:J631"/>
    <mergeCell ref="K628:K629"/>
    <mergeCell ref="L628:L629"/>
    <mergeCell ref="M628:M629"/>
    <mergeCell ref="N628:P628"/>
    <mergeCell ref="AE628:AG628"/>
    <mergeCell ref="AH628:AH629"/>
    <mergeCell ref="AI626:AI627"/>
    <mergeCell ref="AJ626:AJ627"/>
    <mergeCell ref="AK626:AK627"/>
    <mergeCell ref="AM626:AM627"/>
    <mergeCell ref="C628:C629"/>
    <mergeCell ref="D628:D629"/>
    <mergeCell ref="E628:E629"/>
    <mergeCell ref="F628:H628"/>
    <mergeCell ref="I628:I629"/>
    <mergeCell ref="J628:J629"/>
    <mergeCell ref="K626:K627"/>
    <mergeCell ref="L626:L627"/>
    <mergeCell ref="M626:M627"/>
    <mergeCell ref="N626:P626"/>
    <mergeCell ref="AE626:AG626"/>
    <mergeCell ref="AH626:AH627"/>
    <mergeCell ref="AI624:AI625"/>
    <mergeCell ref="AJ624:AJ625"/>
    <mergeCell ref="AK624:AK625"/>
    <mergeCell ref="AM624:AM625"/>
    <mergeCell ref="C626:C627"/>
    <mergeCell ref="D626:D627"/>
    <mergeCell ref="E626:E627"/>
    <mergeCell ref="F626:H626"/>
    <mergeCell ref="I626:I627"/>
    <mergeCell ref="J626:J627"/>
    <mergeCell ref="K624:K625"/>
    <mergeCell ref="L624:L625"/>
    <mergeCell ref="M624:M625"/>
    <mergeCell ref="N624:P624"/>
    <mergeCell ref="AE624:AG624"/>
    <mergeCell ref="AH624:AH625"/>
    <mergeCell ref="AI622:AI623"/>
    <mergeCell ref="AJ622:AJ623"/>
    <mergeCell ref="AK622:AK623"/>
    <mergeCell ref="AM622:AM623"/>
    <mergeCell ref="C624:C625"/>
    <mergeCell ref="D624:D625"/>
    <mergeCell ref="E624:E625"/>
    <mergeCell ref="F624:H624"/>
    <mergeCell ref="I624:I625"/>
    <mergeCell ref="J624:J625"/>
    <mergeCell ref="K622:K623"/>
    <mergeCell ref="L622:L623"/>
    <mergeCell ref="M622:M623"/>
    <mergeCell ref="N622:P622"/>
    <mergeCell ref="AE622:AG622"/>
    <mergeCell ref="AH622:AH623"/>
    <mergeCell ref="AI620:AI621"/>
    <mergeCell ref="AJ620:AJ621"/>
    <mergeCell ref="AK620:AK621"/>
    <mergeCell ref="AM620:AM621"/>
    <mergeCell ref="C622:C623"/>
    <mergeCell ref="D622:D623"/>
    <mergeCell ref="E622:E623"/>
    <mergeCell ref="F622:H622"/>
    <mergeCell ref="I622:I623"/>
    <mergeCell ref="J622:J623"/>
    <mergeCell ref="K620:K621"/>
    <mergeCell ref="L620:L621"/>
    <mergeCell ref="M620:M621"/>
    <mergeCell ref="N620:P620"/>
    <mergeCell ref="AE620:AG620"/>
    <mergeCell ref="AH620:AH621"/>
    <mergeCell ref="AI618:AI619"/>
    <mergeCell ref="AJ618:AJ619"/>
    <mergeCell ref="AK618:AK619"/>
    <mergeCell ref="AM618:AM619"/>
    <mergeCell ref="C620:C621"/>
    <mergeCell ref="D620:D621"/>
    <mergeCell ref="E620:E621"/>
    <mergeCell ref="F620:H620"/>
    <mergeCell ref="I620:I621"/>
    <mergeCell ref="J620:J621"/>
    <mergeCell ref="K618:K619"/>
    <mergeCell ref="L618:L619"/>
    <mergeCell ref="M618:M619"/>
    <mergeCell ref="N618:P618"/>
    <mergeCell ref="AE618:AG618"/>
    <mergeCell ref="AH618:AH619"/>
    <mergeCell ref="AI616:AI617"/>
    <mergeCell ref="AJ616:AJ617"/>
    <mergeCell ref="AK616:AK617"/>
    <mergeCell ref="AM616:AM617"/>
    <mergeCell ref="C618:C619"/>
    <mergeCell ref="D618:D619"/>
    <mergeCell ref="E618:E619"/>
    <mergeCell ref="F618:H618"/>
    <mergeCell ref="I618:I619"/>
    <mergeCell ref="J618:J619"/>
    <mergeCell ref="K616:K617"/>
    <mergeCell ref="L616:L617"/>
    <mergeCell ref="M616:M617"/>
    <mergeCell ref="N616:P616"/>
    <mergeCell ref="AE616:AG616"/>
    <mergeCell ref="AH616:AH617"/>
    <mergeCell ref="AI614:AI615"/>
    <mergeCell ref="AJ614:AJ615"/>
    <mergeCell ref="AK614:AK615"/>
    <mergeCell ref="AM614:AM615"/>
    <mergeCell ref="C616:C617"/>
    <mergeCell ref="D616:D617"/>
    <mergeCell ref="E616:E617"/>
    <mergeCell ref="F616:H616"/>
    <mergeCell ref="I616:I617"/>
    <mergeCell ref="J616:J617"/>
    <mergeCell ref="K614:K615"/>
    <mergeCell ref="L614:L615"/>
    <mergeCell ref="M614:M615"/>
    <mergeCell ref="N614:P614"/>
    <mergeCell ref="AE614:AG614"/>
    <mergeCell ref="AH614:AH615"/>
    <mergeCell ref="AI612:AI613"/>
    <mergeCell ref="AJ612:AJ613"/>
    <mergeCell ref="AK612:AK613"/>
    <mergeCell ref="AM612:AM613"/>
    <mergeCell ref="C614:C615"/>
    <mergeCell ref="D614:D615"/>
    <mergeCell ref="E614:E615"/>
    <mergeCell ref="F614:H614"/>
    <mergeCell ref="I614:I615"/>
    <mergeCell ref="J614:J615"/>
    <mergeCell ref="K612:K613"/>
    <mergeCell ref="L612:L613"/>
    <mergeCell ref="M612:M613"/>
    <mergeCell ref="N612:P612"/>
    <mergeCell ref="AE612:AG612"/>
    <mergeCell ref="AH612:AH613"/>
    <mergeCell ref="AI610:AI611"/>
    <mergeCell ref="AJ610:AJ611"/>
    <mergeCell ref="AK610:AK611"/>
    <mergeCell ref="AM610:AM611"/>
    <mergeCell ref="C612:C613"/>
    <mergeCell ref="D612:D613"/>
    <mergeCell ref="E612:E613"/>
    <mergeCell ref="F612:H612"/>
    <mergeCell ref="I612:I613"/>
    <mergeCell ref="J612:J613"/>
    <mergeCell ref="K610:K611"/>
    <mergeCell ref="L610:L611"/>
    <mergeCell ref="M610:M611"/>
    <mergeCell ref="N610:P610"/>
    <mergeCell ref="AE610:AG610"/>
    <mergeCell ref="AH610:AH611"/>
    <mergeCell ref="AI608:AI609"/>
    <mergeCell ref="AJ608:AJ609"/>
    <mergeCell ref="AK608:AK609"/>
    <mergeCell ref="AM608:AM609"/>
    <mergeCell ref="C610:C611"/>
    <mergeCell ref="D610:D611"/>
    <mergeCell ref="E610:E611"/>
    <mergeCell ref="F610:H610"/>
    <mergeCell ref="I610:I611"/>
    <mergeCell ref="J610:J611"/>
    <mergeCell ref="K608:K609"/>
    <mergeCell ref="L608:L609"/>
    <mergeCell ref="M608:M609"/>
    <mergeCell ref="N608:P608"/>
    <mergeCell ref="AE608:AG608"/>
    <mergeCell ref="AH608:AH609"/>
    <mergeCell ref="AI606:AI607"/>
    <mergeCell ref="AJ606:AJ607"/>
    <mergeCell ref="AK606:AK607"/>
    <mergeCell ref="AM606:AM607"/>
    <mergeCell ref="C608:C609"/>
    <mergeCell ref="D608:D609"/>
    <mergeCell ref="E608:E609"/>
    <mergeCell ref="F608:H608"/>
    <mergeCell ref="I608:I609"/>
    <mergeCell ref="J608:J609"/>
    <mergeCell ref="K606:K607"/>
    <mergeCell ref="L606:L607"/>
    <mergeCell ref="M606:M607"/>
    <mergeCell ref="N606:P606"/>
    <mergeCell ref="AE606:AG606"/>
    <mergeCell ref="AH606:AH607"/>
    <mergeCell ref="AI604:AI605"/>
    <mergeCell ref="AJ604:AJ605"/>
    <mergeCell ref="AK604:AK605"/>
    <mergeCell ref="AM604:AM605"/>
    <mergeCell ref="C606:C607"/>
    <mergeCell ref="D606:D607"/>
    <mergeCell ref="E606:E607"/>
    <mergeCell ref="F606:H606"/>
    <mergeCell ref="I606:I607"/>
    <mergeCell ref="J606:J607"/>
    <mergeCell ref="K604:K605"/>
    <mergeCell ref="L604:L605"/>
    <mergeCell ref="M604:M605"/>
    <mergeCell ref="N604:P604"/>
    <mergeCell ref="AE604:AG604"/>
    <mergeCell ref="AH604:AH605"/>
    <mergeCell ref="AI602:AI603"/>
    <mergeCell ref="AJ602:AJ603"/>
    <mergeCell ref="AK602:AK603"/>
    <mergeCell ref="AM602:AM603"/>
    <mergeCell ref="C604:C605"/>
    <mergeCell ref="D604:D605"/>
    <mergeCell ref="E604:E605"/>
    <mergeCell ref="F604:H604"/>
    <mergeCell ref="I604:I605"/>
    <mergeCell ref="J604:J605"/>
    <mergeCell ref="K602:K603"/>
    <mergeCell ref="L602:L603"/>
    <mergeCell ref="M602:M603"/>
    <mergeCell ref="N602:P602"/>
    <mergeCell ref="AE602:AG602"/>
    <mergeCell ref="AH602:AH603"/>
    <mergeCell ref="AI600:AI601"/>
    <mergeCell ref="AJ600:AJ601"/>
    <mergeCell ref="AK600:AK601"/>
    <mergeCell ref="AM600:AM601"/>
    <mergeCell ref="C602:C603"/>
    <mergeCell ref="D602:D603"/>
    <mergeCell ref="E602:E603"/>
    <mergeCell ref="F602:H602"/>
    <mergeCell ref="I602:I603"/>
    <mergeCell ref="J602:J603"/>
    <mergeCell ref="K600:K601"/>
    <mergeCell ref="L600:L601"/>
    <mergeCell ref="M600:M601"/>
    <mergeCell ref="N600:P600"/>
    <mergeCell ref="AE600:AG600"/>
    <mergeCell ref="AH600:AH601"/>
    <mergeCell ref="AI598:AI599"/>
    <mergeCell ref="AJ598:AJ599"/>
    <mergeCell ref="AK598:AK599"/>
    <mergeCell ref="AM598:AM599"/>
    <mergeCell ref="C600:C601"/>
    <mergeCell ref="D600:D601"/>
    <mergeCell ref="E600:E601"/>
    <mergeCell ref="F600:H600"/>
    <mergeCell ref="I600:I601"/>
    <mergeCell ref="J600:J601"/>
    <mergeCell ref="K598:K599"/>
    <mergeCell ref="L598:L599"/>
    <mergeCell ref="M598:M599"/>
    <mergeCell ref="N598:P598"/>
    <mergeCell ref="AE598:AG598"/>
    <mergeCell ref="AH598:AH599"/>
    <mergeCell ref="AI596:AI597"/>
    <mergeCell ref="AJ596:AJ597"/>
    <mergeCell ref="AK596:AK597"/>
    <mergeCell ref="AM596:AM597"/>
    <mergeCell ref="C598:C599"/>
    <mergeCell ref="D598:D599"/>
    <mergeCell ref="E598:E599"/>
    <mergeCell ref="F598:H598"/>
    <mergeCell ref="I598:I599"/>
    <mergeCell ref="J598:J599"/>
    <mergeCell ref="K596:K597"/>
    <mergeCell ref="L596:L597"/>
    <mergeCell ref="M596:M597"/>
    <mergeCell ref="N596:P596"/>
    <mergeCell ref="AE596:AG596"/>
    <mergeCell ref="AH596:AH597"/>
    <mergeCell ref="AI594:AI595"/>
    <mergeCell ref="AJ594:AJ595"/>
    <mergeCell ref="AK594:AK595"/>
    <mergeCell ref="AM594:AM595"/>
    <mergeCell ref="C596:C597"/>
    <mergeCell ref="D596:D597"/>
    <mergeCell ref="E596:E597"/>
    <mergeCell ref="F596:H596"/>
    <mergeCell ref="I596:I597"/>
    <mergeCell ref="J596:J597"/>
    <mergeCell ref="K594:K595"/>
    <mergeCell ref="L594:L595"/>
    <mergeCell ref="M594:M595"/>
    <mergeCell ref="N594:P594"/>
    <mergeCell ref="AE594:AG594"/>
    <mergeCell ref="AH594:AH595"/>
    <mergeCell ref="AI592:AI593"/>
    <mergeCell ref="AJ592:AJ593"/>
    <mergeCell ref="AK592:AK593"/>
    <mergeCell ref="AM592:AM593"/>
    <mergeCell ref="C594:C595"/>
    <mergeCell ref="D594:D595"/>
    <mergeCell ref="E594:E595"/>
    <mergeCell ref="F594:H594"/>
    <mergeCell ref="I594:I595"/>
    <mergeCell ref="J594:J595"/>
    <mergeCell ref="K592:K593"/>
    <mergeCell ref="L592:L593"/>
    <mergeCell ref="M592:M593"/>
    <mergeCell ref="N592:P592"/>
    <mergeCell ref="AE592:AG592"/>
    <mergeCell ref="AH592:AH593"/>
    <mergeCell ref="AI590:AI591"/>
    <mergeCell ref="AJ590:AJ591"/>
    <mergeCell ref="AK590:AK591"/>
    <mergeCell ref="AM590:AM591"/>
    <mergeCell ref="C592:C593"/>
    <mergeCell ref="D592:D593"/>
    <mergeCell ref="E592:E593"/>
    <mergeCell ref="F592:H592"/>
    <mergeCell ref="I592:I593"/>
    <mergeCell ref="J592:J593"/>
    <mergeCell ref="K590:K591"/>
    <mergeCell ref="L590:L591"/>
    <mergeCell ref="M590:M591"/>
    <mergeCell ref="N590:P590"/>
    <mergeCell ref="AE590:AG590"/>
    <mergeCell ref="AH590:AH591"/>
    <mergeCell ref="AI588:AI589"/>
    <mergeCell ref="AJ588:AJ589"/>
    <mergeCell ref="AK588:AK589"/>
    <mergeCell ref="AM588:AM589"/>
    <mergeCell ref="C590:C591"/>
    <mergeCell ref="D590:D591"/>
    <mergeCell ref="E590:E591"/>
    <mergeCell ref="F590:H590"/>
    <mergeCell ref="I590:I591"/>
    <mergeCell ref="J590:J591"/>
    <mergeCell ref="K588:K589"/>
    <mergeCell ref="L588:L589"/>
    <mergeCell ref="M588:M589"/>
    <mergeCell ref="N588:P588"/>
    <mergeCell ref="AE588:AG588"/>
    <mergeCell ref="AH588:AH589"/>
    <mergeCell ref="AI586:AI587"/>
    <mergeCell ref="AJ586:AJ587"/>
    <mergeCell ref="AK586:AK587"/>
    <mergeCell ref="AM586:AM587"/>
    <mergeCell ref="C588:C589"/>
    <mergeCell ref="D588:D589"/>
    <mergeCell ref="E588:E589"/>
    <mergeCell ref="F588:H588"/>
    <mergeCell ref="I588:I589"/>
    <mergeCell ref="J588:J589"/>
    <mergeCell ref="K586:K587"/>
    <mergeCell ref="L586:L587"/>
    <mergeCell ref="M586:M587"/>
    <mergeCell ref="N586:P586"/>
    <mergeCell ref="AE586:AG586"/>
    <mergeCell ref="AH586:AH587"/>
    <mergeCell ref="AI584:AI585"/>
    <mergeCell ref="AJ584:AJ585"/>
    <mergeCell ref="AK584:AK585"/>
    <mergeCell ref="AM584:AM585"/>
    <mergeCell ref="C586:C587"/>
    <mergeCell ref="D586:D587"/>
    <mergeCell ref="E586:E587"/>
    <mergeCell ref="F586:H586"/>
    <mergeCell ref="I586:I587"/>
    <mergeCell ref="J586:J587"/>
    <mergeCell ref="K584:K585"/>
    <mergeCell ref="L584:L585"/>
    <mergeCell ref="M584:M585"/>
    <mergeCell ref="N584:P584"/>
    <mergeCell ref="AE584:AG584"/>
    <mergeCell ref="AH584:AH585"/>
    <mergeCell ref="AI582:AI583"/>
    <mergeCell ref="AJ582:AJ583"/>
    <mergeCell ref="AK582:AK583"/>
    <mergeCell ref="AM582:AM583"/>
    <mergeCell ref="C584:C585"/>
    <mergeCell ref="D584:D585"/>
    <mergeCell ref="E584:E585"/>
    <mergeCell ref="F584:H584"/>
    <mergeCell ref="I584:I585"/>
    <mergeCell ref="J584:J585"/>
    <mergeCell ref="K582:K583"/>
    <mergeCell ref="L582:L583"/>
    <mergeCell ref="M582:M583"/>
    <mergeCell ref="N582:P582"/>
    <mergeCell ref="AE582:AG582"/>
    <mergeCell ref="AH582:AH583"/>
    <mergeCell ref="AI580:AI581"/>
    <mergeCell ref="AJ580:AJ581"/>
    <mergeCell ref="AK580:AK581"/>
    <mergeCell ref="AM580:AM581"/>
    <mergeCell ref="C582:C583"/>
    <mergeCell ref="D582:D583"/>
    <mergeCell ref="E582:E583"/>
    <mergeCell ref="F582:H582"/>
    <mergeCell ref="I582:I583"/>
    <mergeCell ref="J582:J583"/>
    <mergeCell ref="K580:K581"/>
    <mergeCell ref="L580:L581"/>
    <mergeCell ref="M580:M581"/>
    <mergeCell ref="N580:P580"/>
    <mergeCell ref="AE580:AG580"/>
    <mergeCell ref="AH580:AH581"/>
    <mergeCell ref="AI578:AI579"/>
    <mergeCell ref="AJ578:AJ579"/>
    <mergeCell ref="AK578:AK579"/>
    <mergeCell ref="AM578:AM579"/>
    <mergeCell ref="C580:C581"/>
    <mergeCell ref="D580:D581"/>
    <mergeCell ref="E580:E581"/>
    <mergeCell ref="F580:H580"/>
    <mergeCell ref="I580:I581"/>
    <mergeCell ref="J580:J581"/>
    <mergeCell ref="K578:K579"/>
    <mergeCell ref="L578:L579"/>
    <mergeCell ref="M578:M579"/>
    <mergeCell ref="N578:P578"/>
    <mergeCell ref="AE578:AG578"/>
    <mergeCell ref="AH578:AH579"/>
    <mergeCell ref="AI576:AI577"/>
    <mergeCell ref="AJ576:AJ577"/>
    <mergeCell ref="AK576:AK577"/>
    <mergeCell ref="AM576:AM577"/>
    <mergeCell ref="C578:C579"/>
    <mergeCell ref="D578:D579"/>
    <mergeCell ref="E578:E579"/>
    <mergeCell ref="F578:H578"/>
    <mergeCell ref="I578:I579"/>
    <mergeCell ref="J578:J579"/>
    <mergeCell ref="K576:K577"/>
    <mergeCell ref="L576:L577"/>
    <mergeCell ref="M576:M577"/>
    <mergeCell ref="N576:P576"/>
    <mergeCell ref="AE576:AG576"/>
    <mergeCell ref="AH576:AH577"/>
    <mergeCell ref="AI574:AI575"/>
    <mergeCell ref="AJ574:AJ575"/>
    <mergeCell ref="AK574:AK575"/>
    <mergeCell ref="AM574:AM575"/>
    <mergeCell ref="C576:C577"/>
    <mergeCell ref="D576:D577"/>
    <mergeCell ref="E576:E577"/>
    <mergeCell ref="F576:H576"/>
    <mergeCell ref="I576:I577"/>
    <mergeCell ref="J576:J577"/>
    <mergeCell ref="K574:K575"/>
    <mergeCell ref="L574:L575"/>
    <mergeCell ref="M574:M575"/>
    <mergeCell ref="N574:P574"/>
    <mergeCell ref="AE574:AG574"/>
    <mergeCell ref="AH574:AH575"/>
    <mergeCell ref="AI572:AI573"/>
    <mergeCell ref="AJ572:AJ573"/>
    <mergeCell ref="AK572:AK573"/>
    <mergeCell ref="AM572:AM573"/>
    <mergeCell ref="C574:C575"/>
    <mergeCell ref="D574:D575"/>
    <mergeCell ref="E574:E575"/>
    <mergeCell ref="F574:H574"/>
    <mergeCell ref="I574:I575"/>
    <mergeCell ref="J574:J575"/>
    <mergeCell ref="K572:K573"/>
    <mergeCell ref="L572:L573"/>
    <mergeCell ref="M572:M573"/>
    <mergeCell ref="N572:P572"/>
    <mergeCell ref="AE572:AG572"/>
    <mergeCell ref="AH572:AH573"/>
    <mergeCell ref="AI570:AI571"/>
    <mergeCell ref="AJ570:AJ571"/>
    <mergeCell ref="AK570:AK571"/>
    <mergeCell ref="AM570:AM571"/>
    <mergeCell ref="C572:C573"/>
    <mergeCell ref="D572:D573"/>
    <mergeCell ref="E572:E573"/>
    <mergeCell ref="F572:H572"/>
    <mergeCell ref="I572:I573"/>
    <mergeCell ref="J572:J573"/>
    <mergeCell ref="K570:K571"/>
    <mergeCell ref="L570:L571"/>
    <mergeCell ref="M570:M571"/>
    <mergeCell ref="N570:P570"/>
    <mergeCell ref="AE570:AG570"/>
    <mergeCell ref="AH570:AH571"/>
    <mergeCell ref="AI568:AI569"/>
    <mergeCell ref="AJ568:AJ569"/>
    <mergeCell ref="AK568:AK569"/>
    <mergeCell ref="AM568:AM569"/>
    <mergeCell ref="C570:C571"/>
    <mergeCell ref="D570:D571"/>
    <mergeCell ref="E570:E571"/>
    <mergeCell ref="F570:H570"/>
    <mergeCell ref="I570:I571"/>
    <mergeCell ref="J570:J571"/>
    <mergeCell ref="K568:K569"/>
    <mergeCell ref="L568:L569"/>
    <mergeCell ref="M568:M569"/>
    <mergeCell ref="N568:P568"/>
    <mergeCell ref="AE568:AG568"/>
    <mergeCell ref="AH568:AH569"/>
    <mergeCell ref="AI566:AI567"/>
    <mergeCell ref="AJ566:AJ567"/>
    <mergeCell ref="AK566:AK567"/>
    <mergeCell ref="AM566:AM567"/>
    <mergeCell ref="C568:C569"/>
    <mergeCell ref="D568:D569"/>
    <mergeCell ref="E568:E569"/>
    <mergeCell ref="F568:H568"/>
    <mergeCell ref="I568:I569"/>
    <mergeCell ref="J568:J569"/>
    <mergeCell ref="K566:K567"/>
    <mergeCell ref="L566:L567"/>
    <mergeCell ref="M566:M567"/>
    <mergeCell ref="N566:P566"/>
    <mergeCell ref="AE566:AG566"/>
    <mergeCell ref="AH566:AH567"/>
    <mergeCell ref="AI564:AI565"/>
    <mergeCell ref="AJ564:AJ565"/>
    <mergeCell ref="AK564:AK565"/>
    <mergeCell ref="AM564:AM565"/>
    <mergeCell ref="C566:C567"/>
    <mergeCell ref="D566:D567"/>
    <mergeCell ref="E566:E567"/>
    <mergeCell ref="F566:H566"/>
    <mergeCell ref="I566:I567"/>
    <mergeCell ref="J566:J567"/>
    <mergeCell ref="K564:K565"/>
    <mergeCell ref="L564:L565"/>
    <mergeCell ref="M564:M565"/>
    <mergeCell ref="N564:P564"/>
    <mergeCell ref="AE564:AG564"/>
    <mergeCell ref="AH564:AH565"/>
    <mergeCell ref="AI562:AI563"/>
    <mergeCell ref="AJ562:AJ563"/>
    <mergeCell ref="AK562:AK563"/>
    <mergeCell ref="AM562:AM563"/>
    <mergeCell ref="C564:C565"/>
    <mergeCell ref="D564:D565"/>
    <mergeCell ref="E564:E565"/>
    <mergeCell ref="F564:H564"/>
    <mergeCell ref="I564:I565"/>
    <mergeCell ref="J564:J565"/>
    <mergeCell ref="K562:K563"/>
    <mergeCell ref="L562:L563"/>
    <mergeCell ref="M562:M563"/>
    <mergeCell ref="N562:P562"/>
    <mergeCell ref="AE562:AG562"/>
    <mergeCell ref="AH562:AH563"/>
    <mergeCell ref="AI560:AI561"/>
    <mergeCell ref="AJ560:AJ561"/>
    <mergeCell ref="AK560:AK561"/>
    <mergeCell ref="AM560:AM561"/>
    <mergeCell ref="C562:C563"/>
    <mergeCell ref="D562:D563"/>
    <mergeCell ref="E562:E563"/>
    <mergeCell ref="F562:H562"/>
    <mergeCell ref="I562:I563"/>
    <mergeCell ref="J562:J563"/>
    <mergeCell ref="K560:K561"/>
    <mergeCell ref="L560:L561"/>
    <mergeCell ref="M560:M561"/>
    <mergeCell ref="N560:P560"/>
    <mergeCell ref="AE560:AG560"/>
    <mergeCell ref="AH560:AH561"/>
    <mergeCell ref="AI558:AI559"/>
    <mergeCell ref="AJ558:AJ559"/>
    <mergeCell ref="AK558:AK559"/>
    <mergeCell ref="AM558:AM559"/>
    <mergeCell ref="C560:C561"/>
    <mergeCell ref="D560:D561"/>
    <mergeCell ref="E560:E561"/>
    <mergeCell ref="F560:H560"/>
    <mergeCell ref="I560:I561"/>
    <mergeCell ref="J560:J561"/>
    <mergeCell ref="K558:K559"/>
    <mergeCell ref="L558:L559"/>
    <mergeCell ref="M558:M559"/>
    <mergeCell ref="N558:P558"/>
    <mergeCell ref="AE558:AG558"/>
    <mergeCell ref="AH558:AH559"/>
    <mergeCell ref="AI556:AI557"/>
    <mergeCell ref="AJ556:AJ557"/>
    <mergeCell ref="AK556:AK557"/>
    <mergeCell ref="AM556:AM557"/>
    <mergeCell ref="C558:C559"/>
    <mergeCell ref="D558:D559"/>
    <mergeCell ref="E558:E559"/>
    <mergeCell ref="F558:H558"/>
    <mergeCell ref="I558:I559"/>
    <mergeCell ref="J558:J559"/>
    <mergeCell ref="K556:K557"/>
    <mergeCell ref="L556:L557"/>
    <mergeCell ref="M556:M557"/>
    <mergeCell ref="N556:P556"/>
    <mergeCell ref="AE556:AG556"/>
    <mergeCell ref="AH556:AH557"/>
    <mergeCell ref="AI554:AI555"/>
    <mergeCell ref="AJ554:AJ555"/>
    <mergeCell ref="AK554:AK555"/>
    <mergeCell ref="AM554:AM555"/>
    <mergeCell ref="C556:C557"/>
    <mergeCell ref="D556:D557"/>
    <mergeCell ref="E556:E557"/>
    <mergeCell ref="F556:H556"/>
    <mergeCell ref="I556:I557"/>
    <mergeCell ref="J556:J557"/>
    <mergeCell ref="K554:K555"/>
    <mergeCell ref="L554:L555"/>
    <mergeCell ref="M554:M555"/>
    <mergeCell ref="N554:P554"/>
    <mergeCell ref="AE554:AG554"/>
    <mergeCell ref="AH554:AH555"/>
    <mergeCell ref="AI552:AI553"/>
    <mergeCell ref="AJ552:AJ553"/>
    <mergeCell ref="AK552:AK553"/>
    <mergeCell ref="AM552:AM553"/>
    <mergeCell ref="C554:C555"/>
    <mergeCell ref="D554:D555"/>
    <mergeCell ref="E554:E555"/>
    <mergeCell ref="F554:H554"/>
    <mergeCell ref="I554:I555"/>
    <mergeCell ref="J554:J555"/>
    <mergeCell ref="K552:K553"/>
    <mergeCell ref="L552:L553"/>
    <mergeCell ref="M552:M553"/>
    <mergeCell ref="N552:P552"/>
    <mergeCell ref="AE552:AG552"/>
    <mergeCell ref="AH552:AH553"/>
    <mergeCell ref="AI550:AI551"/>
    <mergeCell ref="AJ550:AJ551"/>
    <mergeCell ref="AK550:AK551"/>
    <mergeCell ref="AM550:AM551"/>
    <mergeCell ref="C552:C553"/>
    <mergeCell ref="D552:D553"/>
    <mergeCell ref="E552:E553"/>
    <mergeCell ref="F552:H552"/>
    <mergeCell ref="I552:I553"/>
    <mergeCell ref="J552:J553"/>
    <mergeCell ref="K550:K551"/>
    <mergeCell ref="L550:L551"/>
    <mergeCell ref="M550:M551"/>
    <mergeCell ref="N550:P550"/>
    <mergeCell ref="AE550:AG550"/>
    <mergeCell ref="AH550:AH551"/>
    <mergeCell ref="AI548:AI549"/>
    <mergeCell ref="AJ548:AJ549"/>
    <mergeCell ref="AK548:AK549"/>
    <mergeCell ref="AM548:AM549"/>
    <mergeCell ref="C550:C551"/>
    <mergeCell ref="D550:D551"/>
    <mergeCell ref="E550:E551"/>
    <mergeCell ref="F550:H550"/>
    <mergeCell ref="I550:I551"/>
    <mergeCell ref="J550:J551"/>
    <mergeCell ref="K548:K549"/>
    <mergeCell ref="L548:L549"/>
    <mergeCell ref="M548:M549"/>
    <mergeCell ref="N548:P548"/>
    <mergeCell ref="AE548:AG548"/>
    <mergeCell ref="AH548:AH549"/>
    <mergeCell ref="AI546:AI547"/>
    <mergeCell ref="AJ546:AJ547"/>
    <mergeCell ref="AK546:AK547"/>
    <mergeCell ref="AM546:AM547"/>
    <mergeCell ref="C548:C549"/>
    <mergeCell ref="D548:D549"/>
    <mergeCell ref="E548:E549"/>
    <mergeCell ref="F548:H548"/>
    <mergeCell ref="I548:I549"/>
    <mergeCell ref="J548:J549"/>
    <mergeCell ref="K546:K547"/>
    <mergeCell ref="L546:L547"/>
    <mergeCell ref="M546:M547"/>
    <mergeCell ref="N546:P546"/>
    <mergeCell ref="AE546:AG546"/>
    <mergeCell ref="AH546:AH547"/>
    <mergeCell ref="AI544:AI545"/>
    <mergeCell ref="AJ544:AJ545"/>
    <mergeCell ref="AK544:AK545"/>
    <mergeCell ref="AM544:AM545"/>
    <mergeCell ref="C546:C547"/>
    <mergeCell ref="D546:D547"/>
    <mergeCell ref="E546:E547"/>
    <mergeCell ref="F546:H546"/>
    <mergeCell ref="I546:I547"/>
    <mergeCell ref="J546:J547"/>
    <mergeCell ref="K544:K545"/>
    <mergeCell ref="L544:L545"/>
    <mergeCell ref="M544:M545"/>
    <mergeCell ref="N544:P544"/>
    <mergeCell ref="AE544:AG544"/>
    <mergeCell ref="AH544:AH545"/>
    <mergeCell ref="AI542:AI543"/>
    <mergeCell ref="AJ542:AJ543"/>
    <mergeCell ref="AK542:AK543"/>
    <mergeCell ref="AM542:AM543"/>
    <mergeCell ref="C544:C545"/>
    <mergeCell ref="D544:D545"/>
    <mergeCell ref="E544:E545"/>
    <mergeCell ref="F544:H544"/>
    <mergeCell ref="I544:I545"/>
    <mergeCell ref="J544:J545"/>
    <mergeCell ref="K542:K543"/>
    <mergeCell ref="L542:L543"/>
    <mergeCell ref="M542:M543"/>
    <mergeCell ref="N542:P542"/>
    <mergeCell ref="AE542:AG542"/>
    <mergeCell ref="AH542:AH543"/>
    <mergeCell ref="AI540:AI541"/>
    <mergeCell ref="AJ540:AJ541"/>
    <mergeCell ref="AK540:AK541"/>
    <mergeCell ref="AM540:AM541"/>
    <mergeCell ref="C542:C543"/>
    <mergeCell ref="D542:D543"/>
    <mergeCell ref="E542:E543"/>
    <mergeCell ref="F542:H542"/>
    <mergeCell ref="I542:I543"/>
    <mergeCell ref="J542:J543"/>
    <mergeCell ref="K540:K541"/>
    <mergeCell ref="L540:L541"/>
    <mergeCell ref="M540:M541"/>
    <mergeCell ref="N540:P540"/>
    <mergeCell ref="AE540:AG540"/>
    <mergeCell ref="AH540:AH541"/>
    <mergeCell ref="AI538:AI539"/>
    <mergeCell ref="AJ538:AJ539"/>
    <mergeCell ref="AK538:AK539"/>
    <mergeCell ref="AM538:AM539"/>
    <mergeCell ref="C540:C541"/>
    <mergeCell ref="D540:D541"/>
    <mergeCell ref="E540:E541"/>
    <mergeCell ref="F540:H540"/>
    <mergeCell ref="I540:I541"/>
    <mergeCell ref="J540:J541"/>
    <mergeCell ref="K538:K539"/>
    <mergeCell ref="L538:L539"/>
    <mergeCell ref="M538:M539"/>
    <mergeCell ref="N538:P538"/>
    <mergeCell ref="AE538:AG538"/>
    <mergeCell ref="AH538:AH539"/>
    <mergeCell ref="AI536:AI537"/>
    <mergeCell ref="AJ536:AJ537"/>
    <mergeCell ref="AK536:AK537"/>
    <mergeCell ref="AM536:AM537"/>
    <mergeCell ref="C538:C539"/>
    <mergeCell ref="D538:D539"/>
    <mergeCell ref="E538:E539"/>
    <mergeCell ref="F538:H538"/>
    <mergeCell ref="I538:I539"/>
    <mergeCell ref="J538:J539"/>
    <mergeCell ref="K536:K537"/>
    <mergeCell ref="L536:L537"/>
    <mergeCell ref="M536:M537"/>
    <mergeCell ref="N536:P536"/>
    <mergeCell ref="AE536:AG536"/>
    <mergeCell ref="AH536:AH537"/>
    <mergeCell ref="AI534:AI535"/>
    <mergeCell ref="AJ534:AJ535"/>
    <mergeCell ref="AK534:AK535"/>
    <mergeCell ref="AM534:AM535"/>
    <mergeCell ref="C536:C537"/>
    <mergeCell ref="D536:D537"/>
    <mergeCell ref="E536:E537"/>
    <mergeCell ref="F536:H536"/>
    <mergeCell ref="I536:I537"/>
    <mergeCell ref="J536:J537"/>
    <mergeCell ref="K534:K535"/>
    <mergeCell ref="L534:L535"/>
    <mergeCell ref="M534:M535"/>
    <mergeCell ref="N534:P534"/>
    <mergeCell ref="AE534:AG534"/>
    <mergeCell ref="AH534:AH535"/>
    <mergeCell ref="AI532:AI533"/>
    <mergeCell ref="AJ532:AJ533"/>
    <mergeCell ref="AK532:AK533"/>
    <mergeCell ref="AM532:AM533"/>
    <mergeCell ref="C534:C535"/>
    <mergeCell ref="D534:D535"/>
    <mergeCell ref="E534:E535"/>
    <mergeCell ref="F534:H534"/>
    <mergeCell ref="I534:I535"/>
    <mergeCell ref="J534:J535"/>
    <mergeCell ref="K532:K533"/>
    <mergeCell ref="L532:L533"/>
    <mergeCell ref="M532:M533"/>
    <mergeCell ref="N532:P532"/>
    <mergeCell ref="AE532:AG532"/>
    <mergeCell ref="AH532:AH533"/>
    <mergeCell ref="AI530:AI531"/>
    <mergeCell ref="AJ530:AJ531"/>
    <mergeCell ref="AK530:AK531"/>
    <mergeCell ref="AM530:AM531"/>
    <mergeCell ref="C532:C533"/>
    <mergeCell ref="D532:D533"/>
    <mergeCell ref="E532:E533"/>
    <mergeCell ref="F532:H532"/>
    <mergeCell ref="I532:I533"/>
    <mergeCell ref="J532:J533"/>
    <mergeCell ref="K530:K531"/>
    <mergeCell ref="L530:L531"/>
    <mergeCell ref="M530:M531"/>
    <mergeCell ref="N530:P530"/>
    <mergeCell ref="AE530:AG530"/>
    <mergeCell ref="AH530:AH531"/>
    <mergeCell ref="AI528:AI529"/>
    <mergeCell ref="AJ528:AJ529"/>
    <mergeCell ref="AK528:AK529"/>
    <mergeCell ref="AM528:AM529"/>
    <mergeCell ref="C530:C531"/>
    <mergeCell ref="D530:D531"/>
    <mergeCell ref="E530:E531"/>
    <mergeCell ref="F530:H530"/>
    <mergeCell ref="I530:I531"/>
    <mergeCell ref="J530:J531"/>
    <mergeCell ref="K528:K529"/>
    <mergeCell ref="L528:L529"/>
    <mergeCell ref="M528:M529"/>
    <mergeCell ref="N528:P528"/>
    <mergeCell ref="AE528:AG528"/>
    <mergeCell ref="AH528:AH529"/>
    <mergeCell ref="AI526:AI527"/>
    <mergeCell ref="AJ526:AJ527"/>
    <mergeCell ref="AK526:AK527"/>
    <mergeCell ref="AM526:AM527"/>
    <mergeCell ref="C528:C529"/>
    <mergeCell ref="D528:D529"/>
    <mergeCell ref="E528:E529"/>
    <mergeCell ref="F528:H528"/>
    <mergeCell ref="I528:I529"/>
    <mergeCell ref="J528:J529"/>
    <mergeCell ref="K526:K527"/>
    <mergeCell ref="L526:L527"/>
    <mergeCell ref="M526:M527"/>
    <mergeCell ref="N526:P526"/>
    <mergeCell ref="AE526:AG526"/>
    <mergeCell ref="AH526:AH527"/>
    <mergeCell ref="AI524:AI525"/>
    <mergeCell ref="AJ524:AJ525"/>
    <mergeCell ref="AK524:AK525"/>
    <mergeCell ref="AM524:AM525"/>
    <mergeCell ref="C526:C527"/>
    <mergeCell ref="D526:D527"/>
    <mergeCell ref="E526:E527"/>
    <mergeCell ref="F526:H526"/>
    <mergeCell ref="I526:I527"/>
    <mergeCell ref="J526:J527"/>
    <mergeCell ref="K524:K525"/>
    <mergeCell ref="L524:L525"/>
    <mergeCell ref="M524:M525"/>
    <mergeCell ref="N524:P524"/>
    <mergeCell ref="AE524:AG524"/>
    <mergeCell ref="AH524:AH525"/>
    <mergeCell ref="AI522:AI523"/>
    <mergeCell ref="AJ522:AJ523"/>
    <mergeCell ref="AK522:AK523"/>
    <mergeCell ref="AM522:AM523"/>
    <mergeCell ref="C524:C525"/>
    <mergeCell ref="D524:D525"/>
    <mergeCell ref="E524:E525"/>
    <mergeCell ref="F524:H524"/>
    <mergeCell ref="I524:I525"/>
    <mergeCell ref="J524:J525"/>
    <mergeCell ref="K522:K523"/>
    <mergeCell ref="L522:L523"/>
    <mergeCell ref="M522:M523"/>
    <mergeCell ref="N522:P522"/>
    <mergeCell ref="AE522:AG522"/>
    <mergeCell ref="AH522:AH523"/>
    <mergeCell ref="AI520:AI521"/>
    <mergeCell ref="AJ520:AJ521"/>
    <mergeCell ref="AK520:AK521"/>
    <mergeCell ref="AM520:AM521"/>
    <mergeCell ref="C522:C523"/>
    <mergeCell ref="D522:D523"/>
    <mergeCell ref="E522:E523"/>
    <mergeCell ref="F522:H522"/>
    <mergeCell ref="I522:I523"/>
    <mergeCell ref="J522:J523"/>
    <mergeCell ref="K520:K521"/>
    <mergeCell ref="L520:L521"/>
    <mergeCell ref="M520:M521"/>
    <mergeCell ref="N520:P520"/>
    <mergeCell ref="AE520:AG520"/>
    <mergeCell ref="AH520:AH521"/>
    <mergeCell ref="AI518:AI519"/>
    <mergeCell ref="AJ518:AJ519"/>
    <mergeCell ref="AK518:AK519"/>
    <mergeCell ref="AM518:AM519"/>
    <mergeCell ref="C520:C521"/>
    <mergeCell ref="D520:D521"/>
    <mergeCell ref="E520:E521"/>
    <mergeCell ref="F520:H520"/>
    <mergeCell ref="I520:I521"/>
    <mergeCell ref="J520:J521"/>
    <mergeCell ref="K518:K519"/>
    <mergeCell ref="L518:L519"/>
    <mergeCell ref="M518:M519"/>
    <mergeCell ref="N518:P518"/>
    <mergeCell ref="AE518:AG518"/>
    <mergeCell ref="AH518:AH519"/>
    <mergeCell ref="AI516:AI517"/>
    <mergeCell ref="AJ516:AJ517"/>
    <mergeCell ref="AK516:AK517"/>
    <mergeCell ref="AM516:AM517"/>
    <mergeCell ref="C518:C519"/>
    <mergeCell ref="D518:D519"/>
    <mergeCell ref="E518:E519"/>
    <mergeCell ref="F518:H518"/>
    <mergeCell ref="I518:I519"/>
    <mergeCell ref="J518:J519"/>
    <mergeCell ref="K516:K517"/>
    <mergeCell ref="L516:L517"/>
    <mergeCell ref="M516:M517"/>
    <mergeCell ref="N516:P516"/>
    <mergeCell ref="AE516:AG516"/>
    <mergeCell ref="AH516:AH517"/>
    <mergeCell ref="AI514:AI515"/>
    <mergeCell ref="AJ514:AJ515"/>
    <mergeCell ref="AK514:AK515"/>
    <mergeCell ref="AM514:AM515"/>
    <mergeCell ref="C516:C517"/>
    <mergeCell ref="D516:D517"/>
    <mergeCell ref="E516:E517"/>
    <mergeCell ref="F516:H516"/>
    <mergeCell ref="I516:I517"/>
    <mergeCell ref="J516:J517"/>
    <mergeCell ref="K514:K515"/>
    <mergeCell ref="L514:L515"/>
    <mergeCell ref="M514:M515"/>
    <mergeCell ref="N514:P514"/>
    <mergeCell ref="AE514:AG514"/>
    <mergeCell ref="AH514:AH515"/>
    <mergeCell ref="AI512:AI513"/>
    <mergeCell ref="AJ512:AJ513"/>
    <mergeCell ref="AK512:AK513"/>
    <mergeCell ref="AM512:AM513"/>
    <mergeCell ref="C514:C515"/>
    <mergeCell ref="D514:D515"/>
    <mergeCell ref="E514:E515"/>
    <mergeCell ref="F514:H514"/>
    <mergeCell ref="I514:I515"/>
    <mergeCell ref="J514:J515"/>
    <mergeCell ref="K512:K513"/>
    <mergeCell ref="L512:L513"/>
    <mergeCell ref="M512:M513"/>
    <mergeCell ref="N512:P512"/>
    <mergeCell ref="AE512:AG512"/>
    <mergeCell ref="AH512:AH513"/>
    <mergeCell ref="AI510:AI511"/>
    <mergeCell ref="AJ510:AJ511"/>
    <mergeCell ref="AK510:AK511"/>
    <mergeCell ref="AM510:AM511"/>
    <mergeCell ref="C512:C513"/>
    <mergeCell ref="D512:D513"/>
    <mergeCell ref="E512:E513"/>
    <mergeCell ref="F512:H512"/>
    <mergeCell ref="I512:I513"/>
    <mergeCell ref="J512:J513"/>
    <mergeCell ref="K510:K511"/>
    <mergeCell ref="L510:L511"/>
    <mergeCell ref="M510:M511"/>
    <mergeCell ref="N510:P510"/>
    <mergeCell ref="AE510:AG510"/>
    <mergeCell ref="AH510:AH511"/>
    <mergeCell ref="AI508:AI509"/>
    <mergeCell ref="AJ508:AJ509"/>
    <mergeCell ref="AK508:AK509"/>
    <mergeCell ref="AM508:AM509"/>
    <mergeCell ref="C510:C511"/>
    <mergeCell ref="D510:D511"/>
    <mergeCell ref="E510:E511"/>
    <mergeCell ref="F510:H510"/>
    <mergeCell ref="I510:I511"/>
    <mergeCell ref="J510:J511"/>
    <mergeCell ref="K508:K509"/>
    <mergeCell ref="L508:L509"/>
    <mergeCell ref="M508:M509"/>
    <mergeCell ref="N508:P508"/>
    <mergeCell ref="AE508:AG508"/>
    <mergeCell ref="AH508:AH509"/>
    <mergeCell ref="AI506:AI507"/>
    <mergeCell ref="AJ506:AJ507"/>
    <mergeCell ref="AK506:AK507"/>
    <mergeCell ref="AM506:AM507"/>
    <mergeCell ref="C508:C509"/>
    <mergeCell ref="D508:D509"/>
    <mergeCell ref="E508:E509"/>
    <mergeCell ref="F508:H508"/>
    <mergeCell ref="I508:I509"/>
    <mergeCell ref="J508:J509"/>
    <mergeCell ref="K506:K507"/>
    <mergeCell ref="L506:L507"/>
    <mergeCell ref="M506:M507"/>
    <mergeCell ref="N506:P506"/>
    <mergeCell ref="AE506:AG506"/>
    <mergeCell ref="AH506:AH507"/>
    <mergeCell ref="AI504:AI505"/>
    <mergeCell ref="AJ504:AJ505"/>
    <mergeCell ref="AK504:AK505"/>
    <mergeCell ref="AM504:AM505"/>
    <mergeCell ref="C506:C507"/>
    <mergeCell ref="D506:D507"/>
    <mergeCell ref="E506:E507"/>
    <mergeCell ref="F506:H506"/>
    <mergeCell ref="I506:I507"/>
    <mergeCell ref="J506:J507"/>
    <mergeCell ref="K504:K505"/>
    <mergeCell ref="L504:L505"/>
    <mergeCell ref="M504:M505"/>
    <mergeCell ref="N504:P504"/>
    <mergeCell ref="AE504:AG504"/>
    <mergeCell ref="AH504:AH505"/>
    <mergeCell ref="AI502:AI503"/>
    <mergeCell ref="AJ502:AJ503"/>
    <mergeCell ref="AK502:AK503"/>
    <mergeCell ref="AM502:AM503"/>
    <mergeCell ref="C504:C505"/>
    <mergeCell ref="D504:D505"/>
    <mergeCell ref="E504:E505"/>
    <mergeCell ref="F504:H504"/>
    <mergeCell ref="I504:I505"/>
    <mergeCell ref="J504:J505"/>
    <mergeCell ref="K502:K503"/>
    <mergeCell ref="L502:L503"/>
    <mergeCell ref="M502:M503"/>
    <mergeCell ref="N502:P502"/>
    <mergeCell ref="AE502:AG502"/>
    <mergeCell ref="AH502:AH503"/>
    <mergeCell ref="AI500:AI501"/>
    <mergeCell ref="AJ500:AJ501"/>
    <mergeCell ref="AK500:AK501"/>
    <mergeCell ref="AM500:AM501"/>
    <mergeCell ref="C502:C503"/>
    <mergeCell ref="D502:D503"/>
    <mergeCell ref="E502:E503"/>
    <mergeCell ref="F502:H502"/>
    <mergeCell ref="I502:I503"/>
    <mergeCell ref="J502:J503"/>
    <mergeCell ref="K500:K501"/>
    <mergeCell ref="L500:L501"/>
    <mergeCell ref="M500:M501"/>
    <mergeCell ref="N500:P500"/>
    <mergeCell ref="AE500:AG500"/>
    <mergeCell ref="AH500:AH501"/>
    <mergeCell ref="AI498:AI499"/>
    <mergeCell ref="AJ498:AJ499"/>
    <mergeCell ref="AK498:AK499"/>
    <mergeCell ref="AM498:AM499"/>
    <mergeCell ref="C500:C501"/>
    <mergeCell ref="D500:D501"/>
    <mergeCell ref="E500:E501"/>
    <mergeCell ref="F500:H500"/>
    <mergeCell ref="I500:I501"/>
    <mergeCell ref="J500:J501"/>
    <mergeCell ref="K498:K499"/>
    <mergeCell ref="L498:L499"/>
    <mergeCell ref="M498:M499"/>
    <mergeCell ref="N498:P498"/>
    <mergeCell ref="AE498:AG498"/>
    <mergeCell ref="AH498:AH499"/>
    <mergeCell ref="AI496:AI497"/>
    <mergeCell ref="AJ496:AJ497"/>
    <mergeCell ref="AK496:AK497"/>
    <mergeCell ref="AM496:AM497"/>
    <mergeCell ref="C498:C499"/>
    <mergeCell ref="D498:D499"/>
    <mergeCell ref="E498:E499"/>
    <mergeCell ref="F498:H498"/>
    <mergeCell ref="I498:I499"/>
    <mergeCell ref="J498:J499"/>
    <mergeCell ref="K496:K497"/>
    <mergeCell ref="L496:L497"/>
    <mergeCell ref="M496:M497"/>
    <mergeCell ref="N496:P496"/>
    <mergeCell ref="AE496:AG496"/>
    <mergeCell ref="AH496:AH497"/>
    <mergeCell ref="AI494:AI495"/>
    <mergeCell ref="AJ494:AJ495"/>
    <mergeCell ref="AK494:AK495"/>
    <mergeCell ref="AM494:AM495"/>
    <mergeCell ref="C496:C497"/>
    <mergeCell ref="D496:D497"/>
    <mergeCell ref="E496:E497"/>
    <mergeCell ref="F496:H496"/>
    <mergeCell ref="I496:I497"/>
    <mergeCell ref="J496:J497"/>
    <mergeCell ref="K494:K495"/>
    <mergeCell ref="L494:L495"/>
    <mergeCell ref="M494:M495"/>
    <mergeCell ref="N494:P494"/>
    <mergeCell ref="AE494:AG494"/>
    <mergeCell ref="AH494:AH495"/>
    <mergeCell ref="AI492:AI493"/>
    <mergeCell ref="AJ492:AJ493"/>
    <mergeCell ref="AK492:AK493"/>
    <mergeCell ref="AM492:AM493"/>
    <mergeCell ref="C494:C495"/>
    <mergeCell ref="D494:D495"/>
    <mergeCell ref="E494:E495"/>
    <mergeCell ref="F494:H494"/>
    <mergeCell ref="I494:I495"/>
    <mergeCell ref="J494:J495"/>
    <mergeCell ref="K492:K493"/>
    <mergeCell ref="L492:L493"/>
    <mergeCell ref="M492:M493"/>
    <mergeCell ref="N492:P492"/>
    <mergeCell ref="AE492:AG492"/>
    <mergeCell ref="AH492:AH493"/>
    <mergeCell ref="AI490:AI491"/>
    <mergeCell ref="AJ490:AJ491"/>
    <mergeCell ref="AK490:AK491"/>
    <mergeCell ref="AM490:AM491"/>
    <mergeCell ref="C492:C493"/>
    <mergeCell ref="D492:D493"/>
    <mergeCell ref="E492:E493"/>
    <mergeCell ref="F492:H492"/>
    <mergeCell ref="I492:I493"/>
    <mergeCell ref="J492:J493"/>
    <mergeCell ref="K490:K491"/>
    <mergeCell ref="L490:L491"/>
    <mergeCell ref="M490:M491"/>
    <mergeCell ref="N490:P490"/>
    <mergeCell ref="AE490:AG490"/>
    <mergeCell ref="AH490:AH491"/>
    <mergeCell ref="AI488:AI489"/>
    <mergeCell ref="AJ488:AJ489"/>
    <mergeCell ref="AK488:AK489"/>
    <mergeCell ref="AM488:AM489"/>
    <mergeCell ref="C490:C491"/>
    <mergeCell ref="D490:D491"/>
    <mergeCell ref="E490:E491"/>
    <mergeCell ref="F490:H490"/>
    <mergeCell ref="I490:I491"/>
    <mergeCell ref="J490:J491"/>
    <mergeCell ref="K488:K489"/>
    <mergeCell ref="L488:L489"/>
    <mergeCell ref="M488:M489"/>
    <mergeCell ref="N488:P488"/>
    <mergeCell ref="AE488:AG488"/>
    <mergeCell ref="AH488:AH489"/>
    <mergeCell ref="AI486:AI487"/>
    <mergeCell ref="AJ486:AJ487"/>
    <mergeCell ref="AK486:AK487"/>
    <mergeCell ref="AM486:AM487"/>
    <mergeCell ref="C488:C489"/>
    <mergeCell ref="D488:D489"/>
    <mergeCell ref="E488:E489"/>
    <mergeCell ref="F488:H488"/>
    <mergeCell ref="I488:I489"/>
    <mergeCell ref="J488:J489"/>
    <mergeCell ref="K486:K487"/>
    <mergeCell ref="L486:L487"/>
    <mergeCell ref="M486:M487"/>
    <mergeCell ref="N486:P486"/>
    <mergeCell ref="AE486:AG486"/>
    <mergeCell ref="AH486:AH487"/>
    <mergeCell ref="AI484:AI485"/>
    <mergeCell ref="AJ484:AJ485"/>
    <mergeCell ref="AK484:AK485"/>
    <mergeCell ref="AM484:AM485"/>
    <mergeCell ref="C486:C487"/>
    <mergeCell ref="D486:D487"/>
    <mergeCell ref="E486:E487"/>
    <mergeCell ref="F486:H486"/>
    <mergeCell ref="I486:I487"/>
    <mergeCell ref="J486:J487"/>
    <mergeCell ref="K484:K485"/>
    <mergeCell ref="L484:L485"/>
    <mergeCell ref="M484:M485"/>
    <mergeCell ref="N484:P484"/>
    <mergeCell ref="AE484:AG484"/>
    <mergeCell ref="AH484:AH485"/>
    <mergeCell ref="AI482:AI483"/>
    <mergeCell ref="AJ482:AJ483"/>
    <mergeCell ref="AK482:AK483"/>
    <mergeCell ref="AM482:AM483"/>
    <mergeCell ref="C484:C485"/>
    <mergeCell ref="D484:D485"/>
    <mergeCell ref="E484:E485"/>
    <mergeCell ref="F484:H484"/>
    <mergeCell ref="I484:I485"/>
    <mergeCell ref="J484:J485"/>
    <mergeCell ref="K482:K483"/>
    <mergeCell ref="L482:L483"/>
    <mergeCell ref="M482:M483"/>
    <mergeCell ref="N482:P482"/>
    <mergeCell ref="AE482:AG482"/>
    <mergeCell ref="AH482:AH483"/>
    <mergeCell ref="AI480:AI481"/>
    <mergeCell ref="AJ480:AJ481"/>
    <mergeCell ref="AK480:AK481"/>
    <mergeCell ref="AM480:AM481"/>
    <mergeCell ref="C482:C483"/>
    <mergeCell ref="D482:D483"/>
    <mergeCell ref="E482:E483"/>
    <mergeCell ref="F482:H482"/>
    <mergeCell ref="I482:I483"/>
    <mergeCell ref="J482:J483"/>
    <mergeCell ref="K480:K481"/>
    <mergeCell ref="L480:L481"/>
    <mergeCell ref="M480:M481"/>
    <mergeCell ref="N480:P480"/>
    <mergeCell ref="AE480:AG480"/>
    <mergeCell ref="AH480:AH481"/>
    <mergeCell ref="AI478:AI479"/>
    <mergeCell ref="AJ478:AJ479"/>
    <mergeCell ref="AK478:AK479"/>
    <mergeCell ref="AM478:AM479"/>
    <mergeCell ref="C480:C481"/>
    <mergeCell ref="D480:D481"/>
    <mergeCell ref="E480:E481"/>
    <mergeCell ref="F480:H480"/>
    <mergeCell ref="I480:I481"/>
    <mergeCell ref="J480:J481"/>
    <mergeCell ref="K478:K479"/>
    <mergeCell ref="L478:L479"/>
    <mergeCell ref="M478:M479"/>
    <mergeCell ref="N478:P478"/>
    <mergeCell ref="AE478:AG478"/>
    <mergeCell ref="AH478:AH479"/>
    <mergeCell ref="AI476:AI477"/>
    <mergeCell ref="AJ476:AJ477"/>
    <mergeCell ref="AK476:AK477"/>
    <mergeCell ref="AM476:AM477"/>
    <mergeCell ref="C478:C479"/>
    <mergeCell ref="D478:D479"/>
    <mergeCell ref="E478:E479"/>
    <mergeCell ref="F478:H478"/>
    <mergeCell ref="I478:I479"/>
    <mergeCell ref="J478:J479"/>
    <mergeCell ref="K476:K477"/>
    <mergeCell ref="L476:L477"/>
    <mergeCell ref="M476:M477"/>
    <mergeCell ref="N476:P476"/>
    <mergeCell ref="AE476:AG476"/>
    <mergeCell ref="AH476:AH477"/>
    <mergeCell ref="AI474:AI475"/>
    <mergeCell ref="AJ474:AJ475"/>
    <mergeCell ref="AK474:AK475"/>
    <mergeCell ref="AM474:AM475"/>
    <mergeCell ref="C476:C477"/>
    <mergeCell ref="D476:D477"/>
    <mergeCell ref="E476:E477"/>
    <mergeCell ref="F476:H476"/>
    <mergeCell ref="I476:I477"/>
    <mergeCell ref="J476:J477"/>
    <mergeCell ref="K474:K475"/>
    <mergeCell ref="L474:L475"/>
    <mergeCell ref="M474:M475"/>
    <mergeCell ref="N474:P474"/>
    <mergeCell ref="AE474:AG474"/>
    <mergeCell ref="AH474:AH475"/>
    <mergeCell ref="AI472:AI473"/>
    <mergeCell ref="AJ472:AJ473"/>
    <mergeCell ref="AK472:AK473"/>
    <mergeCell ref="AM472:AM473"/>
    <mergeCell ref="C474:C475"/>
    <mergeCell ref="D474:D475"/>
    <mergeCell ref="E474:E475"/>
    <mergeCell ref="F474:H474"/>
    <mergeCell ref="I474:I475"/>
    <mergeCell ref="J474:J475"/>
    <mergeCell ref="K472:K473"/>
    <mergeCell ref="L472:L473"/>
    <mergeCell ref="M472:M473"/>
    <mergeCell ref="N472:P472"/>
    <mergeCell ref="AE472:AG472"/>
    <mergeCell ref="AH472:AH473"/>
    <mergeCell ref="AI470:AI471"/>
    <mergeCell ref="AJ470:AJ471"/>
    <mergeCell ref="AK470:AK471"/>
    <mergeCell ref="AM470:AM471"/>
    <mergeCell ref="C472:C473"/>
    <mergeCell ref="D472:D473"/>
    <mergeCell ref="E472:E473"/>
    <mergeCell ref="F472:H472"/>
    <mergeCell ref="I472:I473"/>
    <mergeCell ref="J472:J473"/>
    <mergeCell ref="K470:K471"/>
    <mergeCell ref="L470:L471"/>
    <mergeCell ref="M470:M471"/>
    <mergeCell ref="N470:P470"/>
    <mergeCell ref="AE470:AG470"/>
    <mergeCell ref="AH470:AH471"/>
    <mergeCell ref="AI468:AI469"/>
    <mergeCell ref="AJ468:AJ469"/>
    <mergeCell ref="AK468:AK469"/>
    <mergeCell ref="AM468:AM469"/>
    <mergeCell ref="C470:C471"/>
    <mergeCell ref="D470:D471"/>
    <mergeCell ref="E470:E471"/>
    <mergeCell ref="F470:H470"/>
    <mergeCell ref="I470:I471"/>
    <mergeCell ref="J470:J471"/>
    <mergeCell ref="K468:K469"/>
    <mergeCell ref="L468:L469"/>
    <mergeCell ref="M468:M469"/>
    <mergeCell ref="N468:P468"/>
    <mergeCell ref="AE468:AG468"/>
    <mergeCell ref="AH468:AH469"/>
    <mergeCell ref="AI466:AI467"/>
    <mergeCell ref="AJ466:AJ467"/>
    <mergeCell ref="AK466:AK467"/>
    <mergeCell ref="AM466:AM467"/>
    <mergeCell ref="C468:C469"/>
    <mergeCell ref="D468:D469"/>
    <mergeCell ref="E468:E469"/>
    <mergeCell ref="F468:H468"/>
    <mergeCell ref="I468:I469"/>
    <mergeCell ref="J468:J469"/>
    <mergeCell ref="K466:K467"/>
    <mergeCell ref="L466:L467"/>
    <mergeCell ref="M466:M467"/>
    <mergeCell ref="N466:P466"/>
    <mergeCell ref="AE466:AG466"/>
    <mergeCell ref="AH466:AH467"/>
    <mergeCell ref="AI464:AI465"/>
    <mergeCell ref="AJ464:AJ465"/>
    <mergeCell ref="AK464:AK465"/>
    <mergeCell ref="AM464:AM465"/>
    <mergeCell ref="C466:C467"/>
    <mergeCell ref="D466:D467"/>
    <mergeCell ref="E466:E467"/>
    <mergeCell ref="F466:H466"/>
    <mergeCell ref="I466:I467"/>
    <mergeCell ref="J466:J467"/>
    <mergeCell ref="K464:K465"/>
    <mergeCell ref="L464:L465"/>
    <mergeCell ref="M464:M465"/>
    <mergeCell ref="N464:P464"/>
    <mergeCell ref="AE464:AG464"/>
    <mergeCell ref="AH464:AH465"/>
    <mergeCell ref="AI462:AI463"/>
    <mergeCell ref="AJ462:AJ463"/>
    <mergeCell ref="AK462:AK463"/>
    <mergeCell ref="AM462:AM463"/>
    <mergeCell ref="C464:C465"/>
    <mergeCell ref="D464:D465"/>
    <mergeCell ref="E464:E465"/>
    <mergeCell ref="F464:H464"/>
    <mergeCell ref="I464:I465"/>
    <mergeCell ref="J464:J465"/>
    <mergeCell ref="K462:K463"/>
    <mergeCell ref="L462:L463"/>
    <mergeCell ref="M462:M463"/>
    <mergeCell ref="N462:P462"/>
    <mergeCell ref="AE462:AG462"/>
    <mergeCell ref="AH462:AH463"/>
    <mergeCell ref="AI460:AI461"/>
    <mergeCell ref="AJ460:AJ461"/>
    <mergeCell ref="AK460:AK461"/>
    <mergeCell ref="AM460:AM461"/>
    <mergeCell ref="C462:C463"/>
    <mergeCell ref="D462:D463"/>
    <mergeCell ref="E462:E463"/>
    <mergeCell ref="F462:H462"/>
    <mergeCell ref="I462:I463"/>
    <mergeCell ref="J462:J463"/>
    <mergeCell ref="K460:K461"/>
    <mergeCell ref="L460:L461"/>
    <mergeCell ref="M460:M461"/>
    <mergeCell ref="N460:P460"/>
    <mergeCell ref="AE460:AG460"/>
    <mergeCell ref="AH460:AH461"/>
    <mergeCell ref="AI458:AI459"/>
    <mergeCell ref="AJ458:AJ459"/>
    <mergeCell ref="AK458:AK459"/>
    <mergeCell ref="AM458:AM459"/>
    <mergeCell ref="C460:C461"/>
    <mergeCell ref="D460:D461"/>
    <mergeCell ref="E460:E461"/>
    <mergeCell ref="F460:H460"/>
    <mergeCell ref="I460:I461"/>
    <mergeCell ref="J460:J461"/>
    <mergeCell ref="K458:K459"/>
    <mergeCell ref="L458:L459"/>
    <mergeCell ref="M458:M459"/>
    <mergeCell ref="N458:P458"/>
    <mergeCell ref="AE458:AG458"/>
    <mergeCell ref="AH458:AH459"/>
    <mergeCell ref="AI456:AI457"/>
    <mergeCell ref="AJ456:AJ457"/>
    <mergeCell ref="AK456:AK457"/>
    <mergeCell ref="AM456:AM457"/>
    <mergeCell ref="C458:C459"/>
    <mergeCell ref="D458:D459"/>
    <mergeCell ref="E458:E459"/>
    <mergeCell ref="F458:H458"/>
    <mergeCell ref="I458:I459"/>
    <mergeCell ref="J458:J459"/>
    <mergeCell ref="K456:K457"/>
    <mergeCell ref="L456:L457"/>
    <mergeCell ref="M456:M457"/>
    <mergeCell ref="N456:P456"/>
    <mergeCell ref="AE456:AG456"/>
    <mergeCell ref="AH456:AH457"/>
    <mergeCell ref="AI454:AI455"/>
    <mergeCell ref="AJ454:AJ455"/>
    <mergeCell ref="AK454:AK455"/>
    <mergeCell ref="AM454:AM455"/>
    <mergeCell ref="C456:C457"/>
    <mergeCell ref="D456:D457"/>
    <mergeCell ref="E456:E457"/>
    <mergeCell ref="F456:H456"/>
    <mergeCell ref="I456:I457"/>
    <mergeCell ref="J456:J457"/>
    <mergeCell ref="K454:K455"/>
    <mergeCell ref="L454:L455"/>
    <mergeCell ref="M454:M455"/>
    <mergeCell ref="N454:P454"/>
    <mergeCell ref="AE454:AG454"/>
    <mergeCell ref="AH454:AH455"/>
    <mergeCell ref="AI452:AI453"/>
    <mergeCell ref="AJ452:AJ453"/>
    <mergeCell ref="AK452:AK453"/>
    <mergeCell ref="AM452:AM453"/>
    <mergeCell ref="C454:C455"/>
    <mergeCell ref="D454:D455"/>
    <mergeCell ref="E454:E455"/>
    <mergeCell ref="F454:H454"/>
    <mergeCell ref="I454:I455"/>
    <mergeCell ref="J454:J455"/>
    <mergeCell ref="K452:K453"/>
    <mergeCell ref="L452:L453"/>
    <mergeCell ref="M452:M453"/>
    <mergeCell ref="N452:P452"/>
    <mergeCell ref="AE452:AG452"/>
    <mergeCell ref="AH452:AH453"/>
    <mergeCell ref="AI450:AI451"/>
    <mergeCell ref="AJ450:AJ451"/>
    <mergeCell ref="AK450:AK451"/>
    <mergeCell ref="AM450:AM451"/>
    <mergeCell ref="C452:C453"/>
    <mergeCell ref="D452:D453"/>
    <mergeCell ref="E452:E453"/>
    <mergeCell ref="F452:H452"/>
    <mergeCell ref="I452:I453"/>
    <mergeCell ref="J452:J453"/>
    <mergeCell ref="K450:K451"/>
    <mergeCell ref="L450:L451"/>
    <mergeCell ref="M450:M451"/>
    <mergeCell ref="N450:P450"/>
    <mergeCell ref="AE450:AG450"/>
    <mergeCell ref="AH450:AH451"/>
    <mergeCell ref="AI448:AI449"/>
    <mergeCell ref="AJ448:AJ449"/>
    <mergeCell ref="AK448:AK449"/>
    <mergeCell ref="AM448:AM449"/>
    <mergeCell ref="C450:C451"/>
    <mergeCell ref="D450:D451"/>
    <mergeCell ref="E450:E451"/>
    <mergeCell ref="F450:H450"/>
    <mergeCell ref="I450:I451"/>
    <mergeCell ref="J450:J451"/>
    <mergeCell ref="K448:K449"/>
    <mergeCell ref="L448:L449"/>
    <mergeCell ref="M448:M449"/>
    <mergeCell ref="N448:P448"/>
    <mergeCell ref="AE448:AG448"/>
    <mergeCell ref="AH448:AH449"/>
    <mergeCell ref="AI446:AI447"/>
    <mergeCell ref="AJ446:AJ447"/>
    <mergeCell ref="AK446:AK447"/>
    <mergeCell ref="AM446:AM447"/>
    <mergeCell ref="C448:C449"/>
    <mergeCell ref="D448:D449"/>
    <mergeCell ref="E448:E449"/>
    <mergeCell ref="F448:H448"/>
    <mergeCell ref="I448:I449"/>
    <mergeCell ref="J448:J449"/>
    <mergeCell ref="K446:K447"/>
    <mergeCell ref="L446:L447"/>
    <mergeCell ref="M446:M447"/>
    <mergeCell ref="N446:P446"/>
    <mergeCell ref="AE446:AG446"/>
    <mergeCell ref="AH446:AH447"/>
    <mergeCell ref="AI444:AI445"/>
    <mergeCell ref="AJ444:AJ445"/>
    <mergeCell ref="AK444:AK445"/>
    <mergeCell ref="AM444:AM445"/>
    <mergeCell ref="C446:C447"/>
    <mergeCell ref="D446:D447"/>
    <mergeCell ref="E446:E447"/>
    <mergeCell ref="F446:H446"/>
    <mergeCell ref="I446:I447"/>
    <mergeCell ref="J446:J447"/>
    <mergeCell ref="K444:K445"/>
    <mergeCell ref="L444:L445"/>
    <mergeCell ref="M444:M445"/>
    <mergeCell ref="N444:P444"/>
    <mergeCell ref="AE444:AG444"/>
    <mergeCell ref="AH444:AH445"/>
    <mergeCell ref="AI442:AI443"/>
    <mergeCell ref="AJ442:AJ443"/>
    <mergeCell ref="AK442:AK443"/>
    <mergeCell ref="AM442:AM443"/>
    <mergeCell ref="C444:C445"/>
    <mergeCell ref="D444:D445"/>
    <mergeCell ref="E444:E445"/>
    <mergeCell ref="F444:H444"/>
    <mergeCell ref="I444:I445"/>
    <mergeCell ref="J444:J445"/>
    <mergeCell ref="K442:K443"/>
    <mergeCell ref="L442:L443"/>
    <mergeCell ref="M442:M443"/>
    <mergeCell ref="N442:P442"/>
    <mergeCell ref="AE442:AG442"/>
    <mergeCell ref="AH442:AH443"/>
    <mergeCell ref="AI440:AI441"/>
    <mergeCell ref="AJ440:AJ441"/>
    <mergeCell ref="AK440:AK441"/>
    <mergeCell ref="AM440:AM441"/>
    <mergeCell ref="C442:C443"/>
    <mergeCell ref="D442:D443"/>
    <mergeCell ref="E442:E443"/>
    <mergeCell ref="F442:H442"/>
    <mergeCell ref="I442:I443"/>
    <mergeCell ref="J442:J443"/>
    <mergeCell ref="K440:K441"/>
    <mergeCell ref="L440:L441"/>
    <mergeCell ref="M440:M441"/>
    <mergeCell ref="N440:P440"/>
    <mergeCell ref="AE440:AG440"/>
    <mergeCell ref="AH440:AH441"/>
    <mergeCell ref="AI438:AI439"/>
    <mergeCell ref="AJ438:AJ439"/>
    <mergeCell ref="AK438:AK439"/>
    <mergeCell ref="AM438:AM439"/>
    <mergeCell ref="C440:C441"/>
    <mergeCell ref="D440:D441"/>
    <mergeCell ref="E440:E441"/>
    <mergeCell ref="F440:H440"/>
    <mergeCell ref="I440:I441"/>
    <mergeCell ref="J440:J441"/>
    <mergeCell ref="K438:K439"/>
    <mergeCell ref="L438:L439"/>
    <mergeCell ref="M438:M439"/>
    <mergeCell ref="N438:P438"/>
    <mergeCell ref="AE438:AG438"/>
    <mergeCell ref="AH438:AH439"/>
    <mergeCell ref="AI436:AI437"/>
    <mergeCell ref="AJ436:AJ437"/>
    <mergeCell ref="AK436:AK437"/>
    <mergeCell ref="AM436:AM437"/>
    <mergeCell ref="C438:C439"/>
    <mergeCell ref="D438:D439"/>
    <mergeCell ref="E438:E439"/>
    <mergeCell ref="F438:H438"/>
    <mergeCell ref="I438:I439"/>
    <mergeCell ref="J438:J439"/>
    <mergeCell ref="K436:K437"/>
    <mergeCell ref="L436:L437"/>
    <mergeCell ref="M436:M437"/>
    <mergeCell ref="N436:P436"/>
    <mergeCell ref="AE436:AG436"/>
    <mergeCell ref="AH436:AH437"/>
    <mergeCell ref="AI434:AI435"/>
    <mergeCell ref="AJ434:AJ435"/>
    <mergeCell ref="AK434:AK435"/>
    <mergeCell ref="AM434:AM435"/>
    <mergeCell ref="C436:C437"/>
    <mergeCell ref="D436:D437"/>
    <mergeCell ref="E436:E437"/>
    <mergeCell ref="F436:H436"/>
    <mergeCell ref="I436:I437"/>
    <mergeCell ref="J436:J437"/>
    <mergeCell ref="K434:K435"/>
    <mergeCell ref="L434:L435"/>
    <mergeCell ref="M434:M435"/>
    <mergeCell ref="N434:P434"/>
    <mergeCell ref="AE434:AG434"/>
    <mergeCell ref="AH434:AH435"/>
    <mergeCell ref="AI432:AI433"/>
    <mergeCell ref="AJ432:AJ433"/>
    <mergeCell ref="AK432:AK433"/>
    <mergeCell ref="AM432:AM433"/>
    <mergeCell ref="C434:C435"/>
    <mergeCell ref="D434:D435"/>
    <mergeCell ref="E434:E435"/>
    <mergeCell ref="F434:H434"/>
    <mergeCell ref="I434:I435"/>
    <mergeCell ref="J434:J435"/>
    <mergeCell ref="K432:K433"/>
    <mergeCell ref="L432:L433"/>
    <mergeCell ref="M432:M433"/>
    <mergeCell ref="N432:P432"/>
    <mergeCell ref="AE432:AG432"/>
    <mergeCell ref="AH432:AH433"/>
    <mergeCell ref="AI430:AI431"/>
    <mergeCell ref="AJ430:AJ431"/>
    <mergeCell ref="AK430:AK431"/>
    <mergeCell ref="AM430:AM431"/>
    <mergeCell ref="C432:C433"/>
    <mergeCell ref="D432:D433"/>
    <mergeCell ref="E432:E433"/>
    <mergeCell ref="F432:H432"/>
    <mergeCell ref="I432:I433"/>
    <mergeCell ref="J432:J433"/>
    <mergeCell ref="K430:K431"/>
    <mergeCell ref="L430:L431"/>
    <mergeCell ref="M430:M431"/>
    <mergeCell ref="N430:P430"/>
    <mergeCell ref="AE430:AG430"/>
    <mergeCell ref="AH430:AH431"/>
    <mergeCell ref="AI428:AI429"/>
    <mergeCell ref="AJ428:AJ429"/>
    <mergeCell ref="AK428:AK429"/>
    <mergeCell ref="AM428:AM429"/>
    <mergeCell ref="C430:C431"/>
    <mergeCell ref="D430:D431"/>
    <mergeCell ref="E430:E431"/>
    <mergeCell ref="F430:H430"/>
    <mergeCell ref="I430:I431"/>
    <mergeCell ref="J430:J431"/>
    <mergeCell ref="K428:K429"/>
    <mergeCell ref="L428:L429"/>
    <mergeCell ref="M428:M429"/>
    <mergeCell ref="N428:P428"/>
    <mergeCell ref="AE428:AG428"/>
    <mergeCell ref="AH428:AH429"/>
    <mergeCell ref="AI426:AI427"/>
    <mergeCell ref="AJ426:AJ427"/>
    <mergeCell ref="AK426:AK427"/>
    <mergeCell ref="AM426:AM427"/>
    <mergeCell ref="C428:C429"/>
    <mergeCell ref="D428:D429"/>
    <mergeCell ref="E428:E429"/>
    <mergeCell ref="F428:H428"/>
    <mergeCell ref="I428:I429"/>
    <mergeCell ref="J428:J429"/>
    <mergeCell ref="K426:K427"/>
    <mergeCell ref="L426:L427"/>
    <mergeCell ref="M426:M427"/>
    <mergeCell ref="N426:P426"/>
    <mergeCell ref="AE426:AG426"/>
    <mergeCell ref="AH426:AH427"/>
    <mergeCell ref="AI424:AI425"/>
    <mergeCell ref="AJ424:AJ425"/>
    <mergeCell ref="AK424:AK425"/>
    <mergeCell ref="AM424:AM425"/>
    <mergeCell ref="C426:C427"/>
    <mergeCell ref="D426:D427"/>
    <mergeCell ref="E426:E427"/>
    <mergeCell ref="F426:H426"/>
    <mergeCell ref="I426:I427"/>
    <mergeCell ref="J426:J427"/>
    <mergeCell ref="K424:K425"/>
    <mergeCell ref="L424:L425"/>
    <mergeCell ref="M424:M425"/>
    <mergeCell ref="N424:P424"/>
    <mergeCell ref="AE424:AG424"/>
    <mergeCell ref="AH424:AH425"/>
    <mergeCell ref="AI422:AI423"/>
    <mergeCell ref="AJ422:AJ423"/>
    <mergeCell ref="AK422:AK423"/>
    <mergeCell ref="AM422:AM423"/>
    <mergeCell ref="C424:C425"/>
    <mergeCell ref="D424:D425"/>
    <mergeCell ref="E424:E425"/>
    <mergeCell ref="F424:H424"/>
    <mergeCell ref="I424:I425"/>
    <mergeCell ref="J424:J425"/>
    <mergeCell ref="K422:K423"/>
    <mergeCell ref="L422:L423"/>
    <mergeCell ref="M422:M423"/>
    <mergeCell ref="N422:P422"/>
    <mergeCell ref="AE422:AG422"/>
    <mergeCell ref="AH422:AH423"/>
    <mergeCell ref="AI420:AI421"/>
    <mergeCell ref="AJ420:AJ421"/>
    <mergeCell ref="AK420:AK421"/>
    <mergeCell ref="AM420:AM421"/>
    <mergeCell ref="C422:C423"/>
    <mergeCell ref="D422:D423"/>
    <mergeCell ref="E422:E423"/>
    <mergeCell ref="F422:H422"/>
    <mergeCell ref="I422:I423"/>
    <mergeCell ref="J422:J423"/>
    <mergeCell ref="K420:K421"/>
    <mergeCell ref="L420:L421"/>
    <mergeCell ref="M420:M421"/>
    <mergeCell ref="N420:P420"/>
    <mergeCell ref="AE420:AG420"/>
    <mergeCell ref="AH420:AH421"/>
    <mergeCell ref="AI418:AI419"/>
    <mergeCell ref="AJ418:AJ419"/>
    <mergeCell ref="AK418:AK419"/>
    <mergeCell ref="AM418:AM419"/>
    <mergeCell ref="C420:C421"/>
    <mergeCell ref="D420:D421"/>
    <mergeCell ref="E420:E421"/>
    <mergeCell ref="F420:H420"/>
    <mergeCell ref="I420:I421"/>
    <mergeCell ref="J420:J421"/>
    <mergeCell ref="K418:K419"/>
    <mergeCell ref="L418:L419"/>
    <mergeCell ref="M418:M419"/>
    <mergeCell ref="N418:P418"/>
    <mergeCell ref="AE418:AG418"/>
    <mergeCell ref="AH418:AH419"/>
    <mergeCell ref="AI416:AI417"/>
    <mergeCell ref="AJ416:AJ417"/>
    <mergeCell ref="AK416:AK417"/>
    <mergeCell ref="AM416:AM417"/>
    <mergeCell ref="C418:C419"/>
    <mergeCell ref="D418:D419"/>
    <mergeCell ref="E418:E419"/>
    <mergeCell ref="F418:H418"/>
    <mergeCell ref="I418:I419"/>
    <mergeCell ref="J418:J419"/>
    <mergeCell ref="K416:K417"/>
    <mergeCell ref="L416:L417"/>
    <mergeCell ref="M416:M417"/>
    <mergeCell ref="N416:P416"/>
    <mergeCell ref="AE416:AG416"/>
    <mergeCell ref="AH416:AH417"/>
    <mergeCell ref="AI414:AI415"/>
    <mergeCell ref="AJ414:AJ415"/>
    <mergeCell ref="AK414:AK415"/>
    <mergeCell ref="AM414:AM415"/>
    <mergeCell ref="C416:C417"/>
    <mergeCell ref="D416:D417"/>
    <mergeCell ref="E416:E417"/>
    <mergeCell ref="F416:H416"/>
    <mergeCell ref="I416:I417"/>
    <mergeCell ref="J416:J417"/>
    <mergeCell ref="K414:K415"/>
    <mergeCell ref="L414:L415"/>
    <mergeCell ref="M414:M415"/>
    <mergeCell ref="N414:P414"/>
    <mergeCell ref="AE414:AG414"/>
    <mergeCell ref="AH414:AH415"/>
    <mergeCell ref="AI412:AI413"/>
    <mergeCell ref="AJ412:AJ413"/>
    <mergeCell ref="AK412:AK413"/>
    <mergeCell ref="AM412:AM413"/>
    <mergeCell ref="C414:C415"/>
    <mergeCell ref="D414:D415"/>
    <mergeCell ref="E414:E415"/>
    <mergeCell ref="F414:H414"/>
    <mergeCell ref="I414:I415"/>
    <mergeCell ref="J414:J415"/>
    <mergeCell ref="K412:K413"/>
    <mergeCell ref="L412:L413"/>
    <mergeCell ref="M412:M413"/>
    <mergeCell ref="N412:P412"/>
    <mergeCell ref="AE412:AG412"/>
    <mergeCell ref="AH412:AH413"/>
    <mergeCell ref="AI410:AI411"/>
    <mergeCell ref="AJ410:AJ411"/>
    <mergeCell ref="AK410:AK411"/>
    <mergeCell ref="AM410:AM411"/>
    <mergeCell ref="C412:C413"/>
    <mergeCell ref="D412:D413"/>
    <mergeCell ref="E412:E413"/>
    <mergeCell ref="F412:H412"/>
    <mergeCell ref="I412:I413"/>
    <mergeCell ref="J412:J413"/>
    <mergeCell ref="K410:K411"/>
    <mergeCell ref="L410:L411"/>
    <mergeCell ref="M410:M411"/>
    <mergeCell ref="N410:P410"/>
    <mergeCell ref="AE410:AG410"/>
    <mergeCell ref="AH410:AH411"/>
    <mergeCell ref="AI408:AI409"/>
    <mergeCell ref="AJ408:AJ409"/>
    <mergeCell ref="AK408:AK409"/>
    <mergeCell ref="AM408:AM409"/>
    <mergeCell ref="C410:C411"/>
    <mergeCell ref="D410:D411"/>
    <mergeCell ref="E410:E411"/>
    <mergeCell ref="F410:H410"/>
    <mergeCell ref="I410:I411"/>
    <mergeCell ref="J410:J411"/>
    <mergeCell ref="K408:K409"/>
    <mergeCell ref="L408:L409"/>
    <mergeCell ref="M408:M409"/>
    <mergeCell ref="N408:P408"/>
    <mergeCell ref="AE408:AG408"/>
    <mergeCell ref="AH408:AH409"/>
    <mergeCell ref="AI406:AI407"/>
    <mergeCell ref="AJ406:AJ407"/>
    <mergeCell ref="AK406:AK407"/>
    <mergeCell ref="AM406:AM407"/>
    <mergeCell ref="C408:C409"/>
    <mergeCell ref="D408:D409"/>
    <mergeCell ref="E408:E409"/>
    <mergeCell ref="F408:H408"/>
    <mergeCell ref="I408:I409"/>
    <mergeCell ref="J408:J409"/>
    <mergeCell ref="K406:K407"/>
    <mergeCell ref="L406:L407"/>
    <mergeCell ref="M406:M407"/>
    <mergeCell ref="N406:P406"/>
    <mergeCell ref="AE406:AG406"/>
    <mergeCell ref="AH406:AH407"/>
    <mergeCell ref="AI404:AI405"/>
    <mergeCell ref="AJ404:AJ405"/>
    <mergeCell ref="AK404:AK405"/>
    <mergeCell ref="AM404:AM405"/>
    <mergeCell ref="C406:C407"/>
    <mergeCell ref="D406:D407"/>
    <mergeCell ref="E406:E407"/>
    <mergeCell ref="F406:H406"/>
    <mergeCell ref="I406:I407"/>
    <mergeCell ref="J406:J407"/>
    <mergeCell ref="K404:K405"/>
    <mergeCell ref="L404:L405"/>
    <mergeCell ref="M404:M405"/>
    <mergeCell ref="N404:P404"/>
    <mergeCell ref="AE404:AG404"/>
    <mergeCell ref="AH404:AH405"/>
    <mergeCell ref="AI402:AI403"/>
    <mergeCell ref="AJ402:AJ403"/>
    <mergeCell ref="AK402:AK403"/>
    <mergeCell ref="AM402:AM403"/>
    <mergeCell ref="C404:C405"/>
    <mergeCell ref="D404:D405"/>
    <mergeCell ref="E404:E405"/>
    <mergeCell ref="F404:H404"/>
    <mergeCell ref="I404:I405"/>
    <mergeCell ref="J404:J405"/>
    <mergeCell ref="K402:K403"/>
    <mergeCell ref="L402:L403"/>
    <mergeCell ref="M402:M403"/>
    <mergeCell ref="N402:P402"/>
    <mergeCell ref="AE402:AG402"/>
    <mergeCell ref="AH402:AH403"/>
    <mergeCell ref="AI400:AI401"/>
    <mergeCell ref="AJ400:AJ401"/>
    <mergeCell ref="AK400:AK401"/>
    <mergeCell ref="AM400:AM401"/>
    <mergeCell ref="C402:C403"/>
    <mergeCell ref="D402:D403"/>
    <mergeCell ref="E402:E403"/>
    <mergeCell ref="F402:H402"/>
    <mergeCell ref="I402:I403"/>
    <mergeCell ref="J402:J403"/>
    <mergeCell ref="K400:K401"/>
    <mergeCell ref="L400:L401"/>
    <mergeCell ref="M400:M401"/>
    <mergeCell ref="N400:P400"/>
    <mergeCell ref="AE400:AG400"/>
    <mergeCell ref="AH400:AH401"/>
    <mergeCell ref="AI398:AI399"/>
    <mergeCell ref="AJ398:AJ399"/>
    <mergeCell ref="AK398:AK399"/>
    <mergeCell ref="AM398:AM399"/>
    <mergeCell ref="C400:C401"/>
    <mergeCell ref="D400:D401"/>
    <mergeCell ref="E400:E401"/>
    <mergeCell ref="F400:H400"/>
    <mergeCell ref="I400:I401"/>
    <mergeCell ref="J400:J401"/>
    <mergeCell ref="K398:K399"/>
    <mergeCell ref="L398:L399"/>
    <mergeCell ref="M398:M399"/>
    <mergeCell ref="N398:P398"/>
    <mergeCell ref="AE398:AG398"/>
    <mergeCell ref="AH398:AH399"/>
    <mergeCell ref="AI396:AI397"/>
    <mergeCell ref="AJ396:AJ397"/>
    <mergeCell ref="AK396:AK397"/>
    <mergeCell ref="AM396:AM397"/>
    <mergeCell ref="C398:C399"/>
    <mergeCell ref="D398:D399"/>
    <mergeCell ref="E398:E399"/>
    <mergeCell ref="F398:H398"/>
    <mergeCell ref="I398:I399"/>
    <mergeCell ref="J398:J399"/>
    <mergeCell ref="K396:K397"/>
    <mergeCell ref="L396:L397"/>
    <mergeCell ref="M396:M397"/>
    <mergeCell ref="N396:P396"/>
    <mergeCell ref="AE396:AG396"/>
    <mergeCell ref="AH396:AH397"/>
    <mergeCell ref="AI394:AI395"/>
    <mergeCell ref="AJ394:AJ395"/>
    <mergeCell ref="AK394:AK395"/>
    <mergeCell ref="AM394:AM395"/>
    <mergeCell ref="C396:C397"/>
    <mergeCell ref="D396:D397"/>
    <mergeCell ref="E396:E397"/>
    <mergeCell ref="F396:H396"/>
    <mergeCell ref="I396:I397"/>
    <mergeCell ref="J396:J397"/>
    <mergeCell ref="K394:K395"/>
    <mergeCell ref="L394:L395"/>
    <mergeCell ref="M394:M395"/>
    <mergeCell ref="N394:P394"/>
    <mergeCell ref="AE394:AG394"/>
    <mergeCell ref="AH394:AH395"/>
    <mergeCell ref="AI392:AI393"/>
    <mergeCell ref="AJ392:AJ393"/>
    <mergeCell ref="AK392:AK393"/>
    <mergeCell ref="AM392:AM393"/>
    <mergeCell ref="C394:C395"/>
    <mergeCell ref="D394:D395"/>
    <mergeCell ref="E394:E395"/>
    <mergeCell ref="F394:H394"/>
    <mergeCell ref="I394:I395"/>
    <mergeCell ref="J394:J395"/>
    <mergeCell ref="K392:K393"/>
    <mergeCell ref="L392:L393"/>
    <mergeCell ref="M392:M393"/>
    <mergeCell ref="N392:P392"/>
    <mergeCell ref="AE392:AG392"/>
    <mergeCell ref="AH392:AH393"/>
    <mergeCell ref="AI390:AI391"/>
    <mergeCell ref="AJ390:AJ391"/>
    <mergeCell ref="AK390:AK391"/>
    <mergeCell ref="AM390:AM391"/>
    <mergeCell ref="C392:C393"/>
    <mergeCell ref="D392:D393"/>
    <mergeCell ref="E392:E393"/>
    <mergeCell ref="F392:H392"/>
    <mergeCell ref="I392:I393"/>
    <mergeCell ref="J392:J393"/>
    <mergeCell ref="K390:K391"/>
    <mergeCell ref="L390:L391"/>
    <mergeCell ref="M390:M391"/>
    <mergeCell ref="N390:P390"/>
    <mergeCell ref="AE390:AG390"/>
    <mergeCell ref="AH390:AH391"/>
    <mergeCell ref="AI388:AI389"/>
    <mergeCell ref="AJ388:AJ389"/>
    <mergeCell ref="AK388:AK389"/>
    <mergeCell ref="AM388:AM389"/>
    <mergeCell ref="C390:C391"/>
    <mergeCell ref="D390:D391"/>
    <mergeCell ref="E390:E391"/>
    <mergeCell ref="F390:H390"/>
    <mergeCell ref="I390:I391"/>
    <mergeCell ref="J390:J391"/>
    <mergeCell ref="K388:K389"/>
    <mergeCell ref="L388:L389"/>
    <mergeCell ref="M388:M389"/>
    <mergeCell ref="N388:P388"/>
    <mergeCell ref="AE388:AG388"/>
    <mergeCell ref="AH388:AH389"/>
    <mergeCell ref="AI386:AI387"/>
    <mergeCell ref="AJ386:AJ387"/>
    <mergeCell ref="AK386:AK387"/>
    <mergeCell ref="AM386:AM387"/>
    <mergeCell ref="C388:C389"/>
    <mergeCell ref="D388:D389"/>
    <mergeCell ref="E388:E389"/>
    <mergeCell ref="F388:H388"/>
    <mergeCell ref="I388:I389"/>
    <mergeCell ref="J388:J389"/>
    <mergeCell ref="K386:K387"/>
    <mergeCell ref="L386:L387"/>
    <mergeCell ref="M386:M387"/>
    <mergeCell ref="N386:P386"/>
    <mergeCell ref="AE386:AG386"/>
    <mergeCell ref="AH386:AH387"/>
    <mergeCell ref="AI384:AI385"/>
    <mergeCell ref="AJ384:AJ385"/>
    <mergeCell ref="AK384:AK385"/>
    <mergeCell ref="AM384:AM385"/>
    <mergeCell ref="C386:C387"/>
    <mergeCell ref="D386:D387"/>
    <mergeCell ref="E386:E387"/>
    <mergeCell ref="F386:H386"/>
    <mergeCell ref="I386:I387"/>
    <mergeCell ref="J386:J387"/>
    <mergeCell ref="K384:K385"/>
    <mergeCell ref="L384:L385"/>
    <mergeCell ref="M384:M385"/>
    <mergeCell ref="N384:P384"/>
    <mergeCell ref="AE384:AG384"/>
    <mergeCell ref="AH384:AH385"/>
    <mergeCell ref="AI382:AI383"/>
    <mergeCell ref="AJ382:AJ383"/>
    <mergeCell ref="AK382:AK383"/>
    <mergeCell ref="AM382:AM383"/>
    <mergeCell ref="C384:C385"/>
    <mergeCell ref="D384:D385"/>
    <mergeCell ref="E384:E385"/>
    <mergeCell ref="F384:H384"/>
    <mergeCell ref="I384:I385"/>
    <mergeCell ref="J384:J385"/>
    <mergeCell ref="K382:K383"/>
    <mergeCell ref="L382:L383"/>
    <mergeCell ref="M382:M383"/>
    <mergeCell ref="N382:P382"/>
    <mergeCell ref="AE382:AG382"/>
    <mergeCell ref="AH382:AH383"/>
    <mergeCell ref="AI380:AI381"/>
    <mergeCell ref="AJ380:AJ381"/>
    <mergeCell ref="AK380:AK381"/>
    <mergeCell ref="AM380:AM381"/>
    <mergeCell ref="C382:C383"/>
    <mergeCell ref="D382:D383"/>
    <mergeCell ref="E382:E383"/>
    <mergeCell ref="F382:H382"/>
    <mergeCell ref="I382:I383"/>
    <mergeCell ref="J382:J383"/>
    <mergeCell ref="K380:K381"/>
    <mergeCell ref="L380:L381"/>
    <mergeCell ref="M380:M381"/>
    <mergeCell ref="N380:P380"/>
    <mergeCell ref="AE380:AG380"/>
    <mergeCell ref="AH380:AH381"/>
    <mergeCell ref="AI378:AI379"/>
    <mergeCell ref="AJ378:AJ379"/>
    <mergeCell ref="AK378:AK379"/>
    <mergeCell ref="AM378:AM379"/>
    <mergeCell ref="C380:C381"/>
    <mergeCell ref="D380:D381"/>
    <mergeCell ref="E380:E381"/>
    <mergeCell ref="F380:H380"/>
    <mergeCell ref="I380:I381"/>
    <mergeCell ref="J380:J381"/>
    <mergeCell ref="K378:K379"/>
    <mergeCell ref="L378:L379"/>
    <mergeCell ref="M378:M379"/>
    <mergeCell ref="N378:P378"/>
    <mergeCell ref="AE378:AG378"/>
    <mergeCell ref="AH378:AH379"/>
    <mergeCell ref="AI376:AI377"/>
    <mergeCell ref="AJ376:AJ377"/>
    <mergeCell ref="AK376:AK377"/>
    <mergeCell ref="AM376:AM377"/>
    <mergeCell ref="C378:C379"/>
    <mergeCell ref="D378:D379"/>
    <mergeCell ref="E378:E379"/>
    <mergeCell ref="F378:H378"/>
    <mergeCell ref="I378:I379"/>
    <mergeCell ref="J378:J379"/>
    <mergeCell ref="K376:K377"/>
    <mergeCell ref="L376:L377"/>
    <mergeCell ref="M376:M377"/>
    <mergeCell ref="N376:P376"/>
    <mergeCell ref="AE376:AG376"/>
    <mergeCell ref="AH376:AH377"/>
    <mergeCell ref="AI374:AI375"/>
    <mergeCell ref="AJ374:AJ375"/>
    <mergeCell ref="AK374:AK375"/>
    <mergeCell ref="AM374:AM375"/>
    <mergeCell ref="C376:C377"/>
    <mergeCell ref="D376:D377"/>
    <mergeCell ref="E376:E377"/>
    <mergeCell ref="F376:H376"/>
    <mergeCell ref="I376:I377"/>
    <mergeCell ref="J376:J377"/>
    <mergeCell ref="K374:K375"/>
    <mergeCell ref="L374:L375"/>
    <mergeCell ref="M374:M375"/>
    <mergeCell ref="N374:P374"/>
    <mergeCell ref="AE374:AG374"/>
    <mergeCell ref="AH374:AH375"/>
    <mergeCell ref="AI372:AI373"/>
    <mergeCell ref="AJ372:AJ373"/>
    <mergeCell ref="AK372:AK373"/>
    <mergeCell ref="AM372:AM373"/>
    <mergeCell ref="C374:C375"/>
    <mergeCell ref="D374:D375"/>
    <mergeCell ref="E374:E375"/>
    <mergeCell ref="F374:H374"/>
    <mergeCell ref="I374:I375"/>
    <mergeCell ref="J374:J375"/>
    <mergeCell ref="K372:K373"/>
    <mergeCell ref="L372:L373"/>
    <mergeCell ref="M372:M373"/>
    <mergeCell ref="N372:P372"/>
    <mergeCell ref="AE372:AG372"/>
    <mergeCell ref="AH372:AH373"/>
    <mergeCell ref="AI370:AI371"/>
    <mergeCell ref="AJ370:AJ371"/>
    <mergeCell ref="AK370:AK371"/>
    <mergeCell ref="AM370:AM371"/>
    <mergeCell ref="C372:C373"/>
    <mergeCell ref="D372:D373"/>
    <mergeCell ref="E372:E373"/>
    <mergeCell ref="F372:H372"/>
    <mergeCell ref="I372:I373"/>
    <mergeCell ref="J372:J373"/>
    <mergeCell ref="K370:K371"/>
    <mergeCell ref="L370:L371"/>
    <mergeCell ref="M370:M371"/>
    <mergeCell ref="N370:P370"/>
    <mergeCell ref="AE370:AG370"/>
    <mergeCell ref="AH370:AH371"/>
    <mergeCell ref="AI368:AI369"/>
    <mergeCell ref="AJ368:AJ369"/>
    <mergeCell ref="AK368:AK369"/>
    <mergeCell ref="AM368:AM369"/>
    <mergeCell ref="C370:C371"/>
    <mergeCell ref="D370:D371"/>
    <mergeCell ref="E370:E371"/>
    <mergeCell ref="F370:H370"/>
    <mergeCell ref="I370:I371"/>
    <mergeCell ref="J370:J371"/>
    <mergeCell ref="K368:K369"/>
    <mergeCell ref="L368:L369"/>
    <mergeCell ref="M368:M369"/>
    <mergeCell ref="N368:P368"/>
    <mergeCell ref="AE368:AG368"/>
    <mergeCell ref="AH368:AH369"/>
    <mergeCell ref="AI366:AI367"/>
    <mergeCell ref="AJ366:AJ367"/>
    <mergeCell ref="AK366:AK367"/>
    <mergeCell ref="AM366:AM367"/>
    <mergeCell ref="C368:C369"/>
    <mergeCell ref="D368:D369"/>
    <mergeCell ref="E368:E369"/>
    <mergeCell ref="F368:H368"/>
    <mergeCell ref="I368:I369"/>
    <mergeCell ref="J368:J369"/>
    <mergeCell ref="K366:K367"/>
    <mergeCell ref="L366:L367"/>
    <mergeCell ref="M366:M367"/>
    <mergeCell ref="N366:P366"/>
    <mergeCell ref="AE366:AG366"/>
    <mergeCell ref="AH366:AH367"/>
    <mergeCell ref="AI364:AI365"/>
    <mergeCell ref="AJ364:AJ365"/>
    <mergeCell ref="AK364:AK365"/>
    <mergeCell ref="AM364:AM365"/>
    <mergeCell ref="C366:C367"/>
    <mergeCell ref="D366:D367"/>
    <mergeCell ref="E366:E367"/>
    <mergeCell ref="F366:H366"/>
    <mergeCell ref="I366:I367"/>
    <mergeCell ref="J366:J367"/>
    <mergeCell ref="K364:K365"/>
    <mergeCell ref="L364:L365"/>
    <mergeCell ref="M364:M365"/>
    <mergeCell ref="N364:P364"/>
    <mergeCell ref="AE364:AG364"/>
    <mergeCell ref="AH364:AH365"/>
    <mergeCell ref="AI362:AI363"/>
    <mergeCell ref="AJ362:AJ363"/>
    <mergeCell ref="AK362:AK363"/>
    <mergeCell ref="AM362:AM363"/>
    <mergeCell ref="C364:C365"/>
    <mergeCell ref="D364:D365"/>
    <mergeCell ref="E364:E365"/>
    <mergeCell ref="F364:H364"/>
    <mergeCell ref="I364:I365"/>
    <mergeCell ref="J364:J365"/>
    <mergeCell ref="K362:K363"/>
    <mergeCell ref="L362:L363"/>
    <mergeCell ref="M362:M363"/>
    <mergeCell ref="N362:P362"/>
    <mergeCell ref="AE362:AG362"/>
    <mergeCell ref="AH362:AH363"/>
    <mergeCell ref="AI360:AI361"/>
    <mergeCell ref="AJ360:AJ361"/>
    <mergeCell ref="AK360:AK361"/>
    <mergeCell ref="AM360:AM361"/>
    <mergeCell ref="C362:C363"/>
    <mergeCell ref="D362:D363"/>
    <mergeCell ref="E362:E363"/>
    <mergeCell ref="F362:H362"/>
    <mergeCell ref="I362:I363"/>
    <mergeCell ref="J362:J363"/>
    <mergeCell ref="K360:K361"/>
    <mergeCell ref="L360:L361"/>
    <mergeCell ref="M360:M361"/>
    <mergeCell ref="N360:P360"/>
    <mergeCell ref="AE360:AG360"/>
    <mergeCell ref="AH360:AH361"/>
    <mergeCell ref="AI358:AI359"/>
    <mergeCell ref="AJ358:AJ359"/>
    <mergeCell ref="AK358:AK359"/>
    <mergeCell ref="AM358:AM359"/>
    <mergeCell ref="C360:C361"/>
    <mergeCell ref="D360:D361"/>
    <mergeCell ref="E360:E361"/>
    <mergeCell ref="F360:H360"/>
    <mergeCell ref="I360:I361"/>
    <mergeCell ref="J360:J361"/>
    <mergeCell ref="K358:K359"/>
    <mergeCell ref="L358:L359"/>
    <mergeCell ref="M358:M359"/>
    <mergeCell ref="N358:P358"/>
    <mergeCell ref="AE358:AG358"/>
    <mergeCell ref="AH358:AH359"/>
    <mergeCell ref="AI356:AI357"/>
    <mergeCell ref="AJ356:AJ357"/>
    <mergeCell ref="AK356:AK357"/>
    <mergeCell ref="AM356:AM357"/>
    <mergeCell ref="C358:C359"/>
    <mergeCell ref="D358:D359"/>
    <mergeCell ref="E358:E359"/>
    <mergeCell ref="F358:H358"/>
    <mergeCell ref="I358:I359"/>
    <mergeCell ref="J358:J359"/>
    <mergeCell ref="K356:K357"/>
    <mergeCell ref="L356:L357"/>
    <mergeCell ref="M356:M357"/>
    <mergeCell ref="N356:P356"/>
    <mergeCell ref="AE356:AG356"/>
    <mergeCell ref="AH356:AH357"/>
    <mergeCell ref="AI354:AI355"/>
    <mergeCell ref="AJ354:AJ355"/>
    <mergeCell ref="AK354:AK355"/>
    <mergeCell ref="AM354:AM355"/>
    <mergeCell ref="C356:C357"/>
    <mergeCell ref="D356:D357"/>
    <mergeCell ref="E356:E357"/>
    <mergeCell ref="F356:H356"/>
    <mergeCell ref="I356:I357"/>
    <mergeCell ref="J356:J357"/>
    <mergeCell ref="K354:K355"/>
    <mergeCell ref="L354:L355"/>
    <mergeCell ref="M354:M355"/>
    <mergeCell ref="N354:P354"/>
    <mergeCell ref="AE354:AG354"/>
    <mergeCell ref="AH354:AH355"/>
    <mergeCell ref="AI352:AI353"/>
    <mergeCell ref="AJ352:AJ353"/>
    <mergeCell ref="AK352:AK353"/>
    <mergeCell ref="AM352:AM353"/>
    <mergeCell ref="C354:C355"/>
    <mergeCell ref="D354:D355"/>
    <mergeCell ref="E354:E355"/>
    <mergeCell ref="F354:H354"/>
    <mergeCell ref="I354:I355"/>
    <mergeCell ref="J354:J355"/>
    <mergeCell ref="K352:K353"/>
    <mergeCell ref="L352:L353"/>
    <mergeCell ref="M352:M353"/>
    <mergeCell ref="N352:P352"/>
    <mergeCell ref="AE352:AG352"/>
    <mergeCell ref="AH352:AH353"/>
    <mergeCell ref="AI350:AI351"/>
    <mergeCell ref="AJ350:AJ351"/>
    <mergeCell ref="AK350:AK351"/>
    <mergeCell ref="AM350:AM351"/>
    <mergeCell ref="C352:C353"/>
    <mergeCell ref="D352:D353"/>
    <mergeCell ref="E352:E353"/>
    <mergeCell ref="F352:H352"/>
    <mergeCell ref="I352:I353"/>
    <mergeCell ref="J352:J353"/>
    <mergeCell ref="K350:K351"/>
    <mergeCell ref="L350:L351"/>
    <mergeCell ref="M350:M351"/>
    <mergeCell ref="N350:P350"/>
    <mergeCell ref="AE350:AG350"/>
    <mergeCell ref="AH350:AH351"/>
    <mergeCell ref="AI348:AI349"/>
    <mergeCell ref="AJ348:AJ349"/>
    <mergeCell ref="AK348:AK349"/>
    <mergeCell ref="AM348:AM349"/>
    <mergeCell ref="C350:C351"/>
    <mergeCell ref="D350:D351"/>
    <mergeCell ref="E350:E351"/>
    <mergeCell ref="F350:H350"/>
    <mergeCell ref="I350:I351"/>
    <mergeCell ref="J350:J351"/>
    <mergeCell ref="K348:K349"/>
    <mergeCell ref="L348:L349"/>
    <mergeCell ref="M348:M349"/>
    <mergeCell ref="N348:P348"/>
    <mergeCell ref="AE348:AG348"/>
    <mergeCell ref="AH348:AH349"/>
    <mergeCell ref="AI346:AI347"/>
    <mergeCell ref="AJ346:AJ347"/>
    <mergeCell ref="AK346:AK347"/>
    <mergeCell ref="AM346:AM347"/>
    <mergeCell ref="C348:C349"/>
    <mergeCell ref="D348:D349"/>
    <mergeCell ref="E348:E349"/>
    <mergeCell ref="F348:H348"/>
    <mergeCell ref="I348:I349"/>
    <mergeCell ref="J348:J349"/>
    <mergeCell ref="K346:K347"/>
    <mergeCell ref="L346:L347"/>
    <mergeCell ref="M346:M347"/>
    <mergeCell ref="N346:P346"/>
    <mergeCell ref="AE346:AG346"/>
    <mergeCell ref="AH346:AH347"/>
    <mergeCell ref="AI344:AI345"/>
    <mergeCell ref="AJ344:AJ345"/>
    <mergeCell ref="AK344:AK345"/>
    <mergeCell ref="AM344:AM345"/>
    <mergeCell ref="C346:C347"/>
    <mergeCell ref="D346:D347"/>
    <mergeCell ref="E346:E347"/>
    <mergeCell ref="F346:H346"/>
    <mergeCell ref="I346:I347"/>
    <mergeCell ref="J346:J347"/>
    <mergeCell ref="K344:K345"/>
    <mergeCell ref="L344:L345"/>
    <mergeCell ref="M344:M345"/>
    <mergeCell ref="N344:P344"/>
    <mergeCell ref="AE344:AG344"/>
    <mergeCell ref="AH344:AH345"/>
    <mergeCell ref="AI342:AI343"/>
    <mergeCell ref="AJ342:AJ343"/>
    <mergeCell ref="AK342:AK343"/>
    <mergeCell ref="AM342:AM343"/>
    <mergeCell ref="C344:C345"/>
    <mergeCell ref="D344:D345"/>
    <mergeCell ref="E344:E345"/>
    <mergeCell ref="F344:H344"/>
    <mergeCell ref="I344:I345"/>
    <mergeCell ref="J344:J345"/>
    <mergeCell ref="K342:K343"/>
    <mergeCell ref="L342:L343"/>
    <mergeCell ref="M342:M343"/>
    <mergeCell ref="N342:P342"/>
    <mergeCell ref="AE342:AG342"/>
    <mergeCell ref="AH342:AH343"/>
    <mergeCell ref="AI340:AI341"/>
    <mergeCell ref="AJ340:AJ341"/>
    <mergeCell ref="AK340:AK341"/>
    <mergeCell ref="AM340:AM341"/>
    <mergeCell ref="C342:C343"/>
    <mergeCell ref="D342:D343"/>
    <mergeCell ref="E342:E343"/>
    <mergeCell ref="F342:H342"/>
    <mergeCell ref="I342:I343"/>
    <mergeCell ref="J342:J343"/>
    <mergeCell ref="K340:K341"/>
    <mergeCell ref="L340:L341"/>
    <mergeCell ref="M340:M341"/>
    <mergeCell ref="N340:P340"/>
    <mergeCell ref="AE340:AG340"/>
    <mergeCell ref="AH340:AH341"/>
    <mergeCell ref="AI338:AI339"/>
    <mergeCell ref="AJ338:AJ339"/>
    <mergeCell ref="AK338:AK339"/>
    <mergeCell ref="AM338:AM339"/>
    <mergeCell ref="C340:C341"/>
    <mergeCell ref="D340:D341"/>
    <mergeCell ref="E340:E341"/>
    <mergeCell ref="F340:H340"/>
    <mergeCell ref="I340:I341"/>
    <mergeCell ref="J340:J341"/>
    <mergeCell ref="K338:K339"/>
    <mergeCell ref="L338:L339"/>
    <mergeCell ref="M338:M339"/>
    <mergeCell ref="N338:P338"/>
    <mergeCell ref="AE338:AG338"/>
    <mergeCell ref="AH338:AH339"/>
    <mergeCell ref="AI336:AI337"/>
    <mergeCell ref="AJ336:AJ337"/>
    <mergeCell ref="AK336:AK337"/>
    <mergeCell ref="AM336:AM337"/>
    <mergeCell ref="C338:C339"/>
    <mergeCell ref="D338:D339"/>
    <mergeCell ref="E338:E339"/>
    <mergeCell ref="F338:H338"/>
    <mergeCell ref="I338:I339"/>
    <mergeCell ref="J338:J339"/>
    <mergeCell ref="K336:K337"/>
    <mergeCell ref="L336:L337"/>
    <mergeCell ref="M336:M337"/>
    <mergeCell ref="N336:P336"/>
    <mergeCell ref="AE336:AG336"/>
    <mergeCell ref="AH336:AH337"/>
    <mergeCell ref="AI334:AI335"/>
    <mergeCell ref="AJ334:AJ335"/>
    <mergeCell ref="AK334:AK335"/>
    <mergeCell ref="AM334:AM335"/>
    <mergeCell ref="C336:C337"/>
    <mergeCell ref="D336:D337"/>
    <mergeCell ref="E336:E337"/>
    <mergeCell ref="F336:H336"/>
    <mergeCell ref="I336:I337"/>
    <mergeCell ref="J336:J337"/>
    <mergeCell ref="K334:K335"/>
    <mergeCell ref="L334:L335"/>
    <mergeCell ref="M334:M335"/>
    <mergeCell ref="N334:P334"/>
    <mergeCell ref="AE334:AG334"/>
    <mergeCell ref="AH334:AH335"/>
    <mergeCell ref="AI332:AI333"/>
    <mergeCell ref="AJ332:AJ333"/>
    <mergeCell ref="AK332:AK333"/>
    <mergeCell ref="AM332:AM333"/>
    <mergeCell ref="C334:C335"/>
    <mergeCell ref="D334:D335"/>
    <mergeCell ref="E334:E335"/>
    <mergeCell ref="F334:H334"/>
    <mergeCell ref="I334:I335"/>
    <mergeCell ref="J334:J335"/>
    <mergeCell ref="K332:K333"/>
    <mergeCell ref="L332:L333"/>
    <mergeCell ref="M332:M333"/>
    <mergeCell ref="N332:P332"/>
    <mergeCell ref="AE332:AG332"/>
    <mergeCell ref="AH332:AH333"/>
    <mergeCell ref="AI330:AI331"/>
    <mergeCell ref="AJ330:AJ331"/>
    <mergeCell ref="AK330:AK331"/>
    <mergeCell ref="AM330:AM331"/>
    <mergeCell ref="C332:C333"/>
    <mergeCell ref="D332:D333"/>
    <mergeCell ref="E332:E333"/>
    <mergeCell ref="F332:H332"/>
    <mergeCell ref="I332:I333"/>
    <mergeCell ref="J332:J333"/>
    <mergeCell ref="K330:K331"/>
    <mergeCell ref="L330:L331"/>
    <mergeCell ref="M330:M331"/>
    <mergeCell ref="N330:P330"/>
    <mergeCell ref="AE330:AG330"/>
    <mergeCell ref="AH330:AH331"/>
    <mergeCell ref="AI328:AI329"/>
    <mergeCell ref="AJ328:AJ329"/>
    <mergeCell ref="AK328:AK329"/>
    <mergeCell ref="AM328:AM329"/>
    <mergeCell ref="C330:C331"/>
    <mergeCell ref="D330:D331"/>
    <mergeCell ref="E330:E331"/>
    <mergeCell ref="F330:H330"/>
    <mergeCell ref="I330:I331"/>
    <mergeCell ref="J330:J331"/>
    <mergeCell ref="K328:K329"/>
    <mergeCell ref="L328:L329"/>
    <mergeCell ref="M328:M329"/>
    <mergeCell ref="N328:P328"/>
    <mergeCell ref="AE328:AG328"/>
    <mergeCell ref="AH328:AH329"/>
    <mergeCell ref="AI326:AI327"/>
    <mergeCell ref="AJ326:AJ327"/>
    <mergeCell ref="AK326:AK327"/>
    <mergeCell ref="AM326:AM327"/>
    <mergeCell ref="C328:C329"/>
    <mergeCell ref="D328:D329"/>
    <mergeCell ref="E328:E329"/>
    <mergeCell ref="F328:H328"/>
    <mergeCell ref="I328:I329"/>
    <mergeCell ref="J328:J329"/>
    <mergeCell ref="K326:K327"/>
    <mergeCell ref="L326:L327"/>
    <mergeCell ref="M326:M327"/>
    <mergeCell ref="N326:P326"/>
    <mergeCell ref="AE326:AG326"/>
    <mergeCell ref="AH326:AH327"/>
    <mergeCell ref="AI324:AI325"/>
    <mergeCell ref="AJ324:AJ325"/>
    <mergeCell ref="AK324:AK325"/>
    <mergeCell ref="AM324:AM325"/>
    <mergeCell ref="C326:C327"/>
    <mergeCell ref="D326:D327"/>
    <mergeCell ref="E326:E327"/>
    <mergeCell ref="F326:H326"/>
    <mergeCell ref="I326:I327"/>
    <mergeCell ref="J326:J327"/>
    <mergeCell ref="K324:K325"/>
    <mergeCell ref="L324:L325"/>
    <mergeCell ref="M324:M325"/>
    <mergeCell ref="N324:P324"/>
    <mergeCell ref="AE324:AG324"/>
    <mergeCell ref="AH324:AH325"/>
    <mergeCell ref="AI322:AI323"/>
    <mergeCell ref="AJ322:AJ323"/>
    <mergeCell ref="AK322:AK323"/>
    <mergeCell ref="AM322:AM323"/>
    <mergeCell ref="C324:C325"/>
    <mergeCell ref="D324:D325"/>
    <mergeCell ref="E324:E325"/>
    <mergeCell ref="F324:H324"/>
    <mergeCell ref="I324:I325"/>
    <mergeCell ref="J324:J325"/>
    <mergeCell ref="K322:K323"/>
    <mergeCell ref="L322:L323"/>
    <mergeCell ref="M322:M323"/>
    <mergeCell ref="N322:P322"/>
    <mergeCell ref="AE322:AG322"/>
    <mergeCell ref="AH322:AH323"/>
    <mergeCell ref="AI320:AI321"/>
    <mergeCell ref="AJ320:AJ321"/>
    <mergeCell ref="AK320:AK321"/>
    <mergeCell ref="AM320:AM321"/>
    <mergeCell ref="C322:C323"/>
    <mergeCell ref="D322:D323"/>
    <mergeCell ref="E322:E323"/>
    <mergeCell ref="F322:H322"/>
    <mergeCell ref="I322:I323"/>
    <mergeCell ref="J322:J323"/>
    <mergeCell ref="K320:K321"/>
    <mergeCell ref="L320:L321"/>
    <mergeCell ref="M320:M321"/>
    <mergeCell ref="N320:P320"/>
    <mergeCell ref="AE320:AG320"/>
    <mergeCell ref="AH320:AH321"/>
    <mergeCell ref="AI318:AI319"/>
    <mergeCell ref="AJ318:AJ319"/>
    <mergeCell ref="AK318:AK319"/>
    <mergeCell ref="AM318:AM319"/>
    <mergeCell ref="C320:C321"/>
    <mergeCell ref="D320:D321"/>
    <mergeCell ref="E320:E321"/>
    <mergeCell ref="F320:H320"/>
    <mergeCell ref="I320:I321"/>
    <mergeCell ref="J320:J321"/>
    <mergeCell ref="K318:K319"/>
    <mergeCell ref="L318:L319"/>
    <mergeCell ref="M318:M319"/>
    <mergeCell ref="N318:P318"/>
    <mergeCell ref="AE318:AG318"/>
    <mergeCell ref="AH318:AH319"/>
    <mergeCell ref="AI316:AI317"/>
    <mergeCell ref="AJ316:AJ317"/>
    <mergeCell ref="AK316:AK317"/>
    <mergeCell ref="AM316:AM317"/>
    <mergeCell ref="C318:C319"/>
    <mergeCell ref="D318:D319"/>
    <mergeCell ref="E318:E319"/>
    <mergeCell ref="F318:H318"/>
    <mergeCell ref="I318:I319"/>
    <mergeCell ref="J318:J319"/>
    <mergeCell ref="K316:K317"/>
    <mergeCell ref="L316:L317"/>
    <mergeCell ref="M316:M317"/>
    <mergeCell ref="N316:P316"/>
    <mergeCell ref="AE316:AG316"/>
    <mergeCell ref="AH316:AH317"/>
    <mergeCell ref="AI314:AI315"/>
    <mergeCell ref="AJ314:AJ315"/>
    <mergeCell ref="AK314:AK315"/>
    <mergeCell ref="AM314:AM315"/>
    <mergeCell ref="C316:C317"/>
    <mergeCell ref="D316:D317"/>
    <mergeCell ref="E316:E317"/>
    <mergeCell ref="F316:H316"/>
    <mergeCell ref="I316:I317"/>
    <mergeCell ref="J316:J317"/>
    <mergeCell ref="K314:K315"/>
    <mergeCell ref="L314:L315"/>
    <mergeCell ref="M314:M315"/>
    <mergeCell ref="N314:P314"/>
    <mergeCell ref="AE314:AG314"/>
    <mergeCell ref="AH314:AH315"/>
    <mergeCell ref="AI312:AI313"/>
    <mergeCell ref="AJ312:AJ313"/>
    <mergeCell ref="AK312:AK313"/>
    <mergeCell ref="AM312:AM313"/>
    <mergeCell ref="C314:C315"/>
    <mergeCell ref="D314:D315"/>
    <mergeCell ref="E314:E315"/>
    <mergeCell ref="F314:H314"/>
    <mergeCell ref="I314:I315"/>
    <mergeCell ref="J314:J315"/>
    <mergeCell ref="K312:K313"/>
    <mergeCell ref="L312:L313"/>
    <mergeCell ref="M312:M313"/>
    <mergeCell ref="N312:P312"/>
    <mergeCell ref="AE312:AG312"/>
    <mergeCell ref="AH312:AH313"/>
    <mergeCell ref="AI310:AI311"/>
    <mergeCell ref="AJ310:AJ311"/>
    <mergeCell ref="AK310:AK311"/>
    <mergeCell ref="AM310:AM311"/>
    <mergeCell ref="C312:C313"/>
    <mergeCell ref="D312:D313"/>
    <mergeCell ref="E312:E313"/>
    <mergeCell ref="F312:H312"/>
    <mergeCell ref="I312:I313"/>
    <mergeCell ref="J312:J313"/>
    <mergeCell ref="K310:K311"/>
    <mergeCell ref="L310:L311"/>
    <mergeCell ref="M310:M311"/>
    <mergeCell ref="N310:P310"/>
    <mergeCell ref="AE310:AG310"/>
    <mergeCell ref="AH310:AH311"/>
    <mergeCell ref="AI308:AI309"/>
    <mergeCell ref="AJ308:AJ309"/>
    <mergeCell ref="AK308:AK309"/>
    <mergeCell ref="AM308:AM309"/>
    <mergeCell ref="C310:C311"/>
    <mergeCell ref="D310:D311"/>
    <mergeCell ref="E310:E311"/>
    <mergeCell ref="F310:H310"/>
    <mergeCell ref="I310:I311"/>
    <mergeCell ref="J310:J311"/>
    <mergeCell ref="K308:K309"/>
    <mergeCell ref="L308:L309"/>
    <mergeCell ref="M308:M309"/>
    <mergeCell ref="N308:P308"/>
    <mergeCell ref="AE308:AG308"/>
    <mergeCell ref="AH308:AH309"/>
    <mergeCell ref="AI306:AI307"/>
    <mergeCell ref="AJ306:AJ307"/>
    <mergeCell ref="AK306:AK307"/>
    <mergeCell ref="AM306:AM307"/>
    <mergeCell ref="C308:C309"/>
    <mergeCell ref="D308:D309"/>
    <mergeCell ref="E308:E309"/>
    <mergeCell ref="F308:H308"/>
    <mergeCell ref="I308:I309"/>
    <mergeCell ref="J308:J309"/>
    <mergeCell ref="K306:K307"/>
    <mergeCell ref="L306:L307"/>
    <mergeCell ref="M306:M307"/>
    <mergeCell ref="N306:P306"/>
    <mergeCell ref="AE306:AG306"/>
    <mergeCell ref="AH306:AH307"/>
    <mergeCell ref="AI304:AI305"/>
    <mergeCell ref="AJ304:AJ305"/>
    <mergeCell ref="AK304:AK305"/>
    <mergeCell ref="AM304:AM305"/>
    <mergeCell ref="C306:C307"/>
    <mergeCell ref="D306:D307"/>
    <mergeCell ref="E306:E307"/>
    <mergeCell ref="F306:H306"/>
    <mergeCell ref="I306:I307"/>
    <mergeCell ref="J306:J307"/>
    <mergeCell ref="K304:K305"/>
    <mergeCell ref="L304:L305"/>
    <mergeCell ref="M304:M305"/>
    <mergeCell ref="N304:P304"/>
    <mergeCell ref="AE304:AG304"/>
    <mergeCell ref="AH304:AH305"/>
    <mergeCell ref="AI302:AI303"/>
    <mergeCell ref="AJ302:AJ303"/>
    <mergeCell ref="AK302:AK303"/>
    <mergeCell ref="AM302:AM303"/>
    <mergeCell ref="C304:C305"/>
    <mergeCell ref="D304:D305"/>
    <mergeCell ref="E304:E305"/>
    <mergeCell ref="F304:H304"/>
    <mergeCell ref="I304:I305"/>
    <mergeCell ref="J304:J305"/>
    <mergeCell ref="K302:K303"/>
    <mergeCell ref="L302:L303"/>
    <mergeCell ref="M302:M303"/>
    <mergeCell ref="N302:P302"/>
    <mergeCell ref="AE302:AG302"/>
    <mergeCell ref="AH302:AH303"/>
    <mergeCell ref="AI300:AI301"/>
    <mergeCell ref="AJ300:AJ301"/>
    <mergeCell ref="AK300:AK301"/>
    <mergeCell ref="AM300:AM301"/>
    <mergeCell ref="C302:C303"/>
    <mergeCell ref="D302:D303"/>
    <mergeCell ref="E302:E303"/>
    <mergeCell ref="F302:H302"/>
    <mergeCell ref="I302:I303"/>
    <mergeCell ref="J302:J303"/>
    <mergeCell ref="K300:K301"/>
    <mergeCell ref="L300:L301"/>
    <mergeCell ref="M300:M301"/>
    <mergeCell ref="N300:P300"/>
    <mergeCell ref="AE300:AG300"/>
    <mergeCell ref="AH300:AH301"/>
    <mergeCell ref="AI298:AI299"/>
    <mergeCell ref="AJ298:AJ299"/>
    <mergeCell ref="AK298:AK299"/>
    <mergeCell ref="AM298:AM299"/>
    <mergeCell ref="C300:C301"/>
    <mergeCell ref="D300:D301"/>
    <mergeCell ref="E300:E301"/>
    <mergeCell ref="F300:H300"/>
    <mergeCell ref="I300:I301"/>
    <mergeCell ref="J300:J301"/>
    <mergeCell ref="K298:K299"/>
    <mergeCell ref="L298:L299"/>
    <mergeCell ref="M298:M299"/>
    <mergeCell ref="N298:P298"/>
    <mergeCell ref="AE298:AG298"/>
    <mergeCell ref="AH298:AH299"/>
    <mergeCell ref="AI296:AI297"/>
    <mergeCell ref="AJ296:AJ297"/>
    <mergeCell ref="AK296:AK297"/>
    <mergeCell ref="AM296:AM297"/>
    <mergeCell ref="C298:C299"/>
    <mergeCell ref="D298:D299"/>
    <mergeCell ref="E298:E299"/>
    <mergeCell ref="F298:H298"/>
    <mergeCell ref="I298:I299"/>
    <mergeCell ref="J298:J299"/>
    <mergeCell ref="K296:K297"/>
    <mergeCell ref="L296:L297"/>
    <mergeCell ref="M296:M297"/>
    <mergeCell ref="N296:P296"/>
    <mergeCell ref="AE296:AG296"/>
    <mergeCell ref="AH296:AH297"/>
    <mergeCell ref="AI294:AI295"/>
    <mergeCell ref="AJ294:AJ295"/>
    <mergeCell ref="AK294:AK295"/>
    <mergeCell ref="AM294:AM295"/>
    <mergeCell ref="C296:C297"/>
    <mergeCell ref="D296:D297"/>
    <mergeCell ref="E296:E297"/>
    <mergeCell ref="F296:H296"/>
    <mergeCell ref="I296:I297"/>
    <mergeCell ref="J296:J297"/>
    <mergeCell ref="K294:K295"/>
    <mergeCell ref="L294:L295"/>
    <mergeCell ref="M294:M295"/>
    <mergeCell ref="N294:P294"/>
    <mergeCell ref="AE294:AG294"/>
    <mergeCell ref="AH294:AH295"/>
    <mergeCell ref="AI292:AI293"/>
    <mergeCell ref="AJ292:AJ293"/>
    <mergeCell ref="AK292:AK293"/>
    <mergeCell ref="AM292:AM293"/>
    <mergeCell ref="C294:C295"/>
    <mergeCell ref="D294:D295"/>
    <mergeCell ref="E294:E295"/>
    <mergeCell ref="F294:H294"/>
    <mergeCell ref="I294:I295"/>
    <mergeCell ref="J294:J295"/>
    <mergeCell ref="K292:K293"/>
    <mergeCell ref="L292:L293"/>
    <mergeCell ref="M292:M293"/>
    <mergeCell ref="N292:P292"/>
    <mergeCell ref="AE292:AG292"/>
    <mergeCell ref="AH292:AH293"/>
    <mergeCell ref="AI290:AI291"/>
    <mergeCell ref="AJ290:AJ291"/>
    <mergeCell ref="AK290:AK291"/>
    <mergeCell ref="AM290:AM291"/>
    <mergeCell ref="C292:C293"/>
    <mergeCell ref="D292:D293"/>
    <mergeCell ref="E292:E293"/>
    <mergeCell ref="F292:H292"/>
    <mergeCell ref="I292:I293"/>
    <mergeCell ref="J292:J293"/>
    <mergeCell ref="K290:K291"/>
    <mergeCell ref="L290:L291"/>
    <mergeCell ref="M290:M291"/>
    <mergeCell ref="N290:P290"/>
    <mergeCell ref="AE290:AG290"/>
    <mergeCell ref="AH290:AH291"/>
    <mergeCell ref="AI288:AI289"/>
    <mergeCell ref="AJ288:AJ289"/>
    <mergeCell ref="AK288:AK289"/>
    <mergeCell ref="AM288:AM289"/>
    <mergeCell ref="C290:C291"/>
    <mergeCell ref="D290:D291"/>
    <mergeCell ref="E290:E291"/>
    <mergeCell ref="F290:H290"/>
    <mergeCell ref="I290:I291"/>
    <mergeCell ref="J290:J291"/>
    <mergeCell ref="K288:K289"/>
    <mergeCell ref="L288:L289"/>
    <mergeCell ref="M288:M289"/>
    <mergeCell ref="N288:P288"/>
    <mergeCell ref="AE288:AG288"/>
    <mergeCell ref="AH288:AH289"/>
    <mergeCell ref="AI286:AI287"/>
    <mergeCell ref="AJ286:AJ287"/>
    <mergeCell ref="AK286:AK287"/>
    <mergeCell ref="AM286:AM287"/>
    <mergeCell ref="C288:C289"/>
    <mergeCell ref="D288:D289"/>
    <mergeCell ref="E288:E289"/>
    <mergeCell ref="F288:H288"/>
    <mergeCell ref="I288:I289"/>
    <mergeCell ref="J288:J289"/>
    <mergeCell ref="K286:K287"/>
    <mergeCell ref="L286:L287"/>
    <mergeCell ref="M286:M287"/>
    <mergeCell ref="N286:P286"/>
    <mergeCell ref="AE286:AG286"/>
    <mergeCell ref="AH286:AH287"/>
    <mergeCell ref="AI284:AI285"/>
    <mergeCell ref="AJ284:AJ285"/>
    <mergeCell ref="AK284:AK285"/>
    <mergeCell ref="AM284:AM285"/>
    <mergeCell ref="C286:C287"/>
    <mergeCell ref="D286:D287"/>
    <mergeCell ref="E286:E287"/>
    <mergeCell ref="F286:H286"/>
    <mergeCell ref="I286:I287"/>
    <mergeCell ref="J286:J287"/>
    <mergeCell ref="K284:K285"/>
    <mergeCell ref="L284:L285"/>
    <mergeCell ref="M284:M285"/>
    <mergeCell ref="N284:P284"/>
    <mergeCell ref="AE284:AG284"/>
    <mergeCell ref="AH284:AH285"/>
    <mergeCell ref="AI282:AI283"/>
    <mergeCell ref="AJ282:AJ283"/>
    <mergeCell ref="AK282:AK283"/>
    <mergeCell ref="AM282:AM283"/>
    <mergeCell ref="C284:C285"/>
    <mergeCell ref="D284:D285"/>
    <mergeCell ref="E284:E285"/>
    <mergeCell ref="F284:H284"/>
    <mergeCell ref="I284:I285"/>
    <mergeCell ref="J284:J285"/>
    <mergeCell ref="K282:K283"/>
    <mergeCell ref="L282:L283"/>
    <mergeCell ref="M282:M283"/>
    <mergeCell ref="N282:P282"/>
    <mergeCell ref="AE282:AG282"/>
    <mergeCell ref="AH282:AH283"/>
    <mergeCell ref="AI280:AI281"/>
    <mergeCell ref="AJ280:AJ281"/>
    <mergeCell ref="AK280:AK281"/>
    <mergeCell ref="AM280:AM281"/>
    <mergeCell ref="C282:C283"/>
    <mergeCell ref="D282:D283"/>
    <mergeCell ref="E282:E283"/>
    <mergeCell ref="F282:H282"/>
    <mergeCell ref="I282:I283"/>
    <mergeCell ref="J282:J283"/>
    <mergeCell ref="K280:K281"/>
    <mergeCell ref="L280:L281"/>
    <mergeCell ref="M280:M281"/>
    <mergeCell ref="N280:P280"/>
    <mergeCell ref="AE280:AG280"/>
    <mergeCell ref="AH280:AH281"/>
    <mergeCell ref="AI278:AI279"/>
    <mergeCell ref="AJ278:AJ279"/>
    <mergeCell ref="AK278:AK279"/>
    <mergeCell ref="AM278:AM279"/>
    <mergeCell ref="C280:C281"/>
    <mergeCell ref="D280:D281"/>
    <mergeCell ref="E280:E281"/>
    <mergeCell ref="F280:H280"/>
    <mergeCell ref="I280:I281"/>
    <mergeCell ref="J280:J281"/>
    <mergeCell ref="K278:K279"/>
    <mergeCell ref="L278:L279"/>
    <mergeCell ref="M278:M279"/>
    <mergeCell ref="N278:P278"/>
    <mergeCell ref="AE278:AG278"/>
    <mergeCell ref="AH278:AH279"/>
    <mergeCell ref="AI276:AI277"/>
    <mergeCell ref="AJ276:AJ277"/>
    <mergeCell ref="AK276:AK277"/>
    <mergeCell ref="AM276:AM277"/>
    <mergeCell ref="C278:C279"/>
    <mergeCell ref="D278:D279"/>
    <mergeCell ref="E278:E279"/>
    <mergeCell ref="F278:H278"/>
    <mergeCell ref="I278:I279"/>
    <mergeCell ref="J278:J279"/>
    <mergeCell ref="K276:K277"/>
    <mergeCell ref="L276:L277"/>
    <mergeCell ref="M276:M277"/>
    <mergeCell ref="N276:P276"/>
    <mergeCell ref="AE276:AG276"/>
    <mergeCell ref="AH276:AH277"/>
    <mergeCell ref="AI274:AI275"/>
    <mergeCell ref="AJ274:AJ275"/>
    <mergeCell ref="AK274:AK275"/>
    <mergeCell ref="AM274:AM275"/>
    <mergeCell ref="C276:C277"/>
    <mergeCell ref="D276:D277"/>
    <mergeCell ref="E276:E277"/>
    <mergeCell ref="F276:H276"/>
    <mergeCell ref="I276:I277"/>
    <mergeCell ref="J276:J277"/>
    <mergeCell ref="K274:K275"/>
    <mergeCell ref="L274:L275"/>
    <mergeCell ref="M274:M275"/>
    <mergeCell ref="N274:P274"/>
    <mergeCell ref="AE274:AG274"/>
    <mergeCell ref="AH274:AH275"/>
    <mergeCell ref="AI272:AI273"/>
    <mergeCell ref="AJ272:AJ273"/>
    <mergeCell ref="AK272:AK273"/>
    <mergeCell ref="AM272:AM273"/>
    <mergeCell ref="C274:C275"/>
    <mergeCell ref="D274:D275"/>
    <mergeCell ref="E274:E275"/>
    <mergeCell ref="F274:H274"/>
    <mergeCell ref="I274:I275"/>
    <mergeCell ref="J274:J275"/>
    <mergeCell ref="K272:K273"/>
    <mergeCell ref="L272:L273"/>
    <mergeCell ref="M272:M273"/>
    <mergeCell ref="N272:P272"/>
    <mergeCell ref="AE272:AG272"/>
    <mergeCell ref="AH272:AH273"/>
    <mergeCell ref="AI270:AI271"/>
    <mergeCell ref="AJ270:AJ271"/>
    <mergeCell ref="AK270:AK271"/>
    <mergeCell ref="AM270:AM271"/>
    <mergeCell ref="C272:C273"/>
    <mergeCell ref="D272:D273"/>
    <mergeCell ref="E272:E273"/>
    <mergeCell ref="F272:H272"/>
    <mergeCell ref="I272:I273"/>
    <mergeCell ref="J272:J273"/>
    <mergeCell ref="K270:K271"/>
    <mergeCell ref="L270:L271"/>
    <mergeCell ref="M270:M271"/>
    <mergeCell ref="N270:P270"/>
    <mergeCell ref="AE270:AG270"/>
    <mergeCell ref="AH270:AH271"/>
    <mergeCell ref="AI268:AI269"/>
    <mergeCell ref="AJ268:AJ269"/>
    <mergeCell ref="AK268:AK269"/>
    <mergeCell ref="AM268:AM269"/>
    <mergeCell ref="C270:C271"/>
    <mergeCell ref="D270:D271"/>
    <mergeCell ref="E270:E271"/>
    <mergeCell ref="F270:H270"/>
    <mergeCell ref="I270:I271"/>
    <mergeCell ref="J270:J271"/>
    <mergeCell ref="K268:K269"/>
    <mergeCell ref="L268:L269"/>
    <mergeCell ref="M268:M269"/>
    <mergeCell ref="N268:P268"/>
    <mergeCell ref="AE268:AG268"/>
    <mergeCell ref="AH268:AH269"/>
    <mergeCell ref="AI266:AI267"/>
    <mergeCell ref="AJ266:AJ267"/>
    <mergeCell ref="AK266:AK267"/>
    <mergeCell ref="AM266:AM267"/>
    <mergeCell ref="C268:C269"/>
    <mergeCell ref="D268:D269"/>
    <mergeCell ref="E268:E269"/>
    <mergeCell ref="F268:H268"/>
    <mergeCell ref="I268:I269"/>
    <mergeCell ref="J268:J269"/>
    <mergeCell ref="K266:K267"/>
    <mergeCell ref="L266:L267"/>
    <mergeCell ref="M266:M267"/>
    <mergeCell ref="N266:P266"/>
    <mergeCell ref="AE266:AG266"/>
    <mergeCell ref="AH266:AH267"/>
    <mergeCell ref="AI264:AI265"/>
    <mergeCell ref="AJ264:AJ265"/>
    <mergeCell ref="AK264:AK265"/>
    <mergeCell ref="AM264:AM265"/>
    <mergeCell ref="C266:C267"/>
    <mergeCell ref="D266:D267"/>
    <mergeCell ref="E266:E267"/>
    <mergeCell ref="F266:H266"/>
    <mergeCell ref="I266:I267"/>
    <mergeCell ref="J266:J267"/>
    <mergeCell ref="K264:K265"/>
    <mergeCell ref="L264:L265"/>
    <mergeCell ref="M264:M265"/>
    <mergeCell ref="N264:P264"/>
    <mergeCell ref="AE264:AG264"/>
    <mergeCell ref="AH264:AH265"/>
    <mergeCell ref="AI262:AI263"/>
    <mergeCell ref="AJ262:AJ263"/>
    <mergeCell ref="AK262:AK263"/>
    <mergeCell ref="AM262:AM263"/>
    <mergeCell ref="C264:C265"/>
    <mergeCell ref="D264:D265"/>
    <mergeCell ref="E264:E265"/>
    <mergeCell ref="F264:H264"/>
    <mergeCell ref="I264:I265"/>
    <mergeCell ref="J264:J265"/>
    <mergeCell ref="K262:K263"/>
    <mergeCell ref="L262:L263"/>
    <mergeCell ref="M262:M263"/>
    <mergeCell ref="N262:P262"/>
    <mergeCell ref="AE262:AG262"/>
    <mergeCell ref="AH262:AH263"/>
    <mergeCell ref="AI260:AI261"/>
    <mergeCell ref="AJ260:AJ261"/>
    <mergeCell ref="AK260:AK261"/>
    <mergeCell ref="AM260:AM261"/>
    <mergeCell ref="C262:C263"/>
    <mergeCell ref="D262:D263"/>
    <mergeCell ref="E262:E263"/>
    <mergeCell ref="F262:H262"/>
    <mergeCell ref="I262:I263"/>
    <mergeCell ref="J262:J263"/>
    <mergeCell ref="K260:K261"/>
    <mergeCell ref="L260:L261"/>
    <mergeCell ref="M260:M261"/>
    <mergeCell ref="N260:P260"/>
    <mergeCell ref="AE260:AG260"/>
    <mergeCell ref="AH260:AH261"/>
    <mergeCell ref="AI258:AI259"/>
    <mergeCell ref="AJ258:AJ259"/>
    <mergeCell ref="AK258:AK259"/>
    <mergeCell ref="AM258:AM259"/>
    <mergeCell ref="C260:C261"/>
    <mergeCell ref="D260:D261"/>
    <mergeCell ref="E260:E261"/>
    <mergeCell ref="F260:H260"/>
    <mergeCell ref="I260:I261"/>
    <mergeCell ref="J260:J261"/>
    <mergeCell ref="K258:K259"/>
    <mergeCell ref="L258:L259"/>
    <mergeCell ref="M258:M259"/>
    <mergeCell ref="N258:P258"/>
    <mergeCell ref="AE258:AG258"/>
    <mergeCell ref="AH258:AH259"/>
    <mergeCell ref="AI256:AI257"/>
    <mergeCell ref="AJ256:AJ257"/>
    <mergeCell ref="AK256:AK257"/>
    <mergeCell ref="AM256:AM257"/>
    <mergeCell ref="C258:C259"/>
    <mergeCell ref="D258:D259"/>
    <mergeCell ref="E258:E259"/>
    <mergeCell ref="F258:H258"/>
    <mergeCell ref="I258:I259"/>
    <mergeCell ref="J258:J259"/>
    <mergeCell ref="K256:K257"/>
    <mergeCell ref="L256:L257"/>
    <mergeCell ref="M256:M257"/>
    <mergeCell ref="N256:P256"/>
    <mergeCell ref="AE256:AG256"/>
    <mergeCell ref="AH256:AH257"/>
    <mergeCell ref="AI254:AI255"/>
    <mergeCell ref="AJ254:AJ255"/>
    <mergeCell ref="AK254:AK255"/>
    <mergeCell ref="AM254:AM255"/>
    <mergeCell ref="C256:C257"/>
    <mergeCell ref="D256:D257"/>
    <mergeCell ref="E256:E257"/>
    <mergeCell ref="F256:H256"/>
    <mergeCell ref="I256:I257"/>
    <mergeCell ref="J256:J257"/>
    <mergeCell ref="K254:K255"/>
    <mergeCell ref="L254:L255"/>
    <mergeCell ref="M254:M255"/>
    <mergeCell ref="N254:P254"/>
    <mergeCell ref="AE254:AG254"/>
    <mergeCell ref="AH254:AH255"/>
    <mergeCell ref="AI252:AI253"/>
    <mergeCell ref="AJ252:AJ253"/>
    <mergeCell ref="AK252:AK253"/>
    <mergeCell ref="AM252:AM253"/>
    <mergeCell ref="C254:C255"/>
    <mergeCell ref="D254:D255"/>
    <mergeCell ref="E254:E255"/>
    <mergeCell ref="F254:H254"/>
    <mergeCell ref="I254:I255"/>
    <mergeCell ref="J254:J255"/>
    <mergeCell ref="K252:K253"/>
    <mergeCell ref="L252:L253"/>
    <mergeCell ref="M252:M253"/>
    <mergeCell ref="N252:P252"/>
    <mergeCell ref="AE252:AG252"/>
    <mergeCell ref="AH252:AH253"/>
    <mergeCell ref="AI250:AI251"/>
    <mergeCell ref="AJ250:AJ251"/>
    <mergeCell ref="AK250:AK251"/>
    <mergeCell ref="AM250:AM251"/>
    <mergeCell ref="C252:C253"/>
    <mergeCell ref="D252:D253"/>
    <mergeCell ref="E252:E253"/>
    <mergeCell ref="F252:H252"/>
    <mergeCell ref="I252:I253"/>
    <mergeCell ref="J252:J253"/>
    <mergeCell ref="K250:K251"/>
    <mergeCell ref="L250:L251"/>
    <mergeCell ref="M250:M251"/>
    <mergeCell ref="N250:P250"/>
    <mergeCell ref="AE250:AG250"/>
    <mergeCell ref="AH250:AH251"/>
    <mergeCell ref="AI248:AI249"/>
    <mergeCell ref="AJ248:AJ249"/>
    <mergeCell ref="AK248:AK249"/>
    <mergeCell ref="AM248:AM249"/>
    <mergeCell ref="C250:C251"/>
    <mergeCell ref="D250:D251"/>
    <mergeCell ref="E250:E251"/>
    <mergeCell ref="F250:H250"/>
    <mergeCell ref="I250:I251"/>
    <mergeCell ref="J250:J251"/>
    <mergeCell ref="K248:K249"/>
    <mergeCell ref="L248:L249"/>
    <mergeCell ref="M248:M249"/>
    <mergeCell ref="N248:P248"/>
    <mergeCell ref="AE248:AG248"/>
    <mergeCell ref="AH248:AH249"/>
    <mergeCell ref="AI246:AI247"/>
    <mergeCell ref="AJ246:AJ247"/>
    <mergeCell ref="AK246:AK247"/>
    <mergeCell ref="AM246:AM247"/>
    <mergeCell ref="C248:C249"/>
    <mergeCell ref="D248:D249"/>
    <mergeCell ref="E248:E249"/>
    <mergeCell ref="F248:H248"/>
    <mergeCell ref="I248:I249"/>
    <mergeCell ref="J248:J249"/>
    <mergeCell ref="K246:K247"/>
    <mergeCell ref="L246:L247"/>
    <mergeCell ref="M246:M247"/>
    <mergeCell ref="N246:P246"/>
    <mergeCell ref="AE246:AG246"/>
    <mergeCell ref="AH246:AH247"/>
    <mergeCell ref="AI244:AI245"/>
    <mergeCell ref="AJ244:AJ245"/>
    <mergeCell ref="AK244:AK245"/>
    <mergeCell ref="AM244:AM245"/>
    <mergeCell ref="C246:C247"/>
    <mergeCell ref="D246:D247"/>
    <mergeCell ref="E246:E247"/>
    <mergeCell ref="F246:H246"/>
    <mergeCell ref="I246:I247"/>
    <mergeCell ref="J246:J247"/>
    <mergeCell ref="K244:K245"/>
    <mergeCell ref="L244:L245"/>
    <mergeCell ref="M244:M245"/>
    <mergeCell ref="N244:P244"/>
    <mergeCell ref="AE244:AG244"/>
    <mergeCell ref="AH244:AH245"/>
    <mergeCell ref="AI242:AI243"/>
    <mergeCell ref="AJ242:AJ243"/>
    <mergeCell ref="AK242:AK243"/>
    <mergeCell ref="AM242:AM243"/>
    <mergeCell ref="C244:C245"/>
    <mergeCell ref="D244:D245"/>
    <mergeCell ref="E244:E245"/>
    <mergeCell ref="F244:H244"/>
    <mergeCell ref="I244:I245"/>
    <mergeCell ref="J244:J245"/>
    <mergeCell ref="K242:K243"/>
    <mergeCell ref="L242:L243"/>
    <mergeCell ref="M242:M243"/>
    <mergeCell ref="N242:P242"/>
    <mergeCell ref="AE242:AG242"/>
    <mergeCell ref="AH242:AH243"/>
    <mergeCell ref="AI240:AI241"/>
    <mergeCell ref="AJ240:AJ241"/>
    <mergeCell ref="AK240:AK241"/>
    <mergeCell ref="AM240:AM241"/>
    <mergeCell ref="C242:C243"/>
    <mergeCell ref="D242:D243"/>
    <mergeCell ref="E242:E243"/>
    <mergeCell ref="F242:H242"/>
    <mergeCell ref="I242:I243"/>
    <mergeCell ref="J242:J243"/>
    <mergeCell ref="K240:K241"/>
    <mergeCell ref="L240:L241"/>
    <mergeCell ref="M240:M241"/>
    <mergeCell ref="N240:P240"/>
    <mergeCell ref="AE240:AG240"/>
    <mergeCell ref="AH240:AH241"/>
    <mergeCell ref="AI238:AI239"/>
    <mergeCell ref="AJ238:AJ239"/>
    <mergeCell ref="AK238:AK239"/>
    <mergeCell ref="AM238:AM239"/>
    <mergeCell ref="C240:C241"/>
    <mergeCell ref="D240:D241"/>
    <mergeCell ref="E240:E241"/>
    <mergeCell ref="F240:H240"/>
    <mergeCell ref="I240:I241"/>
    <mergeCell ref="J240:J241"/>
    <mergeCell ref="K238:K239"/>
    <mergeCell ref="L238:L239"/>
    <mergeCell ref="M238:M239"/>
    <mergeCell ref="N238:P238"/>
    <mergeCell ref="AE238:AG238"/>
    <mergeCell ref="AH238:AH239"/>
    <mergeCell ref="AI236:AI237"/>
    <mergeCell ref="AJ236:AJ237"/>
    <mergeCell ref="AK236:AK237"/>
    <mergeCell ref="AM236:AM237"/>
    <mergeCell ref="C238:C239"/>
    <mergeCell ref="D238:D239"/>
    <mergeCell ref="E238:E239"/>
    <mergeCell ref="F238:H238"/>
    <mergeCell ref="I238:I239"/>
    <mergeCell ref="J238:J239"/>
    <mergeCell ref="K236:K237"/>
    <mergeCell ref="L236:L237"/>
    <mergeCell ref="M236:M237"/>
    <mergeCell ref="N236:P236"/>
    <mergeCell ref="AE236:AG236"/>
    <mergeCell ref="AH236:AH237"/>
    <mergeCell ref="AI234:AI235"/>
    <mergeCell ref="AJ234:AJ235"/>
    <mergeCell ref="AK234:AK235"/>
    <mergeCell ref="AM234:AM235"/>
    <mergeCell ref="C236:C237"/>
    <mergeCell ref="D236:D237"/>
    <mergeCell ref="E236:E237"/>
    <mergeCell ref="F236:H236"/>
    <mergeCell ref="I236:I237"/>
    <mergeCell ref="J236:J237"/>
    <mergeCell ref="K234:K235"/>
    <mergeCell ref="L234:L235"/>
    <mergeCell ref="M234:M235"/>
    <mergeCell ref="N234:P234"/>
    <mergeCell ref="AE234:AG234"/>
    <mergeCell ref="AH234:AH235"/>
    <mergeCell ref="AI232:AI233"/>
    <mergeCell ref="AJ232:AJ233"/>
    <mergeCell ref="AK232:AK233"/>
    <mergeCell ref="AM232:AM233"/>
    <mergeCell ref="C234:C235"/>
    <mergeCell ref="D234:D235"/>
    <mergeCell ref="E234:E235"/>
    <mergeCell ref="F234:H234"/>
    <mergeCell ref="I234:I235"/>
    <mergeCell ref="J234:J235"/>
    <mergeCell ref="K232:K233"/>
    <mergeCell ref="L232:L233"/>
    <mergeCell ref="M232:M233"/>
    <mergeCell ref="N232:P232"/>
    <mergeCell ref="AE232:AG232"/>
    <mergeCell ref="AH232:AH233"/>
    <mergeCell ref="AI230:AI231"/>
    <mergeCell ref="AJ230:AJ231"/>
    <mergeCell ref="AK230:AK231"/>
    <mergeCell ref="AM230:AM231"/>
    <mergeCell ref="C232:C233"/>
    <mergeCell ref="D232:D233"/>
    <mergeCell ref="E232:E233"/>
    <mergeCell ref="F232:H232"/>
    <mergeCell ref="I232:I233"/>
    <mergeCell ref="J232:J233"/>
    <mergeCell ref="K230:K231"/>
    <mergeCell ref="L230:L231"/>
    <mergeCell ref="M230:M231"/>
    <mergeCell ref="N230:P230"/>
    <mergeCell ref="AE230:AG230"/>
    <mergeCell ref="AH230:AH231"/>
    <mergeCell ref="AI228:AI229"/>
    <mergeCell ref="AJ228:AJ229"/>
    <mergeCell ref="AK228:AK229"/>
    <mergeCell ref="AM228:AM229"/>
    <mergeCell ref="C230:C231"/>
    <mergeCell ref="D230:D231"/>
    <mergeCell ref="E230:E231"/>
    <mergeCell ref="F230:H230"/>
    <mergeCell ref="I230:I231"/>
    <mergeCell ref="J230:J231"/>
    <mergeCell ref="K228:K229"/>
    <mergeCell ref="L228:L229"/>
    <mergeCell ref="M228:M229"/>
    <mergeCell ref="N228:P228"/>
    <mergeCell ref="AE228:AG228"/>
    <mergeCell ref="AH228:AH229"/>
    <mergeCell ref="AI226:AI227"/>
    <mergeCell ref="AJ226:AJ227"/>
    <mergeCell ref="AK226:AK227"/>
    <mergeCell ref="AM226:AM227"/>
    <mergeCell ref="C228:C229"/>
    <mergeCell ref="D228:D229"/>
    <mergeCell ref="E228:E229"/>
    <mergeCell ref="F228:H228"/>
    <mergeCell ref="I228:I229"/>
    <mergeCell ref="J228:J229"/>
    <mergeCell ref="K226:K227"/>
    <mergeCell ref="L226:L227"/>
    <mergeCell ref="M226:M227"/>
    <mergeCell ref="N226:P226"/>
    <mergeCell ref="AE226:AG226"/>
    <mergeCell ref="AH226:AH227"/>
    <mergeCell ref="AI224:AI225"/>
    <mergeCell ref="AJ224:AJ225"/>
    <mergeCell ref="AK224:AK225"/>
    <mergeCell ref="AM224:AM225"/>
    <mergeCell ref="C226:C227"/>
    <mergeCell ref="D226:D227"/>
    <mergeCell ref="E226:E227"/>
    <mergeCell ref="F226:H226"/>
    <mergeCell ref="I226:I227"/>
    <mergeCell ref="J226:J227"/>
    <mergeCell ref="K224:K225"/>
    <mergeCell ref="L224:L225"/>
    <mergeCell ref="M224:M225"/>
    <mergeCell ref="N224:P224"/>
    <mergeCell ref="AE224:AG224"/>
    <mergeCell ref="AH224:AH225"/>
    <mergeCell ref="AI222:AI223"/>
    <mergeCell ref="AJ222:AJ223"/>
    <mergeCell ref="AK222:AK223"/>
    <mergeCell ref="AM222:AM223"/>
    <mergeCell ref="C224:C225"/>
    <mergeCell ref="D224:D225"/>
    <mergeCell ref="E224:E225"/>
    <mergeCell ref="F224:H224"/>
    <mergeCell ref="I224:I225"/>
    <mergeCell ref="J224:J225"/>
    <mergeCell ref="K222:K223"/>
    <mergeCell ref="L222:L223"/>
    <mergeCell ref="M222:M223"/>
    <mergeCell ref="N222:P222"/>
    <mergeCell ref="AE222:AG222"/>
    <mergeCell ref="AH222:AH223"/>
    <mergeCell ref="AI220:AI221"/>
    <mergeCell ref="AJ220:AJ221"/>
    <mergeCell ref="AK220:AK221"/>
    <mergeCell ref="AM220:AM221"/>
    <mergeCell ref="C222:C223"/>
    <mergeCell ref="D222:D223"/>
    <mergeCell ref="E222:E223"/>
    <mergeCell ref="F222:H222"/>
    <mergeCell ref="I222:I223"/>
    <mergeCell ref="J222:J223"/>
    <mergeCell ref="K220:K221"/>
    <mergeCell ref="L220:L221"/>
    <mergeCell ref="M220:M221"/>
    <mergeCell ref="N220:P220"/>
    <mergeCell ref="AE220:AG220"/>
    <mergeCell ref="AH220:AH221"/>
    <mergeCell ref="AI218:AI219"/>
    <mergeCell ref="AJ218:AJ219"/>
    <mergeCell ref="AK218:AK219"/>
    <mergeCell ref="AM218:AM219"/>
    <mergeCell ref="C220:C221"/>
    <mergeCell ref="D220:D221"/>
    <mergeCell ref="E220:E221"/>
    <mergeCell ref="F220:H220"/>
    <mergeCell ref="I220:I221"/>
    <mergeCell ref="J220:J221"/>
    <mergeCell ref="K218:K219"/>
    <mergeCell ref="L218:L219"/>
    <mergeCell ref="M218:M219"/>
    <mergeCell ref="N218:P218"/>
    <mergeCell ref="AE218:AG218"/>
    <mergeCell ref="AH218:AH219"/>
    <mergeCell ref="AI216:AI217"/>
    <mergeCell ref="AJ216:AJ217"/>
    <mergeCell ref="AK216:AK217"/>
    <mergeCell ref="AM216:AM217"/>
    <mergeCell ref="C218:C219"/>
    <mergeCell ref="D218:D219"/>
    <mergeCell ref="E218:E219"/>
    <mergeCell ref="F218:H218"/>
    <mergeCell ref="I218:I219"/>
    <mergeCell ref="J218:J219"/>
    <mergeCell ref="K216:K217"/>
    <mergeCell ref="L216:L217"/>
    <mergeCell ref="M216:M217"/>
    <mergeCell ref="N216:P216"/>
    <mergeCell ref="AE216:AG216"/>
    <mergeCell ref="AH216:AH217"/>
    <mergeCell ref="AI214:AI215"/>
    <mergeCell ref="AJ214:AJ215"/>
    <mergeCell ref="AK214:AK215"/>
    <mergeCell ref="AM214:AM215"/>
    <mergeCell ref="C216:C217"/>
    <mergeCell ref="D216:D217"/>
    <mergeCell ref="E216:E217"/>
    <mergeCell ref="F216:H216"/>
    <mergeCell ref="I216:I217"/>
    <mergeCell ref="J216:J217"/>
    <mergeCell ref="K214:K215"/>
    <mergeCell ref="L214:L215"/>
    <mergeCell ref="M214:M215"/>
    <mergeCell ref="N214:P214"/>
    <mergeCell ref="AE214:AG214"/>
    <mergeCell ref="AH214:AH215"/>
    <mergeCell ref="AI212:AI213"/>
    <mergeCell ref="AJ212:AJ213"/>
    <mergeCell ref="AK212:AK213"/>
    <mergeCell ref="AM212:AM213"/>
    <mergeCell ref="C214:C215"/>
    <mergeCell ref="D214:D215"/>
    <mergeCell ref="E214:E215"/>
    <mergeCell ref="F214:H214"/>
    <mergeCell ref="I214:I215"/>
    <mergeCell ref="J214:J215"/>
    <mergeCell ref="K212:K213"/>
    <mergeCell ref="L212:L213"/>
    <mergeCell ref="M212:M213"/>
    <mergeCell ref="N212:P212"/>
    <mergeCell ref="AE212:AG212"/>
    <mergeCell ref="AH212:AH213"/>
    <mergeCell ref="AI210:AI211"/>
    <mergeCell ref="AJ210:AJ211"/>
    <mergeCell ref="AK210:AK211"/>
    <mergeCell ref="AM210:AM211"/>
    <mergeCell ref="C212:C213"/>
    <mergeCell ref="D212:D213"/>
    <mergeCell ref="E212:E213"/>
    <mergeCell ref="F212:H212"/>
    <mergeCell ref="I212:I213"/>
    <mergeCell ref="J212:J213"/>
    <mergeCell ref="K210:K211"/>
    <mergeCell ref="L210:L211"/>
    <mergeCell ref="M210:M211"/>
    <mergeCell ref="N210:P210"/>
    <mergeCell ref="AE210:AG210"/>
    <mergeCell ref="AH210:AH211"/>
    <mergeCell ref="AI208:AI209"/>
    <mergeCell ref="AJ208:AJ209"/>
    <mergeCell ref="AK208:AK209"/>
    <mergeCell ref="AM208:AM209"/>
    <mergeCell ref="C210:C211"/>
    <mergeCell ref="D210:D211"/>
    <mergeCell ref="E210:E211"/>
    <mergeCell ref="F210:H210"/>
    <mergeCell ref="I210:I211"/>
    <mergeCell ref="J210:J211"/>
    <mergeCell ref="K208:K209"/>
    <mergeCell ref="L208:L209"/>
    <mergeCell ref="M208:M209"/>
    <mergeCell ref="N208:P208"/>
    <mergeCell ref="AE208:AG208"/>
    <mergeCell ref="AH208:AH209"/>
    <mergeCell ref="AI206:AI207"/>
    <mergeCell ref="AJ206:AJ207"/>
    <mergeCell ref="AK206:AK207"/>
    <mergeCell ref="AM206:AM207"/>
    <mergeCell ref="C208:C209"/>
    <mergeCell ref="D208:D209"/>
    <mergeCell ref="E208:E209"/>
    <mergeCell ref="F208:H208"/>
    <mergeCell ref="I208:I209"/>
    <mergeCell ref="J208:J209"/>
    <mergeCell ref="K206:K207"/>
    <mergeCell ref="L206:L207"/>
    <mergeCell ref="M206:M207"/>
    <mergeCell ref="N206:P206"/>
    <mergeCell ref="AE206:AG206"/>
    <mergeCell ref="AH206:AH207"/>
    <mergeCell ref="AI204:AI205"/>
    <mergeCell ref="AJ204:AJ205"/>
    <mergeCell ref="AK204:AK205"/>
    <mergeCell ref="AM204:AM205"/>
    <mergeCell ref="C206:C207"/>
    <mergeCell ref="D206:D207"/>
    <mergeCell ref="E206:E207"/>
    <mergeCell ref="F206:H206"/>
    <mergeCell ref="I206:I207"/>
    <mergeCell ref="J206:J207"/>
    <mergeCell ref="K204:K205"/>
    <mergeCell ref="L204:L205"/>
    <mergeCell ref="M204:M205"/>
    <mergeCell ref="N204:P204"/>
    <mergeCell ref="AE204:AG204"/>
    <mergeCell ref="AH204:AH205"/>
    <mergeCell ref="AI202:AI203"/>
    <mergeCell ref="AJ202:AJ203"/>
    <mergeCell ref="AK202:AK203"/>
    <mergeCell ref="AM202:AM203"/>
    <mergeCell ref="C204:C205"/>
    <mergeCell ref="D204:D205"/>
    <mergeCell ref="E204:E205"/>
    <mergeCell ref="F204:H204"/>
    <mergeCell ref="I204:I205"/>
    <mergeCell ref="J204:J205"/>
    <mergeCell ref="K202:K203"/>
    <mergeCell ref="L202:L203"/>
    <mergeCell ref="M202:M203"/>
    <mergeCell ref="N202:P202"/>
    <mergeCell ref="AE202:AG202"/>
    <mergeCell ref="AH202:AH203"/>
    <mergeCell ref="AI200:AI201"/>
    <mergeCell ref="AJ200:AJ201"/>
    <mergeCell ref="AK200:AK201"/>
    <mergeCell ref="AM200:AM201"/>
    <mergeCell ref="C202:C203"/>
    <mergeCell ref="D202:D203"/>
    <mergeCell ref="E202:E203"/>
    <mergeCell ref="F202:H202"/>
    <mergeCell ref="I202:I203"/>
    <mergeCell ref="J202:J203"/>
    <mergeCell ref="K200:K201"/>
    <mergeCell ref="L200:L201"/>
    <mergeCell ref="M200:M201"/>
    <mergeCell ref="N200:P200"/>
    <mergeCell ref="AE200:AG200"/>
    <mergeCell ref="AH200:AH201"/>
    <mergeCell ref="AI198:AI199"/>
    <mergeCell ref="AJ198:AJ199"/>
    <mergeCell ref="AK198:AK199"/>
    <mergeCell ref="AM198:AM199"/>
    <mergeCell ref="C200:C201"/>
    <mergeCell ref="D200:D201"/>
    <mergeCell ref="E200:E201"/>
    <mergeCell ref="F200:H200"/>
    <mergeCell ref="I200:I201"/>
    <mergeCell ref="J200:J201"/>
    <mergeCell ref="K198:K199"/>
    <mergeCell ref="L198:L199"/>
    <mergeCell ref="M198:M199"/>
    <mergeCell ref="N198:P198"/>
    <mergeCell ref="AE198:AG198"/>
    <mergeCell ref="AH198:AH199"/>
    <mergeCell ref="AI196:AI197"/>
    <mergeCell ref="AJ196:AJ197"/>
    <mergeCell ref="AK196:AK197"/>
    <mergeCell ref="AM196:AM197"/>
    <mergeCell ref="C198:C199"/>
    <mergeCell ref="D198:D199"/>
    <mergeCell ref="E198:E199"/>
    <mergeCell ref="F198:H198"/>
    <mergeCell ref="I198:I199"/>
    <mergeCell ref="J198:J199"/>
    <mergeCell ref="K196:K197"/>
    <mergeCell ref="L196:L197"/>
    <mergeCell ref="M196:M197"/>
    <mergeCell ref="N196:P196"/>
    <mergeCell ref="AE196:AG196"/>
    <mergeCell ref="AH196:AH197"/>
    <mergeCell ref="AI194:AI195"/>
    <mergeCell ref="AJ194:AJ195"/>
    <mergeCell ref="AK194:AK195"/>
    <mergeCell ref="AM194:AM195"/>
    <mergeCell ref="C196:C197"/>
    <mergeCell ref="D196:D197"/>
    <mergeCell ref="E196:E197"/>
    <mergeCell ref="F196:H196"/>
    <mergeCell ref="I196:I197"/>
    <mergeCell ref="J196:J197"/>
    <mergeCell ref="K194:K195"/>
    <mergeCell ref="L194:L195"/>
    <mergeCell ref="M194:M195"/>
    <mergeCell ref="N194:P194"/>
    <mergeCell ref="AE194:AG194"/>
    <mergeCell ref="AH194:AH195"/>
    <mergeCell ref="AI192:AI193"/>
    <mergeCell ref="AJ192:AJ193"/>
    <mergeCell ref="AK192:AK193"/>
    <mergeCell ref="AM192:AM193"/>
    <mergeCell ref="C194:C195"/>
    <mergeCell ref="D194:D195"/>
    <mergeCell ref="E194:E195"/>
    <mergeCell ref="F194:H194"/>
    <mergeCell ref="I194:I195"/>
    <mergeCell ref="J194:J195"/>
    <mergeCell ref="K192:K193"/>
    <mergeCell ref="L192:L193"/>
    <mergeCell ref="M192:M193"/>
    <mergeCell ref="N192:P192"/>
    <mergeCell ref="AE192:AG192"/>
    <mergeCell ref="AH192:AH193"/>
    <mergeCell ref="AI190:AI191"/>
    <mergeCell ref="AJ190:AJ191"/>
    <mergeCell ref="AK190:AK191"/>
    <mergeCell ref="AM190:AM191"/>
    <mergeCell ref="C192:C193"/>
    <mergeCell ref="D192:D193"/>
    <mergeCell ref="E192:E193"/>
    <mergeCell ref="F192:H192"/>
    <mergeCell ref="I192:I193"/>
    <mergeCell ref="J192:J193"/>
    <mergeCell ref="K190:K191"/>
    <mergeCell ref="L190:L191"/>
    <mergeCell ref="M190:M191"/>
    <mergeCell ref="N190:P190"/>
    <mergeCell ref="AE190:AG190"/>
    <mergeCell ref="AH190:AH191"/>
    <mergeCell ref="AI188:AI189"/>
    <mergeCell ref="AJ188:AJ189"/>
    <mergeCell ref="AK188:AK189"/>
    <mergeCell ref="AM188:AM189"/>
    <mergeCell ref="C190:C191"/>
    <mergeCell ref="D190:D191"/>
    <mergeCell ref="E190:E191"/>
    <mergeCell ref="F190:H190"/>
    <mergeCell ref="I190:I191"/>
    <mergeCell ref="J190:J191"/>
    <mergeCell ref="K188:K189"/>
    <mergeCell ref="L188:L189"/>
    <mergeCell ref="M188:M189"/>
    <mergeCell ref="N188:P188"/>
    <mergeCell ref="AE188:AG188"/>
    <mergeCell ref="AH188:AH189"/>
    <mergeCell ref="AI186:AI187"/>
    <mergeCell ref="AJ186:AJ187"/>
    <mergeCell ref="AK186:AK187"/>
    <mergeCell ref="AM186:AM187"/>
    <mergeCell ref="C188:C189"/>
    <mergeCell ref="D188:D189"/>
    <mergeCell ref="E188:E189"/>
    <mergeCell ref="F188:H188"/>
    <mergeCell ref="I188:I189"/>
    <mergeCell ref="J188:J189"/>
    <mergeCell ref="K186:K187"/>
    <mergeCell ref="L186:L187"/>
    <mergeCell ref="M186:M187"/>
    <mergeCell ref="N186:P186"/>
    <mergeCell ref="AE186:AG186"/>
    <mergeCell ref="AH186:AH187"/>
    <mergeCell ref="AI184:AI185"/>
    <mergeCell ref="AJ184:AJ185"/>
    <mergeCell ref="AK184:AK185"/>
    <mergeCell ref="AM184:AM185"/>
    <mergeCell ref="C186:C187"/>
    <mergeCell ref="D186:D187"/>
    <mergeCell ref="E186:E187"/>
    <mergeCell ref="F186:H186"/>
    <mergeCell ref="I186:I187"/>
    <mergeCell ref="J186:J187"/>
    <mergeCell ref="K184:K185"/>
    <mergeCell ref="L184:L185"/>
    <mergeCell ref="M184:M185"/>
    <mergeCell ref="N184:P184"/>
    <mergeCell ref="AE184:AG184"/>
    <mergeCell ref="AH184:AH185"/>
    <mergeCell ref="AI182:AI183"/>
    <mergeCell ref="AJ182:AJ183"/>
    <mergeCell ref="AK182:AK183"/>
    <mergeCell ref="AM182:AM183"/>
    <mergeCell ref="C184:C185"/>
    <mergeCell ref="D184:D185"/>
    <mergeCell ref="E184:E185"/>
    <mergeCell ref="F184:H184"/>
    <mergeCell ref="I184:I185"/>
    <mergeCell ref="J184:J185"/>
    <mergeCell ref="K182:K183"/>
    <mergeCell ref="L182:L183"/>
    <mergeCell ref="M182:M183"/>
    <mergeCell ref="N182:P182"/>
    <mergeCell ref="AE182:AG182"/>
    <mergeCell ref="AH182:AH183"/>
    <mergeCell ref="AI180:AI181"/>
    <mergeCell ref="AJ180:AJ181"/>
    <mergeCell ref="AK180:AK181"/>
    <mergeCell ref="AM180:AM181"/>
    <mergeCell ref="C182:C183"/>
    <mergeCell ref="D182:D183"/>
    <mergeCell ref="E182:E183"/>
    <mergeCell ref="F182:H182"/>
    <mergeCell ref="I182:I183"/>
    <mergeCell ref="J182:J183"/>
    <mergeCell ref="K180:K181"/>
    <mergeCell ref="L180:L181"/>
    <mergeCell ref="M180:M181"/>
    <mergeCell ref="N180:P180"/>
    <mergeCell ref="AE180:AG180"/>
    <mergeCell ref="AH180:AH181"/>
    <mergeCell ref="AI178:AI179"/>
    <mergeCell ref="AJ178:AJ179"/>
    <mergeCell ref="AK178:AK179"/>
    <mergeCell ref="AM178:AM179"/>
    <mergeCell ref="C180:C181"/>
    <mergeCell ref="D180:D181"/>
    <mergeCell ref="E180:E181"/>
    <mergeCell ref="F180:H180"/>
    <mergeCell ref="I180:I181"/>
    <mergeCell ref="J180:J181"/>
    <mergeCell ref="K178:K179"/>
    <mergeCell ref="L178:L179"/>
    <mergeCell ref="M178:M179"/>
    <mergeCell ref="N178:P178"/>
    <mergeCell ref="AE178:AG178"/>
    <mergeCell ref="AH178:AH179"/>
    <mergeCell ref="AI176:AI177"/>
    <mergeCell ref="AJ176:AJ177"/>
    <mergeCell ref="AK176:AK177"/>
    <mergeCell ref="AM176:AM177"/>
    <mergeCell ref="C178:C179"/>
    <mergeCell ref="D178:D179"/>
    <mergeCell ref="E178:E179"/>
    <mergeCell ref="F178:H178"/>
    <mergeCell ref="I178:I179"/>
    <mergeCell ref="J178:J179"/>
    <mergeCell ref="K176:K177"/>
    <mergeCell ref="L176:L177"/>
    <mergeCell ref="M176:M177"/>
    <mergeCell ref="N176:P176"/>
    <mergeCell ref="AE176:AG176"/>
    <mergeCell ref="AH176:AH177"/>
    <mergeCell ref="AI174:AI175"/>
    <mergeCell ref="AJ174:AJ175"/>
    <mergeCell ref="AK174:AK175"/>
    <mergeCell ref="AM174:AM175"/>
    <mergeCell ref="C176:C177"/>
    <mergeCell ref="D176:D177"/>
    <mergeCell ref="E176:E177"/>
    <mergeCell ref="F176:H176"/>
    <mergeCell ref="I176:I177"/>
    <mergeCell ref="J176:J177"/>
    <mergeCell ref="K174:K175"/>
    <mergeCell ref="L174:L175"/>
    <mergeCell ref="M174:M175"/>
    <mergeCell ref="N174:P174"/>
    <mergeCell ref="AE174:AG174"/>
    <mergeCell ref="AH174:AH175"/>
    <mergeCell ref="AI172:AI173"/>
    <mergeCell ref="AJ172:AJ173"/>
    <mergeCell ref="AK172:AK173"/>
    <mergeCell ref="AM172:AM173"/>
    <mergeCell ref="C174:C175"/>
    <mergeCell ref="D174:D175"/>
    <mergeCell ref="E174:E175"/>
    <mergeCell ref="F174:H174"/>
    <mergeCell ref="I174:I175"/>
    <mergeCell ref="J174:J175"/>
    <mergeCell ref="K172:K173"/>
    <mergeCell ref="L172:L173"/>
    <mergeCell ref="M172:M173"/>
    <mergeCell ref="N172:P172"/>
    <mergeCell ref="AE172:AG172"/>
    <mergeCell ref="AH172:AH173"/>
    <mergeCell ref="AI170:AI171"/>
    <mergeCell ref="AJ170:AJ171"/>
    <mergeCell ref="AK170:AK171"/>
    <mergeCell ref="AM170:AM171"/>
    <mergeCell ref="C172:C173"/>
    <mergeCell ref="D172:D173"/>
    <mergeCell ref="E172:E173"/>
    <mergeCell ref="F172:H172"/>
    <mergeCell ref="I172:I173"/>
    <mergeCell ref="J172:J173"/>
    <mergeCell ref="K170:K171"/>
    <mergeCell ref="L170:L171"/>
    <mergeCell ref="M170:M171"/>
    <mergeCell ref="N170:P170"/>
    <mergeCell ref="AE170:AG170"/>
    <mergeCell ref="AH170:AH171"/>
    <mergeCell ref="AI168:AI169"/>
    <mergeCell ref="AJ168:AJ169"/>
    <mergeCell ref="AK168:AK169"/>
    <mergeCell ref="AM168:AM169"/>
    <mergeCell ref="C170:C171"/>
    <mergeCell ref="D170:D171"/>
    <mergeCell ref="E170:E171"/>
    <mergeCell ref="F170:H170"/>
    <mergeCell ref="I170:I171"/>
    <mergeCell ref="J170:J171"/>
    <mergeCell ref="K168:K169"/>
    <mergeCell ref="L168:L169"/>
    <mergeCell ref="M168:M169"/>
    <mergeCell ref="N168:P168"/>
    <mergeCell ref="AE168:AG168"/>
    <mergeCell ref="AH168:AH169"/>
    <mergeCell ref="AI166:AI167"/>
    <mergeCell ref="AJ166:AJ167"/>
    <mergeCell ref="AK166:AK167"/>
    <mergeCell ref="AM166:AM167"/>
    <mergeCell ref="C168:C169"/>
    <mergeCell ref="D168:D169"/>
    <mergeCell ref="E168:E169"/>
    <mergeCell ref="F168:H168"/>
    <mergeCell ref="I168:I169"/>
    <mergeCell ref="J168:J169"/>
    <mergeCell ref="K166:K167"/>
    <mergeCell ref="L166:L167"/>
    <mergeCell ref="M166:M167"/>
    <mergeCell ref="N166:P166"/>
    <mergeCell ref="AE166:AG166"/>
    <mergeCell ref="AH166:AH167"/>
    <mergeCell ref="AI164:AI165"/>
    <mergeCell ref="AJ164:AJ165"/>
    <mergeCell ref="AK164:AK165"/>
    <mergeCell ref="AM164:AM165"/>
    <mergeCell ref="C166:C167"/>
    <mergeCell ref="D166:D167"/>
    <mergeCell ref="E166:E167"/>
    <mergeCell ref="F166:H166"/>
    <mergeCell ref="I166:I167"/>
    <mergeCell ref="J166:J167"/>
    <mergeCell ref="K164:K165"/>
    <mergeCell ref="L164:L165"/>
    <mergeCell ref="M164:M165"/>
    <mergeCell ref="N164:P164"/>
    <mergeCell ref="AE164:AG164"/>
    <mergeCell ref="AH164:AH165"/>
    <mergeCell ref="AI162:AI163"/>
    <mergeCell ref="AJ162:AJ163"/>
    <mergeCell ref="AK162:AK163"/>
    <mergeCell ref="AM162:AM163"/>
    <mergeCell ref="C164:C165"/>
    <mergeCell ref="D164:D165"/>
    <mergeCell ref="E164:E165"/>
    <mergeCell ref="F164:H164"/>
    <mergeCell ref="I164:I165"/>
    <mergeCell ref="J164:J165"/>
    <mergeCell ref="K162:K163"/>
    <mergeCell ref="L162:L163"/>
    <mergeCell ref="M162:M163"/>
    <mergeCell ref="N162:P162"/>
    <mergeCell ref="AE162:AG162"/>
    <mergeCell ref="AH162:AH163"/>
    <mergeCell ref="AI160:AI161"/>
    <mergeCell ref="AJ160:AJ161"/>
    <mergeCell ref="AK160:AK161"/>
    <mergeCell ref="AM160:AM161"/>
    <mergeCell ref="C162:C163"/>
    <mergeCell ref="D162:D163"/>
    <mergeCell ref="E162:E163"/>
    <mergeCell ref="F162:H162"/>
    <mergeCell ref="I162:I163"/>
    <mergeCell ref="J162:J163"/>
    <mergeCell ref="K160:K161"/>
    <mergeCell ref="L160:L161"/>
    <mergeCell ref="M160:M161"/>
    <mergeCell ref="N160:P160"/>
    <mergeCell ref="AE160:AG160"/>
    <mergeCell ref="AH160:AH161"/>
    <mergeCell ref="AI158:AI159"/>
    <mergeCell ref="AJ158:AJ159"/>
    <mergeCell ref="AK158:AK159"/>
    <mergeCell ref="AM158:AM159"/>
    <mergeCell ref="C160:C161"/>
    <mergeCell ref="D160:D161"/>
    <mergeCell ref="E160:E161"/>
    <mergeCell ref="F160:H160"/>
    <mergeCell ref="I160:I161"/>
    <mergeCell ref="J160:J161"/>
    <mergeCell ref="K158:K159"/>
    <mergeCell ref="L158:L159"/>
    <mergeCell ref="M158:M159"/>
    <mergeCell ref="N158:P158"/>
    <mergeCell ref="AE158:AG158"/>
    <mergeCell ref="AH158:AH159"/>
    <mergeCell ref="AI156:AI157"/>
    <mergeCell ref="AJ156:AJ157"/>
    <mergeCell ref="AK156:AK157"/>
    <mergeCell ref="AM156:AM157"/>
    <mergeCell ref="C158:C159"/>
    <mergeCell ref="D158:D159"/>
    <mergeCell ref="E158:E159"/>
    <mergeCell ref="F158:H158"/>
    <mergeCell ref="I158:I159"/>
    <mergeCell ref="J158:J159"/>
    <mergeCell ref="K156:K157"/>
    <mergeCell ref="L156:L157"/>
    <mergeCell ref="M156:M157"/>
    <mergeCell ref="N156:P156"/>
    <mergeCell ref="AE156:AG156"/>
    <mergeCell ref="AH156:AH157"/>
    <mergeCell ref="AI154:AI155"/>
    <mergeCell ref="AJ154:AJ155"/>
    <mergeCell ref="AK154:AK155"/>
    <mergeCell ref="AM154:AM155"/>
    <mergeCell ref="C156:C157"/>
    <mergeCell ref="D156:D157"/>
    <mergeCell ref="E156:E157"/>
    <mergeCell ref="F156:H156"/>
    <mergeCell ref="I156:I157"/>
    <mergeCell ref="J156:J157"/>
    <mergeCell ref="K154:K155"/>
    <mergeCell ref="L154:L155"/>
    <mergeCell ref="M154:M155"/>
    <mergeCell ref="N154:P154"/>
    <mergeCell ref="AE154:AG154"/>
    <mergeCell ref="AH154:AH155"/>
    <mergeCell ref="AI152:AI153"/>
    <mergeCell ref="AJ152:AJ153"/>
    <mergeCell ref="AK152:AK153"/>
    <mergeCell ref="AM152:AM153"/>
    <mergeCell ref="C154:C155"/>
    <mergeCell ref="D154:D155"/>
    <mergeCell ref="E154:E155"/>
    <mergeCell ref="F154:H154"/>
    <mergeCell ref="I154:I155"/>
    <mergeCell ref="J154:J155"/>
    <mergeCell ref="K152:K153"/>
    <mergeCell ref="L152:L153"/>
    <mergeCell ref="M152:M153"/>
    <mergeCell ref="N152:P152"/>
    <mergeCell ref="AE152:AG152"/>
    <mergeCell ref="AH152:AH153"/>
    <mergeCell ref="AI150:AI151"/>
    <mergeCell ref="AJ150:AJ151"/>
    <mergeCell ref="AK150:AK151"/>
    <mergeCell ref="AM150:AM151"/>
    <mergeCell ref="C152:C153"/>
    <mergeCell ref="D152:D153"/>
    <mergeCell ref="E152:E153"/>
    <mergeCell ref="F152:H152"/>
    <mergeCell ref="I152:I153"/>
    <mergeCell ref="J152:J153"/>
    <mergeCell ref="K150:K151"/>
    <mergeCell ref="L150:L151"/>
    <mergeCell ref="M150:M151"/>
    <mergeCell ref="N150:P150"/>
    <mergeCell ref="AE150:AG150"/>
    <mergeCell ref="AH150:AH151"/>
    <mergeCell ref="AI148:AI149"/>
    <mergeCell ref="AJ148:AJ149"/>
    <mergeCell ref="AK148:AK149"/>
    <mergeCell ref="AM148:AM149"/>
    <mergeCell ref="C150:C151"/>
    <mergeCell ref="D150:D151"/>
    <mergeCell ref="E150:E151"/>
    <mergeCell ref="F150:H150"/>
    <mergeCell ref="I150:I151"/>
    <mergeCell ref="J150:J151"/>
    <mergeCell ref="K148:K149"/>
    <mergeCell ref="L148:L149"/>
    <mergeCell ref="M148:M149"/>
    <mergeCell ref="N148:P148"/>
    <mergeCell ref="AE148:AG148"/>
    <mergeCell ref="AH148:AH149"/>
    <mergeCell ref="AI146:AI147"/>
    <mergeCell ref="AJ146:AJ147"/>
    <mergeCell ref="AK146:AK147"/>
    <mergeCell ref="AM146:AM147"/>
    <mergeCell ref="C148:C149"/>
    <mergeCell ref="D148:D149"/>
    <mergeCell ref="E148:E149"/>
    <mergeCell ref="F148:H148"/>
    <mergeCell ref="I148:I149"/>
    <mergeCell ref="J148:J149"/>
    <mergeCell ref="K146:K147"/>
    <mergeCell ref="L146:L147"/>
    <mergeCell ref="M146:M147"/>
    <mergeCell ref="N146:P146"/>
    <mergeCell ref="AE146:AG146"/>
    <mergeCell ref="AH146:AH147"/>
    <mergeCell ref="AI144:AI145"/>
    <mergeCell ref="AJ144:AJ145"/>
    <mergeCell ref="AK144:AK145"/>
    <mergeCell ref="AM144:AM145"/>
    <mergeCell ref="C146:C147"/>
    <mergeCell ref="D146:D147"/>
    <mergeCell ref="E146:E147"/>
    <mergeCell ref="F146:H146"/>
    <mergeCell ref="I146:I147"/>
    <mergeCell ref="J146:J147"/>
    <mergeCell ref="K144:K145"/>
    <mergeCell ref="L144:L145"/>
    <mergeCell ref="M144:M145"/>
    <mergeCell ref="N144:P144"/>
    <mergeCell ref="AE144:AG144"/>
    <mergeCell ref="AH144:AH145"/>
    <mergeCell ref="AI142:AI143"/>
    <mergeCell ref="AJ142:AJ143"/>
    <mergeCell ref="AK142:AK143"/>
    <mergeCell ref="AM142:AM143"/>
    <mergeCell ref="C144:C145"/>
    <mergeCell ref="D144:D145"/>
    <mergeCell ref="E144:E145"/>
    <mergeCell ref="F144:H144"/>
    <mergeCell ref="I144:I145"/>
    <mergeCell ref="J144:J145"/>
    <mergeCell ref="K142:K143"/>
    <mergeCell ref="L142:L143"/>
    <mergeCell ref="M142:M143"/>
    <mergeCell ref="N142:P142"/>
    <mergeCell ref="AE142:AG142"/>
    <mergeCell ref="AH142:AH143"/>
    <mergeCell ref="AI140:AI141"/>
    <mergeCell ref="AJ140:AJ141"/>
    <mergeCell ref="AK140:AK141"/>
    <mergeCell ref="AM140:AM141"/>
    <mergeCell ref="C142:C143"/>
    <mergeCell ref="D142:D143"/>
    <mergeCell ref="E142:E143"/>
    <mergeCell ref="F142:H142"/>
    <mergeCell ref="I142:I143"/>
    <mergeCell ref="J142:J143"/>
    <mergeCell ref="K140:K141"/>
    <mergeCell ref="L140:L141"/>
    <mergeCell ref="M140:M141"/>
    <mergeCell ref="N140:P140"/>
    <mergeCell ref="AE140:AG140"/>
    <mergeCell ref="AH140:AH141"/>
    <mergeCell ref="AI138:AI139"/>
    <mergeCell ref="AJ138:AJ139"/>
    <mergeCell ref="AK138:AK139"/>
    <mergeCell ref="AM138:AM139"/>
    <mergeCell ref="C140:C141"/>
    <mergeCell ref="D140:D141"/>
    <mergeCell ref="E140:E141"/>
    <mergeCell ref="F140:H140"/>
    <mergeCell ref="I140:I141"/>
    <mergeCell ref="J140:J141"/>
    <mergeCell ref="K138:K139"/>
    <mergeCell ref="L138:L139"/>
    <mergeCell ref="M138:M139"/>
    <mergeCell ref="N138:P138"/>
    <mergeCell ref="AE138:AG138"/>
    <mergeCell ref="AH138:AH139"/>
    <mergeCell ref="AI136:AI137"/>
    <mergeCell ref="AJ136:AJ137"/>
    <mergeCell ref="AK136:AK137"/>
    <mergeCell ref="AM136:AM137"/>
    <mergeCell ref="C138:C139"/>
    <mergeCell ref="D138:D139"/>
    <mergeCell ref="E138:E139"/>
    <mergeCell ref="F138:H138"/>
    <mergeCell ref="I138:I139"/>
    <mergeCell ref="J138:J139"/>
    <mergeCell ref="K136:K137"/>
    <mergeCell ref="L136:L137"/>
    <mergeCell ref="M136:M137"/>
    <mergeCell ref="N136:P136"/>
    <mergeCell ref="AE136:AG136"/>
    <mergeCell ref="AH136:AH137"/>
    <mergeCell ref="AI134:AI135"/>
    <mergeCell ref="AJ134:AJ135"/>
    <mergeCell ref="AK134:AK135"/>
    <mergeCell ref="AM134:AM135"/>
    <mergeCell ref="C136:C137"/>
    <mergeCell ref="D136:D137"/>
    <mergeCell ref="E136:E137"/>
    <mergeCell ref="F136:H136"/>
    <mergeCell ref="I136:I137"/>
    <mergeCell ref="J136:J137"/>
    <mergeCell ref="K134:K135"/>
    <mergeCell ref="L134:L135"/>
    <mergeCell ref="M134:M135"/>
    <mergeCell ref="N134:P134"/>
    <mergeCell ref="AE134:AG134"/>
    <mergeCell ref="AH134:AH135"/>
    <mergeCell ref="AI132:AI133"/>
    <mergeCell ref="AJ132:AJ133"/>
    <mergeCell ref="AK132:AK133"/>
    <mergeCell ref="AM132:AM133"/>
    <mergeCell ref="C134:C135"/>
    <mergeCell ref="D134:D135"/>
    <mergeCell ref="E134:E135"/>
    <mergeCell ref="F134:H134"/>
    <mergeCell ref="I134:I135"/>
    <mergeCell ref="J134:J135"/>
    <mergeCell ref="K132:K133"/>
    <mergeCell ref="L132:L133"/>
    <mergeCell ref="M132:M133"/>
    <mergeCell ref="N132:P132"/>
    <mergeCell ref="AE132:AG132"/>
    <mergeCell ref="AH132:AH133"/>
    <mergeCell ref="AI130:AI131"/>
    <mergeCell ref="AJ130:AJ131"/>
    <mergeCell ref="AK130:AK131"/>
    <mergeCell ref="AM130:AM131"/>
    <mergeCell ref="C132:C133"/>
    <mergeCell ref="D132:D133"/>
    <mergeCell ref="E132:E133"/>
    <mergeCell ref="F132:H132"/>
    <mergeCell ref="I132:I133"/>
    <mergeCell ref="J132:J133"/>
    <mergeCell ref="K130:K131"/>
    <mergeCell ref="L130:L131"/>
    <mergeCell ref="M130:M131"/>
    <mergeCell ref="N130:P130"/>
    <mergeCell ref="AE130:AG130"/>
    <mergeCell ref="AH130:AH131"/>
    <mergeCell ref="AI128:AI129"/>
    <mergeCell ref="AJ128:AJ129"/>
    <mergeCell ref="AK128:AK129"/>
    <mergeCell ref="AM128:AM129"/>
    <mergeCell ref="C130:C131"/>
    <mergeCell ref="D130:D131"/>
    <mergeCell ref="E130:E131"/>
    <mergeCell ref="F130:H130"/>
    <mergeCell ref="I130:I131"/>
    <mergeCell ref="J130:J131"/>
    <mergeCell ref="K128:K129"/>
    <mergeCell ref="L128:L129"/>
    <mergeCell ref="M128:M129"/>
    <mergeCell ref="N128:P128"/>
    <mergeCell ref="AE128:AG128"/>
    <mergeCell ref="AH128:AH129"/>
    <mergeCell ref="AI126:AI127"/>
    <mergeCell ref="AJ126:AJ127"/>
    <mergeCell ref="AK126:AK127"/>
    <mergeCell ref="AM126:AM127"/>
    <mergeCell ref="C128:C129"/>
    <mergeCell ref="D128:D129"/>
    <mergeCell ref="E128:E129"/>
    <mergeCell ref="F128:H128"/>
    <mergeCell ref="I128:I129"/>
    <mergeCell ref="J128:J129"/>
    <mergeCell ref="K126:K127"/>
    <mergeCell ref="L126:L127"/>
    <mergeCell ref="M126:M127"/>
    <mergeCell ref="N126:P126"/>
    <mergeCell ref="AE126:AG126"/>
    <mergeCell ref="AH126:AH127"/>
    <mergeCell ref="AI124:AI125"/>
    <mergeCell ref="AJ124:AJ125"/>
    <mergeCell ref="AK124:AK125"/>
    <mergeCell ref="AM124:AM125"/>
    <mergeCell ref="C126:C127"/>
    <mergeCell ref="D126:D127"/>
    <mergeCell ref="E126:E127"/>
    <mergeCell ref="F126:H126"/>
    <mergeCell ref="I126:I127"/>
    <mergeCell ref="J126:J127"/>
    <mergeCell ref="K124:K125"/>
    <mergeCell ref="L124:L125"/>
    <mergeCell ref="M124:M125"/>
    <mergeCell ref="N124:P124"/>
    <mergeCell ref="AE124:AG124"/>
    <mergeCell ref="AH124:AH125"/>
    <mergeCell ref="AI122:AI123"/>
    <mergeCell ref="AJ122:AJ123"/>
    <mergeCell ref="AK122:AK123"/>
    <mergeCell ref="AM122:AM123"/>
    <mergeCell ref="C124:C125"/>
    <mergeCell ref="D124:D125"/>
    <mergeCell ref="E124:E125"/>
    <mergeCell ref="F124:H124"/>
    <mergeCell ref="I124:I125"/>
    <mergeCell ref="J124:J125"/>
    <mergeCell ref="K122:K123"/>
    <mergeCell ref="L122:L123"/>
    <mergeCell ref="M122:M123"/>
    <mergeCell ref="N122:P122"/>
    <mergeCell ref="AE122:AG122"/>
    <mergeCell ref="AH122:AH123"/>
    <mergeCell ref="AI120:AI121"/>
    <mergeCell ref="AJ120:AJ121"/>
    <mergeCell ref="AK120:AK121"/>
    <mergeCell ref="AM120:AM121"/>
    <mergeCell ref="C122:C123"/>
    <mergeCell ref="D122:D123"/>
    <mergeCell ref="E122:E123"/>
    <mergeCell ref="F122:H122"/>
    <mergeCell ref="I122:I123"/>
    <mergeCell ref="J122:J123"/>
    <mergeCell ref="K120:K121"/>
    <mergeCell ref="L120:L121"/>
    <mergeCell ref="M120:M121"/>
    <mergeCell ref="N120:P120"/>
    <mergeCell ref="AE120:AG120"/>
    <mergeCell ref="AH120:AH121"/>
    <mergeCell ref="AI118:AI119"/>
    <mergeCell ref="AJ118:AJ119"/>
    <mergeCell ref="AK118:AK119"/>
    <mergeCell ref="AM118:AM119"/>
    <mergeCell ref="C120:C121"/>
    <mergeCell ref="D120:D121"/>
    <mergeCell ref="E120:E121"/>
    <mergeCell ref="F120:H120"/>
    <mergeCell ref="I120:I121"/>
    <mergeCell ref="J120:J121"/>
    <mergeCell ref="K118:K119"/>
    <mergeCell ref="L118:L119"/>
    <mergeCell ref="M118:M119"/>
    <mergeCell ref="N118:P118"/>
    <mergeCell ref="AE118:AG118"/>
    <mergeCell ref="AH118:AH119"/>
    <mergeCell ref="AI116:AI117"/>
    <mergeCell ref="AJ116:AJ117"/>
    <mergeCell ref="AK116:AK117"/>
    <mergeCell ref="AM116:AM117"/>
    <mergeCell ref="C118:C119"/>
    <mergeCell ref="D118:D119"/>
    <mergeCell ref="E118:E119"/>
    <mergeCell ref="F118:H118"/>
    <mergeCell ref="I118:I119"/>
    <mergeCell ref="J118:J119"/>
    <mergeCell ref="K116:K117"/>
    <mergeCell ref="L116:L117"/>
    <mergeCell ref="M116:M117"/>
    <mergeCell ref="N116:P116"/>
    <mergeCell ref="AE116:AG116"/>
    <mergeCell ref="AH116:AH117"/>
    <mergeCell ref="AI114:AI115"/>
    <mergeCell ref="AJ114:AJ115"/>
    <mergeCell ref="AK114:AK115"/>
    <mergeCell ref="AM114:AM115"/>
    <mergeCell ref="C116:C117"/>
    <mergeCell ref="D116:D117"/>
    <mergeCell ref="E116:E117"/>
    <mergeCell ref="F116:H116"/>
    <mergeCell ref="I116:I117"/>
    <mergeCell ref="J116:J117"/>
    <mergeCell ref="K114:K115"/>
    <mergeCell ref="L114:L115"/>
    <mergeCell ref="M114:M115"/>
    <mergeCell ref="N114:P114"/>
    <mergeCell ref="AE114:AG114"/>
    <mergeCell ref="AH114:AH115"/>
    <mergeCell ref="AI112:AI113"/>
    <mergeCell ref="AJ112:AJ113"/>
    <mergeCell ref="AK112:AK113"/>
    <mergeCell ref="AM112:AM113"/>
    <mergeCell ref="C114:C115"/>
    <mergeCell ref="D114:D115"/>
    <mergeCell ref="E114:E115"/>
    <mergeCell ref="F114:H114"/>
    <mergeCell ref="I114:I115"/>
    <mergeCell ref="J114:J115"/>
    <mergeCell ref="K112:K113"/>
    <mergeCell ref="L112:L113"/>
    <mergeCell ref="M112:M113"/>
    <mergeCell ref="N112:P112"/>
    <mergeCell ref="AE112:AG112"/>
    <mergeCell ref="AH112:AH113"/>
    <mergeCell ref="AI110:AI111"/>
    <mergeCell ref="AJ110:AJ111"/>
    <mergeCell ref="AK110:AK111"/>
    <mergeCell ref="AM110:AM111"/>
    <mergeCell ref="C112:C113"/>
    <mergeCell ref="D112:D113"/>
    <mergeCell ref="E112:E113"/>
    <mergeCell ref="F112:H112"/>
    <mergeCell ref="I112:I113"/>
    <mergeCell ref="J112:J113"/>
    <mergeCell ref="K110:K111"/>
    <mergeCell ref="L110:L111"/>
    <mergeCell ref="M110:M111"/>
    <mergeCell ref="N110:P110"/>
    <mergeCell ref="AE110:AG110"/>
    <mergeCell ref="AH110:AH111"/>
    <mergeCell ref="AI108:AI109"/>
    <mergeCell ref="AJ108:AJ109"/>
    <mergeCell ref="AK108:AK109"/>
    <mergeCell ref="AM108:AM109"/>
    <mergeCell ref="C110:C111"/>
    <mergeCell ref="D110:D111"/>
    <mergeCell ref="E110:E111"/>
    <mergeCell ref="F110:H110"/>
    <mergeCell ref="I110:I111"/>
    <mergeCell ref="J110:J111"/>
    <mergeCell ref="K108:K109"/>
    <mergeCell ref="L108:L109"/>
    <mergeCell ref="M108:M109"/>
    <mergeCell ref="N108:P108"/>
    <mergeCell ref="AE108:AG108"/>
    <mergeCell ref="AH108:AH109"/>
    <mergeCell ref="AI106:AI107"/>
    <mergeCell ref="AJ106:AJ107"/>
    <mergeCell ref="AK106:AK107"/>
    <mergeCell ref="AM106:AM107"/>
    <mergeCell ref="C108:C109"/>
    <mergeCell ref="D108:D109"/>
    <mergeCell ref="E108:E109"/>
    <mergeCell ref="F108:H108"/>
    <mergeCell ref="I108:I109"/>
    <mergeCell ref="J108:J109"/>
    <mergeCell ref="K106:K107"/>
    <mergeCell ref="L106:L107"/>
    <mergeCell ref="M106:M107"/>
    <mergeCell ref="N106:P106"/>
    <mergeCell ref="AE106:AG106"/>
    <mergeCell ref="AH106:AH107"/>
    <mergeCell ref="AI104:AI105"/>
    <mergeCell ref="AJ104:AJ105"/>
    <mergeCell ref="AK104:AK105"/>
    <mergeCell ref="AM104:AM105"/>
    <mergeCell ref="C106:C107"/>
    <mergeCell ref="D106:D107"/>
    <mergeCell ref="E106:E107"/>
    <mergeCell ref="F106:H106"/>
    <mergeCell ref="I106:I107"/>
    <mergeCell ref="J106:J107"/>
    <mergeCell ref="K104:K105"/>
    <mergeCell ref="L104:L105"/>
    <mergeCell ref="M104:M105"/>
    <mergeCell ref="N104:P104"/>
    <mergeCell ref="AE104:AG104"/>
    <mergeCell ref="AH104:AH105"/>
    <mergeCell ref="AI102:AI103"/>
    <mergeCell ref="AJ102:AJ103"/>
    <mergeCell ref="AK102:AK103"/>
    <mergeCell ref="AM102:AM103"/>
    <mergeCell ref="C104:C105"/>
    <mergeCell ref="D104:D105"/>
    <mergeCell ref="E104:E105"/>
    <mergeCell ref="F104:H104"/>
    <mergeCell ref="I104:I105"/>
    <mergeCell ref="J104:J105"/>
    <mergeCell ref="K102:K103"/>
    <mergeCell ref="L102:L103"/>
    <mergeCell ref="M102:M103"/>
    <mergeCell ref="N102:P102"/>
    <mergeCell ref="AE102:AG102"/>
    <mergeCell ref="AH102:AH103"/>
    <mergeCell ref="AI100:AI101"/>
    <mergeCell ref="AJ100:AJ101"/>
    <mergeCell ref="AK100:AK101"/>
    <mergeCell ref="AM100:AM101"/>
    <mergeCell ref="C102:C103"/>
    <mergeCell ref="D102:D103"/>
    <mergeCell ref="E102:E103"/>
    <mergeCell ref="F102:H102"/>
    <mergeCell ref="I102:I103"/>
    <mergeCell ref="J102:J103"/>
    <mergeCell ref="K100:K101"/>
    <mergeCell ref="L100:L101"/>
    <mergeCell ref="M100:M101"/>
    <mergeCell ref="N100:P100"/>
    <mergeCell ref="AE100:AG100"/>
    <mergeCell ref="AH100:AH101"/>
    <mergeCell ref="AI98:AI99"/>
    <mergeCell ref="AJ98:AJ99"/>
    <mergeCell ref="AK98:AK99"/>
    <mergeCell ref="AM98:AM99"/>
    <mergeCell ref="C100:C101"/>
    <mergeCell ref="D100:D101"/>
    <mergeCell ref="E100:E101"/>
    <mergeCell ref="F100:H100"/>
    <mergeCell ref="I100:I101"/>
    <mergeCell ref="J100:J101"/>
    <mergeCell ref="K98:K99"/>
    <mergeCell ref="L98:L99"/>
    <mergeCell ref="M98:M99"/>
    <mergeCell ref="N98:P98"/>
    <mergeCell ref="AE98:AG98"/>
    <mergeCell ref="AH98:AH99"/>
    <mergeCell ref="AI96:AI97"/>
    <mergeCell ref="AJ96:AJ97"/>
    <mergeCell ref="AK96:AK97"/>
    <mergeCell ref="AM96:AM97"/>
    <mergeCell ref="C98:C99"/>
    <mergeCell ref="D98:D99"/>
    <mergeCell ref="E98:E99"/>
    <mergeCell ref="F98:H98"/>
    <mergeCell ref="I98:I99"/>
    <mergeCell ref="J98:J99"/>
    <mergeCell ref="K96:K97"/>
    <mergeCell ref="L96:L97"/>
    <mergeCell ref="M96:M97"/>
    <mergeCell ref="N96:P96"/>
    <mergeCell ref="AE96:AG96"/>
    <mergeCell ref="AH96:AH97"/>
    <mergeCell ref="AI94:AI95"/>
    <mergeCell ref="AJ94:AJ95"/>
    <mergeCell ref="AK94:AK95"/>
    <mergeCell ref="AM94:AM95"/>
    <mergeCell ref="C96:C97"/>
    <mergeCell ref="D96:D97"/>
    <mergeCell ref="E96:E97"/>
    <mergeCell ref="F96:H96"/>
    <mergeCell ref="I96:I97"/>
    <mergeCell ref="J96:J97"/>
    <mergeCell ref="K94:K95"/>
    <mergeCell ref="L94:L95"/>
    <mergeCell ref="M94:M95"/>
    <mergeCell ref="N94:P94"/>
    <mergeCell ref="AE94:AG94"/>
    <mergeCell ref="AH94:AH95"/>
    <mergeCell ref="AI92:AI93"/>
    <mergeCell ref="AJ92:AJ93"/>
    <mergeCell ref="AK92:AK93"/>
    <mergeCell ref="AM92:AM93"/>
    <mergeCell ref="C94:C95"/>
    <mergeCell ref="D94:D95"/>
    <mergeCell ref="E94:E95"/>
    <mergeCell ref="F94:H94"/>
    <mergeCell ref="I94:I95"/>
    <mergeCell ref="J94:J95"/>
    <mergeCell ref="K92:K93"/>
    <mergeCell ref="L92:L93"/>
    <mergeCell ref="M92:M93"/>
    <mergeCell ref="N92:P92"/>
    <mergeCell ref="AE92:AG92"/>
    <mergeCell ref="AH92:AH93"/>
    <mergeCell ref="AI90:AI91"/>
    <mergeCell ref="AJ90:AJ91"/>
    <mergeCell ref="AK90:AK91"/>
    <mergeCell ref="AM90:AM91"/>
    <mergeCell ref="C92:C93"/>
    <mergeCell ref="D92:D93"/>
    <mergeCell ref="E92:E93"/>
    <mergeCell ref="F92:H92"/>
    <mergeCell ref="I92:I93"/>
    <mergeCell ref="J92:J93"/>
    <mergeCell ref="K90:K91"/>
    <mergeCell ref="L90:L91"/>
    <mergeCell ref="M90:M91"/>
    <mergeCell ref="N90:P90"/>
    <mergeCell ref="AE90:AG90"/>
    <mergeCell ref="AH90:AH91"/>
    <mergeCell ref="AI88:AI89"/>
    <mergeCell ref="AJ88:AJ89"/>
    <mergeCell ref="AK88:AK89"/>
    <mergeCell ref="AM88:AM89"/>
    <mergeCell ref="C90:C91"/>
    <mergeCell ref="D90:D91"/>
    <mergeCell ref="E90:E91"/>
    <mergeCell ref="F90:H90"/>
    <mergeCell ref="I90:I91"/>
    <mergeCell ref="J90:J91"/>
    <mergeCell ref="K88:K89"/>
    <mergeCell ref="L88:L89"/>
    <mergeCell ref="M88:M89"/>
    <mergeCell ref="N88:P88"/>
    <mergeCell ref="AE88:AG88"/>
    <mergeCell ref="AH88:AH89"/>
    <mergeCell ref="AI86:AI87"/>
    <mergeCell ref="AJ86:AJ87"/>
    <mergeCell ref="AK86:AK87"/>
    <mergeCell ref="AM86:AM87"/>
    <mergeCell ref="C88:C89"/>
    <mergeCell ref="D88:D89"/>
    <mergeCell ref="E88:E89"/>
    <mergeCell ref="F88:H88"/>
    <mergeCell ref="I88:I89"/>
    <mergeCell ref="J88:J89"/>
    <mergeCell ref="K86:K87"/>
    <mergeCell ref="L86:L87"/>
    <mergeCell ref="M86:M87"/>
    <mergeCell ref="N86:P86"/>
    <mergeCell ref="AE86:AG86"/>
    <mergeCell ref="AH86:AH87"/>
    <mergeCell ref="AI84:AI85"/>
    <mergeCell ref="AJ84:AJ85"/>
    <mergeCell ref="AK84:AK85"/>
    <mergeCell ref="AM84:AM85"/>
    <mergeCell ref="C86:C87"/>
    <mergeCell ref="D86:D87"/>
    <mergeCell ref="E86:E87"/>
    <mergeCell ref="F86:H86"/>
    <mergeCell ref="I86:I87"/>
    <mergeCell ref="J86:J87"/>
    <mergeCell ref="K84:K85"/>
    <mergeCell ref="L84:L85"/>
    <mergeCell ref="M84:M85"/>
    <mergeCell ref="N84:P84"/>
    <mergeCell ref="AE84:AG84"/>
    <mergeCell ref="AH84:AH85"/>
    <mergeCell ref="AI82:AI83"/>
    <mergeCell ref="AJ82:AJ83"/>
    <mergeCell ref="AK82:AK83"/>
    <mergeCell ref="AM82:AM83"/>
    <mergeCell ref="C84:C85"/>
    <mergeCell ref="D84:D85"/>
    <mergeCell ref="E84:E85"/>
    <mergeCell ref="F84:H84"/>
    <mergeCell ref="I84:I85"/>
    <mergeCell ref="J84:J85"/>
    <mergeCell ref="K82:K83"/>
    <mergeCell ref="L82:L83"/>
    <mergeCell ref="M82:M83"/>
    <mergeCell ref="N82:P82"/>
    <mergeCell ref="AE82:AG82"/>
    <mergeCell ref="AH82:AH83"/>
    <mergeCell ref="AI80:AI81"/>
    <mergeCell ref="AJ80:AJ81"/>
    <mergeCell ref="AK80:AK81"/>
    <mergeCell ref="AM80:AM81"/>
    <mergeCell ref="C82:C83"/>
    <mergeCell ref="D82:D83"/>
    <mergeCell ref="E82:E83"/>
    <mergeCell ref="F82:H82"/>
    <mergeCell ref="I82:I83"/>
    <mergeCell ref="J82:J83"/>
    <mergeCell ref="K80:K81"/>
    <mergeCell ref="L80:L81"/>
    <mergeCell ref="M80:M81"/>
    <mergeCell ref="N80:P80"/>
    <mergeCell ref="AE80:AG80"/>
    <mergeCell ref="AH80:AH81"/>
    <mergeCell ref="AI78:AI79"/>
    <mergeCell ref="AJ78:AJ79"/>
    <mergeCell ref="AK78:AK79"/>
    <mergeCell ref="AM78:AM79"/>
    <mergeCell ref="C80:C81"/>
    <mergeCell ref="D80:D81"/>
    <mergeCell ref="E80:E81"/>
    <mergeCell ref="F80:H80"/>
    <mergeCell ref="I80:I81"/>
    <mergeCell ref="J80:J81"/>
    <mergeCell ref="K78:K79"/>
    <mergeCell ref="L78:L79"/>
    <mergeCell ref="M78:M79"/>
    <mergeCell ref="N78:P78"/>
    <mergeCell ref="AE78:AG78"/>
    <mergeCell ref="AH78:AH79"/>
    <mergeCell ref="AI76:AI77"/>
    <mergeCell ref="AJ76:AJ77"/>
    <mergeCell ref="AK76:AK77"/>
    <mergeCell ref="AM76:AM77"/>
    <mergeCell ref="C78:C79"/>
    <mergeCell ref="D78:D79"/>
    <mergeCell ref="E78:E79"/>
    <mergeCell ref="F78:H78"/>
    <mergeCell ref="I78:I79"/>
    <mergeCell ref="J78:J79"/>
    <mergeCell ref="K76:K77"/>
    <mergeCell ref="L76:L77"/>
    <mergeCell ref="M76:M77"/>
    <mergeCell ref="N76:P76"/>
    <mergeCell ref="AE76:AG76"/>
    <mergeCell ref="AH76:AH77"/>
    <mergeCell ref="AI74:AI75"/>
    <mergeCell ref="AJ74:AJ75"/>
    <mergeCell ref="AK74:AK75"/>
    <mergeCell ref="AM74:AM75"/>
    <mergeCell ref="C76:C77"/>
    <mergeCell ref="D76:D77"/>
    <mergeCell ref="E76:E77"/>
    <mergeCell ref="F76:H76"/>
    <mergeCell ref="I76:I77"/>
    <mergeCell ref="J76:J77"/>
    <mergeCell ref="K74:K75"/>
    <mergeCell ref="L74:L75"/>
    <mergeCell ref="M74:M75"/>
    <mergeCell ref="N74:P74"/>
    <mergeCell ref="AE74:AG74"/>
    <mergeCell ref="AH74:AH75"/>
    <mergeCell ref="AI72:AI73"/>
    <mergeCell ref="AJ72:AJ73"/>
    <mergeCell ref="AK72:AK73"/>
    <mergeCell ref="AM72:AM73"/>
    <mergeCell ref="C74:C75"/>
    <mergeCell ref="D74:D75"/>
    <mergeCell ref="E74:E75"/>
    <mergeCell ref="F74:H74"/>
    <mergeCell ref="I74:I75"/>
    <mergeCell ref="J74:J75"/>
    <mergeCell ref="K72:K73"/>
    <mergeCell ref="L72:L73"/>
    <mergeCell ref="M72:M73"/>
    <mergeCell ref="N72:P72"/>
    <mergeCell ref="AE72:AG72"/>
    <mergeCell ref="AH72:AH73"/>
    <mergeCell ref="AI70:AI71"/>
    <mergeCell ref="AJ70:AJ71"/>
    <mergeCell ref="AK70:AK71"/>
    <mergeCell ref="AM70:AM71"/>
    <mergeCell ref="C72:C73"/>
    <mergeCell ref="D72:D73"/>
    <mergeCell ref="E72:E73"/>
    <mergeCell ref="F72:H72"/>
    <mergeCell ref="I72:I73"/>
    <mergeCell ref="J72:J73"/>
    <mergeCell ref="K70:K71"/>
    <mergeCell ref="L70:L71"/>
    <mergeCell ref="M70:M71"/>
    <mergeCell ref="N70:P70"/>
    <mergeCell ref="AE70:AG70"/>
    <mergeCell ref="AH70:AH71"/>
    <mergeCell ref="AI68:AI69"/>
    <mergeCell ref="AJ68:AJ69"/>
    <mergeCell ref="AK68:AK69"/>
    <mergeCell ref="AM68:AM69"/>
    <mergeCell ref="C70:C71"/>
    <mergeCell ref="D70:D71"/>
    <mergeCell ref="E70:E71"/>
    <mergeCell ref="F70:H70"/>
    <mergeCell ref="I70:I71"/>
    <mergeCell ref="J70:J71"/>
    <mergeCell ref="K68:K69"/>
    <mergeCell ref="L68:L69"/>
    <mergeCell ref="M68:M69"/>
    <mergeCell ref="N68:P68"/>
    <mergeCell ref="AE68:AG68"/>
    <mergeCell ref="AH68:AH69"/>
    <mergeCell ref="AI66:AI67"/>
    <mergeCell ref="AJ66:AJ67"/>
    <mergeCell ref="AK66:AK67"/>
    <mergeCell ref="AM66:AM67"/>
    <mergeCell ref="C68:C69"/>
    <mergeCell ref="D68:D69"/>
    <mergeCell ref="E68:E69"/>
    <mergeCell ref="F68:H68"/>
    <mergeCell ref="I68:I69"/>
    <mergeCell ref="J68:J69"/>
    <mergeCell ref="K66:K67"/>
    <mergeCell ref="L66:L67"/>
    <mergeCell ref="M66:M67"/>
    <mergeCell ref="N66:P66"/>
    <mergeCell ref="AE66:AG66"/>
    <mergeCell ref="AH66:AH67"/>
    <mergeCell ref="AI64:AI65"/>
    <mergeCell ref="AJ64:AJ65"/>
    <mergeCell ref="AK64:AK65"/>
    <mergeCell ref="AM64:AM65"/>
    <mergeCell ref="C66:C67"/>
    <mergeCell ref="D66:D67"/>
    <mergeCell ref="E66:E67"/>
    <mergeCell ref="F66:H66"/>
    <mergeCell ref="I66:I67"/>
    <mergeCell ref="J66:J67"/>
    <mergeCell ref="K64:K65"/>
    <mergeCell ref="L64:L65"/>
    <mergeCell ref="M64:M65"/>
    <mergeCell ref="N64:P64"/>
    <mergeCell ref="AE64:AG64"/>
    <mergeCell ref="AH64:AH65"/>
    <mergeCell ref="AI62:AI63"/>
    <mergeCell ref="AJ62:AJ63"/>
    <mergeCell ref="AK62:AK63"/>
    <mergeCell ref="AM62:AM63"/>
    <mergeCell ref="C64:C65"/>
    <mergeCell ref="D64:D65"/>
    <mergeCell ref="E64:E65"/>
    <mergeCell ref="F64:H64"/>
    <mergeCell ref="I64:I65"/>
    <mergeCell ref="J64:J65"/>
    <mergeCell ref="K62:K63"/>
    <mergeCell ref="L62:L63"/>
    <mergeCell ref="M62:M63"/>
    <mergeCell ref="N62:P62"/>
    <mergeCell ref="AE62:AG62"/>
    <mergeCell ref="AH62:AH63"/>
    <mergeCell ref="AI60:AI61"/>
    <mergeCell ref="AJ60:AJ61"/>
    <mergeCell ref="AK60:AK61"/>
    <mergeCell ref="AM60:AM61"/>
    <mergeCell ref="C62:C63"/>
    <mergeCell ref="D62:D63"/>
    <mergeCell ref="E62:E63"/>
    <mergeCell ref="F62:H62"/>
    <mergeCell ref="I62:I63"/>
    <mergeCell ref="J62:J63"/>
    <mergeCell ref="K60:K61"/>
    <mergeCell ref="L60:L61"/>
    <mergeCell ref="M60:M61"/>
    <mergeCell ref="N60:P60"/>
    <mergeCell ref="AE60:AG60"/>
    <mergeCell ref="AH60:AH61"/>
    <mergeCell ref="AI58:AI59"/>
    <mergeCell ref="AJ58:AJ59"/>
    <mergeCell ref="AK58:AK59"/>
    <mergeCell ref="AM58:AM59"/>
    <mergeCell ref="C60:C61"/>
    <mergeCell ref="D60:D61"/>
    <mergeCell ref="E60:E61"/>
    <mergeCell ref="F60:H60"/>
    <mergeCell ref="I60:I61"/>
    <mergeCell ref="J60:J61"/>
    <mergeCell ref="K58:K59"/>
    <mergeCell ref="L58:L59"/>
    <mergeCell ref="M58:M59"/>
    <mergeCell ref="N58:P58"/>
    <mergeCell ref="AE58:AG58"/>
    <mergeCell ref="AH58:AH59"/>
    <mergeCell ref="AI56:AI57"/>
    <mergeCell ref="AJ56:AJ57"/>
    <mergeCell ref="AK56:AK57"/>
    <mergeCell ref="AM56:AM57"/>
    <mergeCell ref="C58:C59"/>
    <mergeCell ref="D58:D59"/>
    <mergeCell ref="E58:E59"/>
    <mergeCell ref="F58:H58"/>
    <mergeCell ref="I58:I59"/>
    <mergeCell ref="J58:J59"/>
    <mergeCell ref="K56:K57"/>
    <mergeCell ref="L56:L57"/>
    <mergeCell ref="M56:M57"/>
    <mergeCell ref="N56:P56"/>
    <mergeCell ref="AE56:AG56"/>
    <mergeCell ref="AH56:AH57"/>
    <mergeCell ref="AI54:AI55"/>
    <mergeCell ref="AJ54:AJ55"/>
    <mergeCell ref="AK54:AK55"/>
    <mergeCell ref="AM54:AM55"/>
    <mergeCell ref="C56:C57"/>
    <mergeCell ref="D56:D57"/>
    <mergeCell ref="E56:E57"/>
    <mergeCell ref="F56:H56"/>
    <mergeCell ref="I56:I57"/>
    <mergeCell ref="J56:J57"/>
    <mergeCell ref="K54:K55"/>
    <mergeCell ref="L54:L55"/>
    <mergeCell ref="M54:M55"/>
    <mergeCell ref="N54:P54"/>
    <mergeCell ref="AE54:AG54"/>
    <mergeCell ref="AH54:AH55"/>
    <mergeCell ref="C54:C55"/>
    <mergeCell ref="D54:D55"/>
    <mergeCell ref="E54:E55"/>
    <mergeCell ref="F54:H54"/>
    <mergeCell ref="I54:I55"/>
    <mergeCell ref="J54:J55"/>
    <mergeCell ref="K52:K53"/>
    <mergeCell ref="L52:L53"/>
    <mergeCell ref="M52:M53"/>
    <mergeCell ref="N52:P52"/>
    <mergeCell ref="AE52:AG52"/>
    <mergeCell ref="AH52:AH53"/>
    <mergeCell ref="C52:C53"/>
    <mergeCell ref="D52:D53"/>
    <mergeCell ref="E52:E53"/>
    <mergeCell ref="F52:H52"/>
    <mergeCell ref="I52:I53"/>
    <mergeCell ref="J52:J53"/>
    <mergeCell ref="F51:H51"/>
    <mergeCell ref="N51:P51"/>
    <mergeCell ref="AE51:AG51"/>
    <mergeCell ref="K49:K50"/>
    <mergeCell ref="L49:L50"/>
    <mergeCell ref="M49:M50"/>
    <mergeCell ref="N49:P49"/>
    <mergeCell ref="AE49:AG49"/>
    <mergeCell ref="AH49:AH50"/>
    <mergeCell ref="AI47:AI48"/>
    <mergeCell ref="AJ47:AJ48"/>
    <mergeCell ref="AK47:AK48"/>
    <mergeCell ref="AM47:AM48"/>
    <mergeCell ref="AI52:AI53"/>
    <mergeCell ref="AJ52:AJ53"/>
    <mergeCell ref="AK52:AK53"/>
    <mergeCell ref="AM52:AM53"/>
    <mergeCell ref="AL52:AL53"/>
    <mergeCell ref="C49:C50"/>
    <mergeCell ref="D49:D50"/>
    <mergeCell ref="E49:E50"/>
    <mergeCell ref="F49:H49"/>
    <mergeCell ref="I49:I50"/>
    <mergeCell ref="J49:J50"/>
    <mergeCell ref="K47:K48"/>
    <mergeCell ref="L47:L48"/>
    <mergeCell ref="M47:M48"/>
    <mergeCell ref="N47:P47"/>
    <mergeCell ref="AE47:AG47"/>
    <mergeCell ref="AH47:AH48"/>
    <mergeCell ref="AI45:AI46"/>
    <mergeCell ref="AJ45:AJ46"/>
    <mergeCell ref="AK45:AK46"/>
    <mergeCell ref="AM45:AM46"/>
    <mergeCell ref="C47:C48"/>
    <mergeCell ref="D47:D48"/>
    <mergeCell ref="E47:E48"/>
    <mergeCell ref="F47:H47"/>
    <mergeCell ref="I47:I48"/>
    <mergeCell ref="J47:J48"/>
    <mergeCell ref="K45:K46"/>
    <mergeCell ref="L45:L46"/>
    <mergeCell ref="M45:M46"/>
    <mergeCell ref="N45:P45"/>
    <mergeCell ref="AE45:AG45"/>
    <mergeCell ref="AH45:AH46"/>
    <mergeCell ref="AI49:AI50"/>
    <mergeCell ref="AJ49:AJ50"/>
    <mergeCell ref="AK49:AK50"/>
    <mergeCell ref="AM49:AM50"/>
    <mergeCell ref="AI43:AI44"/>
    <mergeCell ref="AJ43:AJ44"/>
    <mergeCell ref="AK43:AK44"/>
    <mergeCell ref="AM43:AM44"/>
    <mergeCell ref="C45:C46"/>
    <mergeCell ref="D45:D46"/>
    <mergeCell ref="E45:E46"/>
    <mergeCell ref="F45:H45"/>
    <mergeCell ref="I45:I46"/>
    <mergeCell ref="J45:J46"/>
    <mergeCell ref="K43:K44"/>
    <mergeCell ref="L43:L44"/>
    <mergeCell ref="M43:M44"/>
    <mergeCell ref="N43:P43"/>
    <mergeCell ref="AE43:AG43"/>
    <mergeCell ref="AH43:AH44"/>
    <mergeCell ref="AI41:AI42"/>
    <mergeCell ref="AJ41:AJ42"/>
    <mergeCell ref="AK41:AK42"/>
    <mergeCell ref="AM41:AM42"/>
    <mergeCell ref="C43:C44"/>
    <mergeCell ref="D43:D44"/>
    <mergeCell ref="E43:E44"/>
    <mergeCell ref="F43:H43"/>
    <mergeCell ref="I43:I44"/>
    <mergeCell ref="J43:J44"/>
    <mergeCell ref="K41:K42"/>
    <mergeCell ref="L41:L42"/>
    <mergeCell ref="M41:M42"/>
    <mergeCell ref="N41:P41"/>
    <mergeCell ref="AE41:AG41"/>
    <mergeCell ref="AH41:AH42"/>
    <mergeCell ref="AI39:AI40"/>
    <mergeCell ref="AJ39:AJ40"/>
    <mergeCell ref="AK39:AK40"/>
    <mergeCell ref="AM39:AM40"/>
    <mergeCell ref="C41:C42"/>
    <mergeCell ref="D41:D42"/>
    <mergeCell ref="E41:E42"/>
    <mergeCell ref="F41:H41"/>
    <mergeCell ref="I41:I42"/>
    <mergeCell ref="J41:J42"/>
    <mergeCell ref="K39:K40"/>
    <mergeCell ref="L39:L40"/>
    <mergeCell ref="M39:M40"/>
    <mergeCell ref="N39:P39"/>
    <mergeCell ref="AE39:AG39"/>
    <mergeCell ref="AH39:AH40"/>
    <mergeCell ref="AI37:AI38"/>
    <mergeCell ref="AJ37:AJ38"/>
    <mergeCell ref="AK37:AK38"/>
    <mergeCell ref="AM37:AM38"/>
    <mergeCell ref="C39:C40"/>
    <mergeCell ref="D39:D40"/>
    <mergeCell ref="E39:E40"/>
    <mergeCell ref="F39:H39"/>
    <mergeCell ref="I39:I40"/>
    <mergeCell ref="J39:J40"/>
    <mergeCell ref="K37:K38"/>
    <mergeCell ref="L37:L38"/>
    <mergeCell ref="M37:M38"/>
    <mergeCell ref="N37:P37"/>
    <mergeCell ref="AE37:AG37"/>
    <mergeCell ref="AH37:AH38"/>
    <mergeCell ref="AI35:AI36"/>
    <mergeCell ref="AJ35:AJ36"/>
    <mergeCell ref="AK35:AK36"/>
    <mergeCell ref="AM35:AM36"/>
    <mergeCell ref="C37:C38"/>
    <mergeCell ref="D37:D38"/>
    <mergeCell ref="E37:E38"/>
    <mergeCell ref="F37:H37"/>
    <mergeCell ref="I37:I38"/>
    <mergeCell ref="J37:J38"/>
    <mergeCell ref="K35:K36"/>
    <mergeCell ref="L35:L36"/>
    <mergeCell ref="M35:M36"/>
    <mergeCell ref="N35:P35"/>
    <mergeCell ref="AE35:AG35"/>
    <mergeCell ref="AH35:AH36"/>
    <mergeCell ref="AI33:AI34"/>
    <mergeCell ref="AJ33:AJ34"/>
    <mergeCell ref="AK33:AK34"/>
    <mergeCell ref="AM33:AM34"/>
    <mergeCell ref="C35:C36"/>
    <mergeCell ref="D35:D36"/>
    <mergeCell ref="E35:E36"/>
    <mergeCell ref="F35:H35"/>
    <mergeCell ref="I35:I36"/>
    <mergeCell ref="J35:J36"/>
    <mergeCell ref="K33:K34"/>
    <mergeCell ref="L33:L34"/>
    <mergeCell ref="M33:M34"/>
    <mergeCell ref="N33:P33"/>
    <mergeCell ref="AE33:AG33"/>
    <mergeCell ref="AH33:AH34"/>
    <mergeCell ref="AI31:AI32"/>
    <mergeCell ref="AJ31:AJ32"/>
    <mergeCell ref="AK31:AK32"/>
    <mergeCell ref="AM31:AM32"/>
    <mergeCell ref="C33:C34"/>
    <mergeCell ref="D33:D34"/>
    <mergeCell ref="E33:E34"/>
    <mergeCell ref="F33:H33"/>
    <mergeCell ref="I33:I34"/>
    <mergeCell ref="J33:J34"/>
    <mergeCell ref="K31:K32"/>
    <mergeCell ref="L31:L32"/>
    <mergeCell ref="M31:M32"/>
    <mergeCell ref="N31:P31"/>
    <mergeCell ref="AE31:AG31"/>
    <mergeCell ref="AH31:AH32"/>
    <mergeCell ref="AI29:AI30"/>
    <mergeCell ref="AJ29:AJ30"/>
    <mergeCell ref="AK29:AK30"/>
    <mergeCell ref="AM29:AM30"/>
    <mergeCell ref="C31:C32"/>
    <mergeCell ref="D31:D32"/>
    <mergeCell ref="E31:E32"/>
    <mergeCell ref="F31:H31"/>
    <mergeCell ref="I31:I32"/>
    <mergeCell ref="J31:J32"/>
    <mergeCell ref="K29:K30"/>
    <mergeCell ref="L29:L30"/>
    <mergeCell ref="M29:M30"/>
    <mergeCell ref="N29:P29"/>
    <mergeCell ref="AE29:AG29"/>
    <mergeCell ref="AH29:AH30"/>
    <mergeCell ref="AI27:AI28"/>
    <mergeCell ref="AJ27:AJ28"/>
    <mergeCell ref="AK27:AK28"/>
    <mergeCell ref="AM27:AM28"/>
    <mergeCell ref="C29:C30"/>
    <mergeCell ref="D29:D30"/>
    <mergeCell ref="E29:E30"/>
    <mergeCell ref="F29:H29"/>
    <mergeCell ref="I29:I30"/>
    <mergeCell ref="J29:J30"/>
    <mergeCell ref="K27:K28"/>
    <mergeCell ref="L27:L28"/>
    <mergeCell ref="M27:M28"/>
    <mergeCell ref="N27:P27"/>
    <mergeCell ref="AE27:AG27"/>
    <mergeCell ref="AH27:AH28"/>
    <mergeCell ref="AI25:AI26"/>
    <mergeCell ref="AJ25:AJ26"/>
    <mergeCell ref="AK25:AK26"/>
    <mergeCell ref="AM25:AM26"/>
    <mergeCell ref="C27:C28"/>
    <mergeCell ref="D27:D28"/>
    <mergeCell ref="E27:E28"/>
    <mergeCell ref="F27:H27"/>
    <mergeCell ref="I27:I28"/>
    <mergeCell ref="J27:J28"/>
    <mergeCell ref="K25:K26"/>
    <mergeCell ref="L25:L26"/>
    <mergeCell ref="M25:M26"/>
    <mergeCell ref="N25:P25"/>
    <mergeCell ref="AE25:AG25"/>
    <mergeCell ref="AH25:AH26"/>
    <mergeCell ref="AI23:AI24"/>
    <mergeCell ref="AJ23:AJ24"/>
    <mergeCell ref="AK23:AK24"/>
    <mergeCell ref="AM23:AM24"/>
    <mergeCell ref="C25:C26"/>
    <mergeCell ref="D25:D26"/>
    <mergeCell ref="E25:E26"/>
    <mergeCell ref="F25:H25"/>
    <mergeCell ref="I25:I26"/>
    <mergeCell ref="J25:J26"/>
    <mergeCell ref="K23:K24"/>
    <mergeCell ref="L23:L24"/>
    <mergeCell ref="M23:M24"/>
    <mergeCell ref="N23:P23"/>
    <mergeCell ref="AE23:AG23"/>
    <mergeCell ref="AH23:AH24"/>
    <mergeCell ref="AI21:AI22"/>
    <mergeCell ref="AJ21:AJ22"/>
    <mergeCell ref="AK21:AK22"/>
    <mergeCell ref="AM21:AM22"/>
    <mergeCell ref="C23:C24"/>
    <mergeCell ref="D23:D24"/>
    <mergeCell ref="E23:E24"/>
    <mergeCell ref="F23:H23"/>
    <mergeCell ref="I23:I24"/>
    <mergeCell ref="J23:J24"/>
    <mergeCell ref="K21:K22"/>
    <mergeCell ref="L21:L22"/>
    <mergeCell ref="M21:M22"/>
    <mergeCell ref="N21:P21"/>
    <mergeCell ref="AE21:AG21"/>
    <mergeCell ref="AH21:AH22"/>
    <mergeCell ref="AI19:AI20"/>
    <mergeCell ref="AJ19:AJ20"/>
    <mergeCell ref="AK19:AK20"/>
    <mergeCell ref="AM19:AM20"/>
    <mergeCell ref="C21:C22"/>
    <mergeCell ref="D21:D22"/>
    <mergeCell ref="E21:E22"/>
    <mergeCell ref="F21:H21"/>
    <mergeCell ref="I21:I22"/>
    <mergeCell ref="J21:J22"/>
    <mergeCell ref="K19:K20"/>
    <mergeCell ref="L19:L20"/>
    <mergeCell ref="M19:M20"/>
    <mergeCell ref="N19:P19"/>
    <mergeCell ref="AE19:AG19"/>
    <mergeCell ref="AH19:AH20"/>
    <mergeCell ref="AI17:AI18"/>
    <mergeCell ref="AJ17:AJ18"/>
    <mergeCell ref="AK17:AK18"/>
    <mergeCell ref="AM17:AM18"/>
    <mergeCell ref="C19:C20"/>
    <mergeCell ref="D19:D20"/>
    <mergeCell ref="E19:E20"/>
    <mergeCell ref="F19:H19"/>
    <mergeCell ref="I19:I20"/>
    <mergeCell ref="J19:J20"/>
    <mergeCell ref="K17:K18"/>
    <mergeCell ref="L17:L18"/>
    <mergeCell ref="M17:M18"/>
    <mergeCell ref="N17:P17"/>
    <mergeCell ref="AE17:AG17"/>
    <mergeCell ref="AH17:AH18"/>
    <mergeCell ref="AI15:AI16"/>
    <mergeCell ref="AJ15:AJ16"/>
    <mergeCell ref="AK15:AK16"/>
    <mergeCell ref="AM15:AM16"/>
    <mergeCell ref="C17:C18"/>
    <mergeCell ref="D17:D18"/>
    <mergeCell ref="E17:E18"/>
    <mergeCell ref="F17:H17"/>
    <mergeCell ref="I17:I18"/>
    <mergeCell ref="J17:J18"/>
    <mergeCell ref="K15:K16"/>
    <mergeCell ref="L15:L16"/>
    <mergeCell ref="M15:M16"/>
    <mergeCell ref="N15:P15"/>
    <mergeCell ref="AE15:AG15"/>
    <mergeCell ref="AH15:AH16"/>
    <mergeCell ref="AI13:AI14"/>
    <mergeCell ref="AJ13:AJ14"/>
    <mergeCell ref="AK13:AK14"/>
    <mergeCell ref="AM13:AM14"/>
    <mergeCell ref="C15:C16"/>
    <mergeCell ref="D15:D16"/>
    <mergeCell ref="E15:E16"/>
    <mergeCell ref="F15:H15"/>
    <mergeCell ref="I15:I16"/>
    <mergeCell ref="J15:J16"/>
    <mergeCell ref="K13:K14"/>
    <mergeCell ref="L13:L14"/>
    <mergeCell ref="M13:M14"/>
    <mergeCell ref="N13:P13"/>
    <mergeCell ref="AE13:AG13"/>
    <mergeCell ref="AH13:AH14"/>
    <mergeCell ref="AI11:AI12"/>
    <mergeCell ref="AJ11:AJ12"/>
    <mergeCell ref="AK11:AK12"/>
    <mergeCell ref="AM11:AM12"/>
    <mergeCell ref="C13:C14"/>
    <mergeCell ref="D13:D14"/>
    <mergeCell ref="E13:E14"/>
    <mergeCell ref="F13:H13"/>
    <mergeCell ref="I13:I14"/>
    <mergeCell ref="J13:J14"/>
    <mergeCell ref="K11:K12"/>
    <mergeCell ref="L11:L12"/>
    <mergeCell ref="M11:M12"/>
    <mergeCell ref="N11:P11"/>
    <mergeCell ref="AE11:AG11"/>
    <mergeCell ref="AH11:AH12"/>
    <mergeCell ref="AI9:AI10"/>
    <mergeCell ref="AJ9:AJ10"/>
    <mergeCell ref="AK9:AK10"/>
    <mergeCell ref="AM9:AM10"/>
    <mergeCell ref="C11:C12"/>
    <mergeCell ref="D11:D12"/>
    <mergeCell ref="E11:E12"/>
    <mergeCell ref="F11:H11"/>
    <mergeCell ref="I11:I12"/>
    <mergeCell ref="J11:J12"/>
    <mergeCell ref="K9:K10"/>
    <mergeCell ref="L9:L10"/>
    <mergeCell ref="M9:M10"/>
    <mergeCell ref="N9:P9"/>
    <mergeCell ref="AE9:AG9"/>
    <mergeCell ref="AH9:AH10"/>
    <mergeCell ref="AI7:AI8"/>
    <mergeCell ref="AJ7:AJ8"/>
    <mergeCell ref="AK7:AK8"/>
    <mergeCell ref="AM7:AM8"/>
    <mergeCell ref="C9:C10"/>
    <mergeCell ref="D9:D10"/>
    <mergeCell ref="E9:E10"/>
    <mergeCell ref="F9:H9"/>
    <mergeCell ref="I9:I10"/>
    <mergeCell ref="J9:J10"/>
    <mergeCell ref="K7:K8"/>
    <mergeCell ref="L7:L8"/>
    <mergeCell ref="M7:M8"/>
    <mergeCell ref="N7:P7"/>
    <mergeCell ref="AE7:AG7"/>
    <mergeCell ref="AH7:AH8"/>
    <mergeCell ref="AI5:AI6"/>
    <mergeCell ref="AJ5:AJ6"/>
    <mergeCell ref="AK5:AK6"/>
    <mergeCell ref="AM5:AM6"/>
    <mergeCell ref="C7:C8"/>
    <mergeCell ref="D7:D8"/>
    <mergeCell ref="E7:E8"/>
    <mergeCell ref="F7:H7"/>
    <mergeCell ref="I7:I8"/>
    <mergeCell ref="J7:J8"/>
    <mergeCell ref="K5:K6"/>
    <mergeCell ref="L5:L6"/>
    <mergeCell ref="M5:M6"/>
    <mergeCell ref="N5:P5"/>
    <mergeCell ref="AE5:AG5"/>
    <mergeCell ref="AH5:AH6"/>
    <mergeCell ref="C2:AM2"/>
    <mergeCell ref="C3:C4"/>
    <mergeCell ref="D3:D4"/>
    <mergeCell ref="E3:E4"/>
    <mergeCell ref="F3:H3"/>
    <mergeCell ref="I3:I4"/>
    <mergeCell ref="J3:M4"/>
    <mergeCell ref="N3:P3"/>
    <mergeCell ref="Q3:R4"/>
    <mergeCell ref="S3:U4"/>
    <mergeCell ref="C5:C6"/>
    <mergeCell ref="D5:D6"/>
    <mergeCell ref="E5:E6"/>
    <mergeCell ref="F5:H5"/>
    <mergeCell ref="I5:I6"/>
    <mergeCell ref="J5:J6"/>
    <mergeCell ref="AE3:AG3"/>
    <mergeCell ref="AH3:AH4"/>
    <mergeCell ref="AI3:AI4"/>
    <mergeCell ref="AJ3:AJ4"/>
    <mergeCell ref="AK3:AK4"/>
    <mergeCell ref="AM3:AM4"/>
    <mergeCell ref="V3:V4"/>
    <mergeCell ref="W3:W4"/>
    <mergeCell ref="X3:Y4"/>
    <mergeCell ref="Z3:AB4"/>
    <mergeCell ref="AC3:AC4"/>
    <mergeCell ref="AD3:AD4"/>
  </mergeCells>
  <phoneticPr fontId="1"/>
  <conditionalFormatting sqref="G5:G1003">
    <cfRule type="expression" dxfId="12" priority="2">
      <formula>ISTEXT($G5)=TRUE</formula>
    </cfRule>
  </conditionalFormatting>
  <conditionalFormatting sqref="AM1 AM3:AM1048576">
    <cfRule type="expression" dxfId="11" priority="7">
      <formula>AND($D1="",$AM1&lt;&gt;"")</formula>
    </cfRule>
  </conditionalFormatting>
  <conditionalFormatting sqref="AI1 AI3:AI1048576">
    <cfRule type="expression" dxfId="10" priority="4">
      <formula>AND($D1="",$AI1&lt;&gt;"")</formula>
    </cfRule>
  </conditionalFormatting>
  <conditionalFormatting sqref="AJ1 AJ3:AJ1048576">
    <cfRule type="expression" dxfId="9" priority="5">
      <formula>AND($D1="",$AJ1&lt;&gt;"")</formula>
    </cfRule>
  </conditionalFormatting>
  <conditionalFormatting sqref="AK1 AK3:AK1048576">
    <cfRule type="expression" dxfId="8" priority="6">
      <formula>AND($D1="",$AK1&lt;&gt;"")</formula>
    </cfRule>
  </conditionalFormatting>
  <conditionalFormatting sqref="AH1 AH3:AH1048576">
    <cfRule type="expression" dxfId="7" priority="3">
      <formula>AND($D1="",$AH1&lt;&gt;"")</formula>
    </cfRule>
  </conditionalFormatting>
  <conditionalFormatting sqref="AL1 AL3:AL1048576">
    <cfRule type="expression" dxfId="6" priority="1">
      <formula>AND($D1="",$AM1&lt;&gt;"")</formula>
    </cfRule>
  </conditionalFormatting>
  <pageMargins left="0.70866141732283472" right="0.70866141732283472" top="0.74803149606299213" bottom="0.74803149606299213" header="0.31496062992125984" footer="0.31496062992125984"/>
  <pageSetup paperSize="9" scale="63" fitToWidth="0" orientation="portrait" r:id="rId1"/>
  <headerFooter alignWithMargins="0">
    <oddFooter>&amp;C4</oddFooter>
  </headerFooter>
  <rowBreaks count="1" manualBreakCount="1">
    <brk id="53" min="1" max="37"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4A17AD3-46A3-40BD-8785-A7991BE2EA6A}">
          <x14:formula1>
            <xm:f>'\\pref.net-shw.ehime.jp\shares2\行政経営課\（旧）行革分権課から行政経営課\06_入札監理Ｇ\入札監理Ｇ\●10　格付け関係\R4\○R5.6格付け検討\★R4.10改正\01愛媛県建設工事請負業者選定要領\041014【告示】令和５・６年度における建設工事における競争入札参加資格等の公告について\[（様式）03-02入札参加資格審査申請書（県内工事）様式（R5.4.1～）03.xlsx]1'!#REF!</xm:f>
          </x14:formula1>
          <xm:sqref>AH5:AH1003</xm:sqref>
        </x14:dataValidation>
        <x14:dataValidation type="list" allowBlank="1" showInputMessage="1" showErrorMessage="1" xr:uid="{367751E7-DA99-434A-9190-B0D8AE3506ED}">
          <x14:formula1>
            <xm:f>'\\pref.net-shw.ehime.jp\shares2\行政経営課\（旧）行革分権課から行政経営課\06_入札監理Ｇ\入札監理Ｇ\●10　格付け関係\R4\○R5.6格付け検討\★R4.10改正\01愛媛県建設工事請負業者選定要領\041014【告示】令和５・６年度における建設工事における競争入札参加資格等の公告について\[（様式）03-02入札参加資格審査申請書（県内工事）様式（R5.4.1～）03.xlsx]1'!#REF!</xm:f>
          </x14:formula1>
          <xm:sqref>AJ5:AM1003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40"/>
  <sheetViews>
    <sheetView view="pageBreakPreview" topLeftCell="B1" zoomScale="85" zoomScaleNormal="80" zoomScaleSheetLayoutView="85" workbookViewId="0">
      <selection activeCell="O37" sqref="O37:U37"/>
    </sheetView>
  </sheetViews>
  <sheetFormatPr defaultColWidth="9" defaultRowHeight="13"/>
  <cols>
    <col min="1" max="1" width="2.36328125" style="72" hidden="1" customWidth="1"/>
    <col min="2" max="2" width="2.08984375" style="29" customWidth="1"/>
    <col min="3" max="3" width="3.90625" style="29" customWidth="1"/>
    <col min="4" max="5" width="5.08984375" style="29" customWidth="1"/>
    <col min="6" max="6" width="9.6328125" style="29" customWidth="1"/>
    <col min="7" max="7" width="10" style="29" customWidth="1"/>
    <col min="8" max="10" width="2.90625" style="29" customWidth="1"/>
    <col min="11" max="11" width="3.6328125" style="29" customWidth="1"/>
    <col min="12" max="14" width="3.36328125" style="29" customWidth="1"/>
    <col min="15" max="26" width="2.36328125" style="29" customWidth="1"/>
    <col min="27" max="27" width="16" style="29" customWidth="1"/>
    <col min="28" max="28" width="6.90625" style="29" customWidth="1"/>
    <col min="29" max="30" width="5.26953125" style="29" customWidth="1"/>
    <col min="31" max="34" width="4" style="29" customWidth="1"/>
    <col min="35" max="35" width="2.36328125" style="29" customWidth="1"/>
    <col min="36" max="37" width="9" style="29" hidden="1" customWidth="1"/>
    <col min="38" max="16384" width="9" style="29"/>
  </cols>
  <sheetData>
    <row r="1" spans="1:37" ht="46" customHeight="1">
      <c r="C1" s="123" t="s">
        <v>332</v>
      </c>
    </row>
    <row r="2" spans="1:37" ht="20.25" customHeight="1">
      <c r="A2" s="120" t="s">
        <v>360</v>
      </c>
      <c r="C2" s="557" t="s">
        <v>382</v>
      </c>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9"/>
      <c r="AI2" s="47"/>
      <c r="AJ2" s="31" t="s">
        <v>335</v>
      </c>
      <c r="AK2" s="54" t="s">
        <v>334</v>
      </c>
    </row>
    <row r="3" spans="1:37" ht="30.25" customHeight="1">
      <c r="A3" s="120">
        <v>5</v>
      </c>
      <c r="C3" s="49"/>
      <c r="D3" s="560" t="s">
        <v>82</v>
      </c>
      <c r="E3" s="560"/>
      <c r="F3" s="560"/>
      <c r="G3" s="560"/>
      <c r="H3" s="560" t="s">
        <v>8</v>
      </c>
      <c r="I3" s="560"/>
      <c r="J3" s="560"/>
      <c r="K3" s="560" t="s">
        <v>83</v>
      </c>
      <c r="L3" s="560"/>
      <c r="M3" s="560"/>
      <c r="N3" s="560"/>
      <c r="O3" s="560" t="s">
        <v>220</v>
      </c>
      <c r="P3" s="560"/>
      <c r="Q3" s="560"/>
      <c r="R3" s="560"/>
      <c r="S3" s="560"/>
      <c r="T3" s="560"/>
      <c r="U3" s="560"/>
      <c r="V3" s="560" t="s">
        <v>84</v>
      </c>
      <c r="W3" s="560"/>
      <c r="X3" s="560"/>
      <c r="Y3" s="560"/>
      <c r="Z3" s="560"/>
      <c r="AA3" s="560"/>
      <c r="AB3" s="560"/>
      <c r="AC3" s="560"/>
      <c r="AD3" s="560"/>
      <c r="AE3" s="560"/>
      <c r="AF3" s="564"/>
      <c r="AG3" s="564"/>
      <c r="AH3" s="565"/>
      <c r="AJ3" s="32">
        <f>COUNTA(D3:D14)-1-AK3</f>
        <v>0</v>
      </c>
      <c r="AK3" s="32">
        <f>IF(OR(D4="なし",D4="該当なし",D4="該当者なし",D4="非該当"),1,0)</f>
        <v>0</v>
      </c>
    </row>
    <row r="4" spans="1:37" ht="30.25" customHeight="1">
      <c r="A4" s="120"/>
      <c r="C4" s="140">
        <v>1</v>
      </c>
      <c r="D4" s="553"/>
      <c r="E4" s="553"/>
      <c r="F4" s="553"/>
      <c r="G4" s="553"/>
      <c r="H4" s="553"/>
      <c r="I4" s="553"/>
      <c r="J4" s="553"/>
      <c r="K4" s="554"/>
      <c r="L4" s="554"/>
      <c r="M4" s="554"/>
      <c r="N4" s="554"/>
      <c r="O4" s="554"/>
      <c r="P4" s="554"/>
      <c r="Q4" s="554"/>
      <c r="R4" s="554"/>
      <c r="S4" s="554"/>
      <c r="T4" s="554"/>
      <c r="U4" s="554"/>
      <c r="V4" s="553"/>
      <c r="W4" s="553"/>
      <c r="X4" s="553"/>
      <c r="Y4" s="553"/>
      <c r="Z4" s="553"/>
      <c r="AA4" s="553"/>
      <c r="AB4" s="553"/>
      <c r="AC4" s="553"/>
      <c r="AD4" s="553"/>
      <c r="AE4" s="553"/>
      <c r="AF4" s="555"/>
      <c r="AG4" s="555"/>
      <c r="AH4" s="556"/>
      <c r="AI4" s="122" t="s">
        <v>333</v>
      </c>
    </row>
    <row r="5" spans="1:37" ht="30.25" customHeight="1">
      <c r="A5" s="120"/>
      <c r="C5" s="140">
        <v>2</v>
      </c>
      <c r="D5" s="553"/>
      <c r="E5" s="553"/>
      <c r="F5" s="553"/>
      <c r="G5" s="553"/>
      <c r="H5" s="553"/>
      <c r="I5" s="553"/>
      <c r="J5" s="553"/>
      <c r="K5" s="554"/>
      <c r="L5" s="554"/>
      <c r="M5" s="554"/>
      <c r="N5" s="554"/>
      <c r="O5" s="554"/>
      <c r="P5" s="554"/>
      <c r="Q5" s="554"/>
      <c r="R5" s="554"/>
      <c r="S5" s="554"/>
      <c r="T5" s="554"/>
      <c r="U5" s="554"/>
      <c r="V5" s="553"/>
      <c r="W5" s="553"/>
      <c r="X5" s="553"/>
      <c r="Y5" s="553"/>
      <c r="Z5" s="553"/>
      <c r="AA5" s="553"/>
      <c r="AB5" s="553"/>
      <c r="AC5" s="553"/>
      <c r="AD5" s="553"/>
      <c r="AE5" s="553"/>
      <c r="AF5" s="555"/>
      <c r="AG5" s="555"/>
      <c r="AH5" s="556"/>
    </row>
    <row r="6" spans="1:37" ht="30.25" customHeight="1">
      <c r="A6" s="120"/>
      <c r="C6" s="140">
        <v>3</v>
      </c>
      <c r="D6" s="553"/>
      <c r="E6" s="553"/>
      <c r="F6" s="553"/>
      <c r="G6" s="553"/>
      <c r="H6" s="553"/>
      <c r="I6" s="553"/>
      <c r="J6" s="553"/>
      <c r="K6" s="554"/>
      <c r="L6" s="554"/>
      <c r="M6" s="554"/>
      <c r="N6" s="554"/>
      <c r="O6" s="554"/>
      <c r="P6" s="554"/>
      <c r="Q6" s="554"/>
      <c r="R6" s="554"/>
      <c r="S6" s="554"/>
      <c r="T6" s="554"/>
      <c r="U6" s="554"/>
      <c r="V6" s="553"/>
      <c r="W6" s="553"/>
      <c r="X6" s="553"/>
      <c r="Y6" s="553"/>
      <c r="Z6" s="553"/>
      <c r="AA6" s="553"/>
      <c r="AB6" s="553"/>
      <c r="AC6" s="553"/>
      <c r="AD6" s="553"/>
      <c r="AE6" s="553"/>
      <c r="AF6" s="555"/>
      <c r="AG6" s="555"/>
      <c r="AH6" s="556"/>
    </row>
    <row r="7" spans="1:37" ht="30.25" customHeight="1">
      <c r="A7" s="120"/>
      <c r="C7" s="140">
        <v>4</v>
      </c>
      <c r="D7" s="553"/>
      <c r="E7" s="553"/>
      <c r="F7" s="553"/>
      <c r="G7" s="553"/>
      <c r="H7" s="553"/>
      <c r="I7" s="553"/>
      <c r="J7" s="553"/>
      <c r="K7" s="554"/>
      <c r="L7" s="554"/>
      <c r="M7" s="554"/>
      <c r="N7" s="554"/>
      <c r="O7" s="554"/>
      <c r="P7" s="554"/>
      <c r="Q7" s="554"/>
      <c r="R7" s="554"/>
      <c r="S7" s="554"/>
      <c r="T7" s="554"/>
      <c r="U7" s="554"/>
      <c r="V7" s="553"/>
      <c r="W7" s="553"/>
      <c r="X7" s="553"/>
      <c r="Y7" s="553"/>
      <c r="Z7" s="553"/>
      <c r="AA7" s="553"/>
      <c r="AB7" s="553"/>
      <c r="AC7" s="553"/>
      <c r="AD7" s="553"/>
      <c r="AE7" s="553"/>
      <c r="AF7" s="555"/>
      <c r="AG7" s="555"/>
      <c r="AH7" s="556"/>
    </row>
    <row r="8" spans="1:37" ht="30.25" customHeight="1">
      <c r="A8" s="120"/>
      <c r="C8" s="140">
        <v>5</v>
      </c>
      <c r="D8" s="553"/>
      <c r="E8" s="553"/>
      <c r="F8" s="553"/>
      <c r="G8" s="553"/>
      <c r="H8" s="553"/>
      <c r="I8" s="553"/>
      <c r="J8" s="553"/>
      <c r="K8" s="554"/>
      <c r="L8" s="554"/>
      <c r="M8" s="554"/>
      <c r="N8" s="554"/>
      <c r="O8" s="554"/>
      <c r="P8" s="554"/>
      <c r="Q8" s="554"/>
      <c r="R8" s="554"/>
      <c r="S8" s="554"/>
      <c r="T8" s="554"/>
      <c r="U8" s="554"/>
      <c r="V8" s="553"/>
      <c r="W8" s="553"/>
      <c r="X8" s="553"/>
      <c r="Y8" s="553"/>
      <c r="Z8" s="553"/>
      <c r="AA8" s="553"/>
      <c r="AB8" s="553"/>
      <c r="AC8" s="553"/>
      <c r="AD8" s="553"/>
      <c r="AE8" s="553"/>
      <c r="AF8" s="555"/>
      <c r="AG8" s="555"/>
      <c r="AH8" s="556"/>
    </row>
    <row r="9" spans="1:37" ht="30.25" customHeight="1">
      <c r="A9" s="120"/>
      <c r="C9" s="140">
        <v>6</v>
      </c>
      <c r="D9" s="553"/>
      <c r="E9" s="553"/>
      <c r="F9" s="553"/>
      <c r="G9" s="553"/>
      <c r="H9" s="553"/>
      <c r="I9" s="553"/>
      <c r="J9" s="553"/>
      <c r="K9" s="554"/>
      <c r="L9" s="554"/>
      <c r="M9" s="554"/>
      <c r="N9" s="554"/>
      <c r="O9" s="554"/>
      <c r="P9" s="554"/>
      <c r="Q9" s="554"/>
      <c r="R9" s="554"/>
      <c r="S9" s="554"/>
      <c r="T9" s="554"/>
      <c r="U9" s="554"/>
      <c r="V9" s="553"/>
      <c r="W9" s="553"/>
      <c r="X9" s="553"/>
      <c r="Y9" s="553"/>
      <c r="Z9" s="553"/>
      <c r="AA9" s="553"/>
      <c r="AB9" s="553"/>
      <c r="AC9" s="553"/>
      <c r="AD9" s="553"/>
      <c r="AE9" s="553"/>
      <c r="AF9" s="555"/>
      <c r="AG9" s="555"/>
      <c r="AH9" s="556"/>
    </row>
    <row r="10" spans="1:37" ht="30.25" customHeight="1">
      <c r="A10" s="120"/>
      <c r="C10" s="140">
        <v>7</v>
      </c>
      <c r="D10" s="553"/>
      <c r="E10" s="553"/>
      <c r="F10" s="553"/>
      <c r="G10" s="553"/>
      <c r="H10" s="553"/>
      <c r="I10" s="553"/>
      <c r="J10" s="553"/>
      <c r="K10" s="554"/>
      <c r="L10" s="554"/>
      <c r="M10" s="554"/>
      <c r="N10" s="554"/>
      <c r="O10" s="554"/>
      <c r="P10" s="554"/>
      <c r="Q10" s="554"/>
      <c r="R10" s="554"/>
      <c r="S10" s="554"/>
      <c r="T10" s="554"/>
      <c r="U10" s="554"/>
      <c r="V10" s="553"/>
      <c r="W10" s="553"/>
      <c r="X10" s="553"/>
      <c r="Y10" s="553"/>
      <c r="Z10" s="553"/>
      <c r="AA10" s="553"/>
      <c r="AB10" s="553"/>
      <c r="AC10" s="553"/>
      <c r="AD10" s="553"/>
      <c r="AE10" s="553"/>
      <c r="AF10" s="555"/>
      <c r="AG10" s="555"/>
      <c r="AH10" s="556"/>
    </row>
    <row r="11" spans="1:37" ht="30.25" customHeight="1">
      <c r="A11" s="120"/>
      <c r="C11" s="140">
        <v>8</v>
      </c>
      <c r="D11" s="553"/>
      <c r="E11" s="553"/>
      <c r="F11" s="553"/>
      <c r="G11" s="553"/>
      <c r="H11" s="553"/>
      <c r="I11" s="553"/>
      <c r="J11" s="553"/>
      <c r="K11" s="554"/>
      <c r="L11" s="554"/>
      <c r="M11" s="554"/>
      <c r="N11" s="554"/>
      <c r="O11" s="554"/>
      <c r="P11" s="554"/>
      <c r="Q11" s="554"/>
      <c r="R11" s="554"/>
      <c r="S11" s="554"/>
      <c r="T11" s="554"/>
      <c r="U11" s="554"/>
      <c r="V11" s="553"/>
      <c r="W11" s="553"/>
      <c r="X11" s="553"/>
      <c r="Y11" s="553"/>
      <c r="Z11" s="553"/>
      <c r="AA11" s="553"/>
      <c r="AB11" s="553"/>
      <c r="AC11" s="553"/>
      <c r="AD11" s="553"/>
      <c r="AE11" s="553"/>
      <c r="AF11" s="555"/>
      <c r="AG11" s="555"/>
      <c r="AH11" s="556"/>
    </row>
    <row r="12" spans="1:37" ht="30.25" customHeight="1">
      <c r="A12" s="120"/>
      <c r="C12" s="140">
        <v>9</v>
      </c>
      <c r="D12" s="553"/>
      <c r="E12" s="553"/>
      <c r="F12" s="553"/>
      <c r="G12" s="553"/>
      <c r="H12" s="553"/>
      <c r="I12" s="553"/>
      <c r="J12" s="553"/>
      <c r="K12" s="554"/>
      <c r="L12" s="554"/>
      <c r="M12" s="554"/>
      <c r="N12" s="554"/>
      <c r="O12" s="554"/>
      <c r="P12" s="554"/>
      <c r="Q12" s="554"/>
      <c r="R12" s="554"/>
      <c r="S12" s="554"/>
      <c r="T12" s="554"/>
      <c r="U12" s="554"/>
      <c r="V12" s="553"/>
      <c r="W12" s="553"/>
      <c r="X12" s="553"/>
      <c r="Y12" s="553"/>
      <c r="Z12" s="553"/>
      <c r="AA12" s="553"/>
      <c r="AB12" s="553"/>
      <c r="AC12" s="553"/>
      <c r="AD12" s="553"/>
      <c r="AE12" s="553"/>
      <c r="AF12" s="555"/>
      <c r="AG12" s="555"/>
      <c r="AH12" s="556"/>
    </row>
    <row r="13" spans="1:37" ht="30.25" customHeight="1">
      <c r="A13" s="120"/>
      <c r="C13" s="140">
        <v>10</v>
      </c>
      <c r="D13" s="553"/>
      <c r="E13" s="553"/>
      <c r="F13" s="553"/>
      <c r="G13" s="553"/>
      <c r="H13" s="553"/>
      <c r="I13" s="553"/>
      <c r="J13" s="553"/>
      <c r="K13" s="554"/>
      <c r="L13" s="554"/>
      <c r="M13" s="554"/>
      <c r="N13" s="554"/>
      <c r="O13" s="554"/>
      <c r="P13" s="554"/>
      <c r="Q13" s="554"/>
      <c r="R13" s="554"/>
      <c r="S13" s="554"/>
      <c r="T13" s="554"/>
      <c r="U13" s="554"/>
      <c r="V13" s="553"/>
      <c r="W13" s="553"/>
      <c r="X13" s="553"/>
      <c r="Y13" s="553"/>
      <c r="Z13" s="553"/>
      <c r="AA13" s="553"/>
      <c r="AB13" s="553"/>
      <c r="AC13" s="553"/>
      <c r="AD13" s="553"/>
      <c r="AE13" s="553"/>
      <c r="AF13" s="555"/>
      <c r="AG13" s="555"/>
      <c r="AH13" s="556"/>
    </row>
    <row r="14" spans="1:37" ht="20.25" customHeight="1">
      <c r="A14" s="120"/>
      <c r="C14" s="557" t="s">
        <v>383</v>
      </c>
      <c r="D14" s="558"/>
      <c r="E14" s="558"/>
      <c r="F14" s="558"/>
      <c r="G14" s="558"/>
      <c r="H14" s="558"/>
      <c r="I14" s="558"/>
      <c r="J14" s="558"/>
      <c r="K14" s="558"/>
      <c r="L14" s="558"/>
      <c r="M14" s="558"/>
      <c r="N14" s="558"/>
      <c r="O14" s="558"/>
      <c r="P14" s="558"/>
      <c r="Q14" s="558"/>
      <c r="R14" s="558"/>
      <c r="S14" s="558"/>
      <c r="T14" s="558"/>
      <c r="U14" s="558"/>
      <c r="V14" s="558"/>
      <c r="W14" s="558"/>
      <c r="X14" s="558"/>
      <c r="Y14" s="558"/>
      <c r="Z14" s="558"/>
      <c r="AA14" s="558"/>
      <c r="AB14" s="558"/>
      <c r="AC14" s="558"/>
      <c r="AD14" s="558"/>
      <c r="AE14" s="558"/>
      <c r="AF14" s="558"/>
      <c r="AG14" s="558"/>
      <c r="AH14" s="559"/>
      <c r="AJ14" s="31" t="s">
        <v>336</v>
      </c>
      <c r="AK14" s="54" t="s">
        <v>334</v>
      </c>
    </row>
    <row r="15" spans="1:37" ht="30.25" customHeight="1">
      <c r="A15" s="120"/>
      <c r="C15" s="49"/>
      <c r="D15" s="560" t="s">
        <v>82</v>
      </c>
      <c r="E15" s="560"/>
      <c r="F15" s="560"/>
      <c r="G15" s="560"/>
      <c r="H15" s="561" t="s">
        <v>216</v>
      </c>
      <c r="I15" s="562"/>
      <c r="J15" s="562"/>
      <c r="K15" s="562"/>
      <c r="L15" s="562"/>
      <c r="M15" s="562"/>
      <c r="N15" s="563"/>
      <c r="O15" s="560" t="s">
        <v>220</v>
      </c>
      <c r="P15" s="560"/>
      <c r="Q15" s="560"/>
      <c r="R15" s="560"/>
      <c r="S15" s="560"/>
      <c r="T15" s="560"/>
      <c r="U15" s="560"/>
      <c r="V15" s="560" t="s">
        <v>84</v>
      </c>
      <c r="W15" s="560"/>
      <c r="X15" s="560"/>
      <c r="Y15" s="560"/>
      <c r="Z15" s="560"/>
      <c r="AA15" s="560"/>
      <c r="AB15" s="560"/>
      <c r="AC15" s="560"/>
      <c r="AD15" s="560"/>
      <c r="AE15" s="560"/>
      <c r="AF15" s="564"/>
      <c r="AG15" s="564"/>
      <c r="AH15" s="565"/>
      <c r="AJ15" s="32">
        <f>COUNTA(D15:D21)-1-AK15</f>
        <v>0</v>
      </c>
      <c r="AK15" s="32">
        <f>IF(OR(D16="なし",D16="該当なし",D16="該当者なし",D16="非該当"),1,0)</f>
        <v>0</v>
      </c>
    </row>
    <row r="16" spans="1:37" ht="30.25" customHeight="1">
      <c r="C16" s="50">
        <v>1</v>
      </c>
      <c r="D16" s="553"/>
      <c r="E16" s="553"/>
      <c r="F16" s="553"/>
      <c r="G16" s="553"/>
      <c r="H16" s="554"/>
      <c r="I16" s="554"/>
      <c r="J16" s="554"/>
      <c r="K16" s="554"/>
      <c r="L16" s="554"/>
      <c r="M16" s="554"/>
      <c r="N16" s="554"/>
      <c r="O16" s="554"/>
      <c r="P16" s="554"/>
      <c r="Q16" s="554"/>
      <c r="R16" s="554"/>
      <c r="S16" s="554"/>
      <c r="T16" s="554"/>
      <c r="U16" s="554"/>
      <c r="V16" s="553"/>
      <c r="W16" s="553"/>
      <c r="X16" s="553"/>
      <c r="Y16" s="553"/>
      <c r="Z16" s="553"/>
      <c r="AA16" s="553"/>
      <c r="AB16" s="553"/>
      <c r="AC16" s="553"/>
      <c r="AD16" s="553"/>
      <c r="AE16" s="553"/>
      <c r="AF16" s="555"/>
      <c r="AG16" s="555"/>
      <c r="AH16" s="556"/>
      <c r="AI16" s="122" t="s">
        <v>333</v>
      </c>
    </row>
    <row r="17" spans="1:37" ht="30.25" customHeight="1">
      <c r="C17" s="50">
        <v>2</v>
      </c>
      <c r="D17" s="553"/>
      <c r="E17" s="553"/>
      <c r="F17" s="553"/>
      <c r="G17" s="553"/>
      <c r="H17" s="554"/>
      <c r="I17" s="554"/>
      <c r="J17" s="554"/>
      <c r="K17" s="554"/>
      <c r="L17" s="554"/>
      <c r="M17" s="554"/>
      <c r="N17" s="554"/>
      <c r="O17" s="554"/>
      <c r="P17" s="554"/>
      <c r="Q17" s="554"/>
      <c r="R17" s="554"/>
      <c r="S17" s="554"/>
      <c r="T17" s="554"/>
      <c r="U17" s="554"/>
      <c r="V17" s="553"/>
      <c r="W17" s="553"/>
      <c r="X17" s="553"/>
      <c r="Y17" s="553"/>
      <c r="Z17" s="553"/>
      <c r="AA17" s="553"/>
      <c r="AB17" s="553"/>
      <c r="AC17" s="553"/>
      <c r="AD17" s="553"/>
      <c r="AE17" s="553"/>
      <c r="AF17" s="555"/>
      <c r="AG17" s="555"/>
      <c r="AH17" s="556"/>
    </row>
    <row r="18" spans="1:37" ht="30.25" customHeight="1">
      <c r="C18" s="50">
        <v>3</v>
      </c>
      <c r="D18" s="553"/>
      <c r="E18" s="553"/>
      <c r="F18" s="553"/>
      <c r="G18" s="553"/>
      <c r="H18" s="554"/>
      <c r="I18" s="554"/>
      <c r="J18" s="554"/>
      <c r="K18" s="554"/>
      <c r="L18" s="554"/>
      <c r="M18" s="554"/>
      <c r="N18" s="554"/>
      <c r="O18" s="554"/>
      <c r="P18" s="554"/>
      <c r="Q18" s="554"/>
      <c r="R18" s="554"/>
      <c r="S18" s="554"/>
      <c r="T18" s="554"/>
      <c r="U18" s="554"/>
      <c r="V18" s="553"/>
      <c r="W18" s="553"/>
      <c r="X18" s="553"/>
      <c r="Y18" s="553"/>
      <c r="Z18" s="553"/>
      <c r="AA18" s="553"/>
      <c r="AB18" s="553"/>
      <c r="AC18" s="553"/>
      <c r="AD18" s="553"/>
      <c r="AE18" s="553"/>
      <c r="AF18" s="555"/>
      <c r="AG18" s="555"/>
      <c r="AH18" s="556"/>
    </row>
    <row r="19" spans="1:37" ht="30.25" customHeight="1">
      <c r="C19" s="50">
        <v>4</v>
      </c>
      <c r="D19" s="553"/>
      <c r="E19" s="553"/>
      <c r="F19" s="553"/>
      <c r="G19" s="553"/>
      <c r="H19" s="554"/>
      <c r="I19" s="554"/>
      <c r="J19" s="554"/>
      <c r="K19" s="554"/>
      <c r="L19" s="554"/>
      <c r="M19" s="554"/>
      <c r="N19" s="554"/>
      <c r="O19" s="554"/>
      <c r="P19" s="554"/>
      <c r="Q19" s="554"/>
      <c r="R19" s="554"/>
      <c r="S19" s="554"/>
      <c r="T19" s="554"/>
      <c r="U19" s="554"/>
      <c r="V19" s="553"/>
      <c r="W19" s="553"/>
      <c r="X19" s="553"/>
      <c r="Y19" s="553"/>
      <c r="Z19" s="553"/>
      <c r="AA19" s="553"/>
      <c r="AB19" s="553"/>
      <c r="AC19" s="553"/>
      <c r="AD19" s="553"/>
      <c r="AE19" s="553"/>
      <c r="AF19" s="555"/>
      <c r="AG19" s="555"/>
      <c r="AH19" s="556"/>
    </row>
    <row r="20" spans="1:37" ht="30.25" customHeight="1">
      <c r="C20" s="51">
        <v>5</v>
      </c>
      <c r="D20" s="572"/>
      <c r="E20" s="572"/>
      <c r="F20" s="572"/>
      <c r="G20" s="572"/>
      <c r="H20" s="554"/>
      <c r="I20" s="554"/>
      <c r="J20" s="554"/>
      <c r="K20" s="554"/>
      <c r="L20" s="554"/>
      <c r="M20" s="554"/>
      <c r="N20" s="554"/>
      <c r="O20" s="554"/>
      <c r="P20" s="554"/>
      <c r="Q20" s="554"/>
      <c r="R20" s="554"/>
      <c r="S20" s="554"/>
      <c r="T20" s="554"/>
      <c r="U20" s="554"/>
      <c r="V20" s="572"/>
      <c r="W20" s="572"/>
      <c r="X20" s="572"/>
      <c r="Y20" s="572"/>
      <c r="Z20" s="572"/>
      <c r="AA20" s="572"/>
      <c r="AB20" s="572"/>
      <c r="AC20" s="572"/>
      <c r="AD20" s="572"/>
      <c r="AE20" s="572"/>
      <c r="AF20" s="573"/>
      <c r="AG20" s="573"/>
      <c r="AH20" s="574"/>
    </row>
    <row r="21" spans="1:37" ht="20.25" customHeight="1">
      <c r="A21" s="120"/>
      <c r="C21" s="245" t="s">
        <v>379</v>
      </c>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9"/>
      <c r="AJ21" s="31" t="s">
        <v>331</v>
      </c>
      <c r="AK21" s="54" t="s">
        <v>334</v>
      </c>
    </row>
    <row r="22" spans="1:37" ht="31" customHeight="1">
      <c r="A22" s="120"/>
      <c r="C22" s="52"/>
      <c r="D22" s="581" t="s">
        <v>82</v>
      </c>
      <c r="E22" s="581"/>
      <c r="F22" s="581"/>
      <c r="G22" s="581"/>
      <c r="H22" s="582" t="s">
        <v>216</v>
      </c>
      <c r="I22" s="582"/>
      <c r="J22" s="582"/>
      <c r="K22" s="582"/>
      <c r="L22" s="582"/>
      <c r="M22" s="582"/>
      <c r="N22" s="582"/>
      <c r="O22" s="581" t="s">
        <v>220</v>
      </c>
      <c r="P22" s="581"/>
      <c r="Q22" s="581"/>
      <c r="R22" s="581"/>
      <c r="S22" s="581"/>
      <c r="T22" s="581"/>
      <c r="U22" s="581"/>
      <c r="V22" s="575" t="s">
        <v>101</v>
      </c>
      <c r="W22" s="576"/>
      <c r="X22" s="576"/>
      <c r="Y22" s="576"/>
      <c r="Z22" s="576"/>
      <c r="AA22" s="576"/>
      <c r="AB22" s="576"/>
      <c r="AC22" s="576"/>
      <c r="AD22" s="576"/>
      <c r="AE22" s="576"/>
      <c r="AF22" s="577"/>
      <c r="AG22" s="561" t="s">
        <v>374</v>
      </c>
      <c r="AH22" s="579"/>
      <c r="AJ22" s="32">
        <f>COUNTA(D22:D34)-1-AK22</f>
        <v>0</v>
      </c>
      <c r="AK22" s="32">
        <f>IF(OR(D23="なし",D23="該当なし",D23="該当者なし",D23="非該当"),1,0)</f>
        <v>0</v>
      </c>
    </row>
    <row r="23" spans="1:37" ht="31" customHeight="1">
      <c r="A23" s="120"/>
      <c r="C23" s="140">
        <v>1</v>
      </c>
      <c r="D23" s="580"/>
      <c r="E23" s="580"/>
      <c r="F23" s="580"/>
      <c r="G23" s="580"/>
      <c r="H23" s="554"/>
      <c r="I23" s="554"/>
      <c r="J23" s="554"/>
      <c r="K23" s="554"/>
      <c r="L23" s="554"/>
      <c r="M23" s="554"/>
      <c r="N23" s="554"/>
      <c r="O23" s="554"/>
      <c r="P23" s="554"/>
      <c r="Q23" s="554"/>
      <c r="R23" s="554"/>
      <c r="S23" s="554"/>
      <c r="T23" s="554"/>
      <c r="U23" s="554"/>
      <c r="V23" s="566"/>
      <c r="W23" s="567"/>
      <c r="X23" s="567"/>
      <c r="Y23" s="567"/>
      <c r="Z23" s="567"/>
      <c r="AA23" s="567"/>
      <c r="AB23" s="567"/>
      <c r="AC23" s="567"/>
      <c r="AD23" s="567"/>
      <c r="AE23" s="567"/>
      <c r="AF23" s="568"/>
      <c r="AG23" s="566"/>
      <c r="AH23" s="578"/>
      <c r="AI23" s="122" t="s">
        <v>380</v>
      </c>
    </row>
    <row r="24" spans="1:37" ht="31" customHeight="1">
      <c r="A24" s="120"/>
      <c r="C24" s="140">
        <v>2</v>
      </c>
      <c r="D24" s="580"/>
      <c r="E24" s="580"/>
      <c r="F24" s="580"/>
      <c r="G24" s="580"/>
      <c r="H24" s="554"/>
      <c r="I24" s="554"/>
      <c r="J24" s="554"/>
      <c r="K24" s="554"/>
      <c r="L24" s="554"/>
      <c r="M24" s="554"/>
      <c r="N24" s="554"/>
      <c r="O24" s="554"/>
      <c r="P24" s="554"/>
      <c r="Q24" s="554"/>
      <c r="R24" s="554"/>
      <c r="S24" s="554"/>
      <c r="T24" s="554"/>
      <c r="U24" s="554"/>
      <c r="V24" s="566"/>
      <c r="W24" s="567"/>
      <c r="X24" s="567"/>
      <c r="Y24" s="567"/>
      <c r="Z24" s="567"/>
      <c r="AA24" s="567"/>
      <c r="AB24" s="567"/>
      <c r="AC24" s="567"/>
      <c r="AD24" s="567"/>
      <c r="AE24" s="567"/>
      <c r="AF24" s="568"/>
      <c r="AG24" s="566"/>
      <c r="AH24" s="578"/>
    </row>
    <row r="25" spans="1:37" ht="31" customHeight="1">
      <c r="A25" s="120"/>
      <c r="C25" s="140">
        <v>3</v>
      </c>
      <c r="D25" s="580"/>
      <c r="E25" s="580"/>
      <c r="F25" s="580"/>
      <c r="G25" s="580"/>
      <c r="H25" s="554"/>
      <c r="I25" s="554"/>
      <c r="J25" s="554"/>
      <c r="K25" s="554"/>
      <c r="L25" s="554"/>
      <c r="M25" s="554"/>
      <c r="N25" s="554"/>
      <c r="O25" s="554"/>
      <c r="P25" s="554"/>
      <c r="Q25" s="554"/>
      <c r="R25" s="554"/>
      <c r="S25" s="554"/>
      <c r="T25" s="554"/>
      <c r="U25" s="554"/>
      <c r="V25" s="566"/>
      <c r="W25" s="567"/>
      <c r="X25" s="567"/>
      <c r="Y25" s="567"/>
      <c r="Z25" s="567"/>
      <c r="AA25" s="567"/>
      <c r="AB25" s="567"/>
      <c r="AC25" s="567"/>
      <c r="AD25" s="567"/>
      <c r="AE25" s="567"/>
      <c r="AF25" s="568"/>
      <c r="AG25" s="566"/>
      <c r="AH25" s="578"/>
    </row>
    <row r="26" spans="1:37" ht="31" customHeight="1">
      <c r="A26" s="120"/>
      <c r="C26" s="140">
        <v>4</v>
      </c>
      <c r="D26" s="580"/>
      <c r="E26" s="580"/>
      <c r="F26" s="580"/>
      <c r="G26" s="580"/>
      <c r="H26" s="554"/>
      <c r="I26" s="554"/>
      <c r="J26" s="554"/>
      <c r="K26" s="554"/>
      <c r="L26" s="554"/>
      <c r="M26" s="554"/>
      <c r="N26" s="554"/>
      <c r="O26" s="554"/>
      <c r="P26" s="554"/>
      <c r="Q26" s="554"/>
      <c r="R26" s="554"/>
      <c r="S26" s="554"/>
      <c r="T26" s="554"/>
      <c r="U26" s="554"/>
      <c r="V26" s="566"/>
      <c r="W26" s="567"/>
      <c r="X26" s="567"/>
      <c r="Y26" s="567"/>
      <c r="Z26" s="567"/>
      <c r="AA26" s="567"/>
      <c r="AB26" s="567"/>
      <c r="AC26" s="567"/>
      <c r="AD26" s="567"/>
      <c r="AE26" s="567"/>
      <c r="AF26" s="568"/>
      <c r="AG26" s="566"/>
      <c r="AH26" s="578"/>
    </row>
    <row r="27" spans="1:37" ht="31" customHeight="1">
      <c r="A27" s="120"/>
      <c r="C27" s="140">
        <v>5</v>
      </c>
      <c r="D27" s="580"/>
      <c r="E27" s="580"/>
      <c r="F27" s="580"/>
      <c r="G27" s="580"/>
      <c r="H27" s="554"/>
      <c r="I27" s="554"/>
      <c r="J27" s="554"/>
      <c r="K27" s="554"/>
      <c r="L27" s="554"/>
      <c r="M27" s="554"/>
      <c r="N27" s="554"/>
      <c r="O27" s="554"/>
      <c r="P27" s="554"/>
      <c r="Q27" s="554"/>
      <c r="R27" s="554"/>
      <c r="S27" s="554"/>
      <c r="T27" s="554"/>
      <c r="U27" s="554"/>
      <c r="V27" s="566"/>
      <c r="W27" s="567"/>
      <c r="X27" s="567"/>
      <c r="Y27" s="567"/>
      <c r="Z27" s="567"/>
      <c r="AA27" s="567"/>
      <c r="AB27" s="567"/>
      <c r="AC27" s="567"/>
      <c r="AD27" s="567"/>
      <c r="AE27" s="567"/>
      <c r="AF27" s="568"/>
      <c r="AG27" s="566"/>
      <c r="AH27" s="578"/>
    </row>
    <row r="28" spans="1:37" ht="31" customHeight="1">
      <c r="A28" s="120"/>
      <c r="C28" s="140">
        <v>6</v>
      </c>
      <c r="D28" s="580"/>
      <c r="E28" s="580"/>
      <c r="F28" s="580"/>
      <c r="G28" s="580"/>
      <c r="H28" s="554"/>
      <c r="I28" s="554"/>
      <c r="J28" s="554"/>
      <c r="K28" s="554"/>
      <c r="L28" s="554"/>
      <c r="M28" s="554"/>
      <c r="N28" s="554"/>
      <c r="O28" s="554"/>
      <c r="P28" s="554"/>
      <c r="Q28" s="554"/>
      <c r="R28" s="554"/>
      <c r="S28" s="554"/>
      <c r="T28" s="554"/>
      <c r="U28" s="554"/>
      <c r="V28" s="566"/>
      <c r="W28" s="567"/>
      <c r="X28" s="567"/>
      <c r="Y28" s="567"/>
      <c r="Z28" s="567"/>
      <c r="AA28" s="567"/>
      <c r="AB28" s="567"/>
      <c r="AC28" s="567"/>
      <c r="AD28" s="567"/>
      <c r="AE28" s="567"/>
      <c r="AF28" s="568"/>
      <c r="AG28" s="566"/>
      <c r="AH28" s="578"/>
    </row>
    <row r="29" spans="1:37" ht="31" customHeight="1">
      <c r="A29" s="120"/>
      <c r="C29" s="140">
        <v>7</v>
      </c>
      <c r="D29" s="580"/>
      <c r="E29" s="580"/>
      <c r="F29" s="580"/>
      <c r="G29" s="580"/>
      <c r="H29" s="554"/>
      <c r="I29" s="554"/>
      <c r="J29" s="554"/>
      <c r="K29" s="554"/>
      <c r="L29" s="554"/>
      <c r="M29" s="554"/>
      <c r="N29" s="554"/>
      <c r="O29" s="554"/>
      <c r="P29" s="554"/>
      <c r="Q29" s="554"/>
      <c r="R29" s="554"/>
      <c r="S29" s="554"/>
      <c r="T29" s="554"/>
      <c r="U29" s="554"/>
      <c r="V29" s="566"/>
      <c r="W29" s="567"/>
      <c r="X29" s="567"/>
      <c r="Y29" s="567"/>
      <c r="Z29" s="567"/>
      <c r="AA29" s="567"/>
      <c r="AB29" s="567"/>
      <c r="AC29" s="567"/>
      <c r="AD29" s="567"/>
      <c r="AE29" s="567"/>
      <c r="AF29" s="568"/>
      <c r="AG29" s="566"/>
      <c r="AH29" s="578"/>
    </row>
    <row r="30" spans="1:37" ht="31" customHeight="1">
      <c r="A30" s="120"/>
      <c r="C30" s="140">
        <v>8</v>
      </c>
      <c r="D30" s="580"/>
      <c r="E30" s="580"/>
      <c r="F30" s="580"/>
      <c r="G30" s="580"/>
      <c r="H30" s="554"/>
      <c r="I30" s="554"/>
      <c r="J30" s="554"/>
      <c r="K30" s="554"/>
      <c r="L30" s="554"/>
      <c r="M30" s="554"/>
      <c r="N30" s="554"/>
      <c r="O30" s="554"/>
      <c r="P30" s="554"/>
      <c r="Q30" s="554"/>
      <c r="R30" s="554"/>
      <c r="S30" s="554"/>
      <c r="T30" s="554"/>
      <c r="U30" s="554"/>
      <c r="V30" s="566"/>
      <c r="W30" s="567"/>
      <c r="X30" s="567"/>
      <c r="Y30" s="567"/>
      <c r="Z30" s="567"/>
      <c r="AA30" s="567"/>
      <c r="AB30" s="567"/>
      <c r="AC30" s="567"/>
      <c r="AD30" s="567"/>
      <c r="AE30" s="567"/>
      <c r="AF30" s="568"/>
      <c r="AG30" s="566"/>
      <c r="AH30" s="578"/>
    </row>
    <row r="31" spans="1:37" ht="31" customHeight="1">
      <c r="A31" s="120"/>
      <c r="C31" s="140">
        <v>9</v>
      </c>
      <c r="D31" s="580"/>
      <c r="E31" s="580"/>
      <c r="F31" s="580"/>
      <c r="G31" s="580"/>
      <c r="H31" s="554"/>
      <c r="I31" s="554"/>
      <c r="J31" s="554"/>
      <c r="K31" s="554"/>
      <c r="L31" s="554"/>
      <c r="M31" s="554"/>
      <c r="N31" s="554"/>
      <c r="O31" s="554"/>
      <c r="P31" s="554"/>
      <c r="Q31" s="554"/>
      <c r="R31" s="554"/>
      <c r="S31" s="554"/>
      <c r="T31" s="554"/>
      <c r="U31" s="554"/>
      <c r="V31" s="566"/>
      <c r="W31" s="567"/>
      <c r="X31" s="567"/>
      <c r="Y31" s="567"/>
      <c r="Z31" s="567"/>
      <c r="AA31" s="567"/>
      <c r="AB31" s="567"/>
      <c r="AC31" s="567"/>
      <c r="AD31" s="567"/>
      <c r="AE31" s="567"/>
      <c r="AF31" s="568"/>
      <c r="AG31" s="566"/>
      <c r="AH31" s="578"/>
    </row>
    <row r="32" spans="1:37" ht="31" customHeight="1">
      <c r="A32" s="120"/>
      <c r="C32" s="140">
        <v>10</v>
      </c>
      <c r="D32" s="580"/>
      <c r="E32" s="580"/>
      <c r="F32" s="580"/>
      <c r="G32" s="580"/>
      <c r="H32" s="554"/>
      <c r="I32" s="554"/>
      <c r="J32" s="554"/>
      <c r="K32" s="554"/>
      <c r="L32" s="554"/>
      <c r="M32" s="554"/>
      <c r="N32" s="554"/>
      <c r="O32" s="554"/>
      <c r="P32" s="554"/>
      <c r="Q32" s="554"/>
      <c r="R32" s="554"/>
      <c r="S32" s="554"/>
      <c r="T32" s="554"/>
      <c r="U32" s="554"/>
      <c r="V32" s="566"/>
      <c r="W32" s="567"/>
      <c r="X32" s="567"/>
      <c r="Y32" s="567"/>
      <c r="Z32" s="567"/>
      <c r="AA32" s="567"/>
      <c r="AB32" s="567"/>
      <c r="AC32" s="567"/>
      <c r="AD32" s="567"/>
      <c r="AE32" s="567"/>
      <c r="AF32" s="568"/>
      <c r="AG32" s="566"/>
      <c r="AH32" s="578"/>
    </row>
    <row r="33" spans="1:37" ht="31" customHeight="1">
      <c r="A33" s="120"/>
      <c r="C33" s="51">
        <v>11</v>
      </c>
      <c r="D33" s="583"/>
      <c r="E33" s="584"/>
      <c r="F33" s="584"/>
      <c r="G33" s="585"/>
      <c r="H33" s="586"/>
      <c r="I33" s="586"/>
      <c r="J33" s="586"/>
      <c r="K33" s="586"/>
      <c r="L33" s="586"/>
      <c r="M33" s="586"/>
      <c r="N33" s="586"/>
      <c r="O33" s="586"/>
      <c r="P33" s="586"/>
      <c r="Q33" s="586"/>
      <c r="R33" s="586"/>
      <c r="S33" s="586"/>
      <c r="T33" s="586"/>
      <c r="U33" s="586"/>
      <c r="V33" s="569"/>
      <c r="W33" s="570"/>
      <c r="X33" s="570"/>
      <c r="Y33" s="570"/>
      <c r="Z33" s="570"/>
      <c r="AA33" s="570"/>
      <c r="AB33" s="570"/>
      <c r="AC33" s="570"/>
      <c r="AD33" s="570"/>
      <c r="AE33" s="570"/>
      <c r="AF33" s="571"/>
      <c r="AG33" s="569"/>
      <c r="AH33" s="587"/>
    </row>
    <row r="34" spans="1:37" ht="20.25" customHeight="1">
      <c r="A34" s="120"/>
      <c r="C34" s="245" t="s">
        <v>381</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9"/>
      <c r="AJ34" s="31" t="s">
        <v>337</v>
      </c>
      <c r="AK34" s="54" t="s">
        <v>334</v>
      </c>
    </row>
    <row r="35" spans="1:37" ht="31" customHeight="1">
      <c r="A35" s="120"/>
      <c r="C35" s="52"/>
      <c r="D35" s="581" t="s">
        <v>82</v>
      </c>
      <c r="E35" s="581"/>
      <c r="F35" s="581"/>
      <c r="G35" s="581"/>
      <c r="H35" s="582" t="s">
        <v>216</v>
      </c>
      <c r="I35" s="582"/>
      <c r="J35" s="582"/>
      <c r="K35" s="582"/>
      <c r="L35" s="582"/>
      <c r="M35" s="582"/>
      <c r="N35" s="582"/>
      <c r="O35" s="581" t="s">
        <v>220</v>
      </c>
      <c r="P35" s="581"/>
      <c r="Q35" s="581"/>
      <c r="R35" s="581"/>
      <c r="S35" s="581"/>
      <c r="T35" s="581"/>
      <c r="U35" s="581"/>
      <c r="V35" s="575" t="s">
        <v>101</v>
      </c>
      <c r="W35" s="576"/>
      <c r="X35" s="576"/>
      <c r="Y35" s="576"/>
      <c r="Z35" s="576"/>
      <c r="AA35" s="576"/>
      <c r="AB35" s="576"/>
      <c r="AC35" s="576"/>
      <c r="AD35" s="576"/>
      <c r="AE35" s="576"/>
      <c r="AF35" s="577"/>
      <c r="AG35" s="561" t="s">
        <v>374</v>
      </c>
      <c r="AH35" s="579"/>
      <c r="AJ35" s="32">
        <f>COUNTA(D35:D41)-1-AK35</f>
        <v>0</v>
      </c>
      <c r="AK35" s="32">
        <f>IF(OR(D36="なし",D36="該当なし",D36="該当者なし",D36="非該当"),1,0)</f>
        <v>0</v>
      </c>
    </row>
    <row r="36" spans="1:37" ht="31" customHeight="1">
      <c r="A36" s="120"/>
      <c r="C36" s="140">
        <v>1</v>
      </c>
      <c r="D36" s="580"/>
      <c r="E36" s="580"/>
      <c r="F36" s="580"/>
      <c r="G36" s="580"/>
      <c r="H36" s="554"/>
      <c r="I36" s="554"/>
      <c r="J36" s="554"/>
      <c r="K36" s="554"/>
      <c r="L36" s="554"/>
      <c r="M36" s="554"/>
      <c r="N36" s="554"/>
      <c r="O36" s="554"/>
      <c r="P36" s="554"/>
      <c r="Q36" s="554"/>
      <c r="R36" s="554"/>
      <c r="S36" s="554"/>
      <c r="T36" s="554"/>
      <c r="U36" s="554"/>
      <c r="V36" s="566"/>
      <c r="W36" s="567"/>
      <c r="X36" s="567"/>
      <c r="Y36" s="567"/>
      <c r="Z36" s="567"/>
      <c r="AA36" s="567"/>
      <c r="AB36" s="567"/>
      <c r="AC36" s="567"/>
      <c r="AD36" s="567"/>
      <c r="AE36" s="567"/>
      <c r="AF36" s="568"/>
      <c r="AG36" s="566"/>
      <c r="AH36" s="578"/>
      <c r="AI36" s="122" t="s">
        <v>333</v>
      </c>
    </row>
    <row r="37" spans="1:37" ht="31" customHeight="1">
      <c r="A37" s="120"/>
      <c r="C37" s="140">
        <v>2</v>
      </c>
      <c r="D37" s="580"/>
      <c r="E37" s="580"/>
      <c r="F37" s="580"/>
      <c r="G37" s="580"/>
      <c r="H37" s="554"/>
      <c r="I37" s="554"/>
      <c r="J37" s="554"/>
      <c r="K37" s="554"/>
      <c r="L37" s="554"/>
      <c r="M37" s="554"/>
      <c r="N37" s="554"/>
      <c r="O37" s="554"/>
      <c r="P37" s="554"/>
      <c r="Q37" s="554"/>
      <c r="R37" s="554"/>
      <c r="S37" s="554"/>
      <c r="T37" s="554"/>
      <c r="U37" s="554"/>
      <c r="V37" s="566"/>
      <c r="W37" s="567"/>
      <c r="X37" s="567"/>
      <c r="Y37" s="567"/>
      <c r="Z37" s="567"/>
      <c r="AA37" s="567"/>
      <c r="AB37" s="567"/>
      <c r="AC37" s="567"/>
      <c r="AD37" s="567"/>
      <c r="AE37" s="567"/>
      <c r="AF37" s="568"/>
      <c r="AG37" s="566"/>
      <c r="AH37" s="578"/>
    </row>
    <row r="38" spans="1:37" ht="31" customHeight="1">
      <c r="A38" s="120"/>
      <c r="C38" s="140">
        <v>3</v>
      </c>
      <c r="D38" s="580"/>
      <c r="E38" s="580"/>
      <c r="F38" s="580"/>
      <c r="G38" s="580"/>
      <c r="H38" s="554"/>
      <c r="I38" s="554"/>
      <c r="J38" s="554"/>
      <c r="K38" s="554"/>
      <c r="L38" s="554"/>
      <c r="M38" s="554"/>
      <c r="N38" s="554"/>
      <c r="O38" s="554"/>
      <c r="P38" s="554"/>
      <c r="Q38" s="554"/>
      <c r="R38" s="554"/>
      <c r="S38" s="554"/>
      <c r="T38" s="554"/>
      <c r="U38" s="554"/>
      <c r="V38" s="566"/>
      <c r="W38" s="567"/>
      <c r="X38" s="567"/>
      <c r="Y38" s="567"/>
      <c r="Z38" s="567"/>
      <c r="AA38" s="567"/>
      <c r="AB38" s="567"/>
      <c r="AC38" s="567"/>
      <c r="AD38" s="567"/>
      <c r="AE38" s="567"/>
      <c r="AF38" s="568"/>
      <c r="AG38" s="566"/>
      <c r="AH38" s="578"/>
    </row>
    <row r="39" spans="1:37" ht="31" customHeight="1">
      <c r="A39" s="120"/>
      <c r="C39" s="140">
        <v>4</v>
      </c>
      <c r="D39" s="580"/>
      <c r="E39" s="580"/>
      <c r="F39" s="580"/>
      <c r="G39" s="580"/>
      <c r="H39" s="554"/>
      <c r="I39" s="554"/>
      <c r="J39" s="554"/>
      <c r="K39" s="554"/>
      <c r="L39" s="554"/>
      <c r="M39" s="554"/>
      <c r="N39" s="554"/>
      <c r="O39" s="554"/>
      <c r="P39" s="554"/>
      <c r="Q39" s="554"/>
      <c r="R39" s="554"/>
      <c r="S39" s="554"/>
      <c r="T39" s="554"/>
      <c r="U39" s="554"/>
      <c r="V39" s="566"/>
      <c r="W39" s="567"/>
      <c r="X39" s="567"/>
      <c r="Y39" s="567"/>
      <c r="Z39" s="567"/>
      <c r="AA39" s="567"/>
      <c r="AB39" s="567"/>
      <c r="AC39" s="567"/>
      <c r="AD39" s="567"/>
      <c r="AE39" s="567"/>
      <c r="AF39" s="568"/>
      <c r="AG39" s="566"/>
      <c r="AH39" s="578"/>
    </row>
    <row r="40" spans="1:37" ht="31" customHeight="1">
      <c r="A40" s="120"/>
      <c r="C40" s="142">
        <v>5</v>
      </c>
      <c r="D40" s="588"/>
      <c r="E40" s="588"/>
      <c r="F40" s="588"/>
      <c r="G40" s="588"/>
      <c r="H40" s="589"/>
      <c r="I40" s="589"/>
      <c r="J40" s="589"/>
      <c r="K40" s="589"/>
      <c r="L40" s="589"/>
      <c r="M40" s="589"/>
      <c r="N40" s="589"/>
      <c r="O40" s="589"/>
      <c r="P40" s="589"/>
      <c r="Q40" s="589"/>
      <c r="R40" s="589"/>
      <c r="S40" s="589"/>
      <c r="T40" s="589"/>
      <c r="U40" s="589"/>
      <c r="V40" s="569"/>
      <c r="W40" s="570"/>
      <c r="X40" s="570"/>
      <c r="Y40" s="570"/>
      <c r="Z40" s="570"/>
      <c r="AA40" s="570"/>
      <c r="AB40" s="570"/>
      <c r="AC40" s="570"/>
      <c r="AD40" s="570"/>
      <c r="AE40" s="570"/>
      <c r="AF40" s="571"/>
      <c r="AG40" s="569"/>
      <c r="AH40" s="587"/>
    </row>
  </sheetData>
  <sheetProtection formatCells="0" formatColumns="0" formatRows="0" selectLockedCells="1"/>
  <mergeCells count="173">
    <mergeCell ref="V37:AF37"/>
    <mergeCell ref="AG37:AH37"/>
    <mergeCell ref="V38:AF38"/>
    <mergeCell ref="AG38:AH38"/>
    <mergeCell ref="V39:AF39"/>
    <mergeCell ref="AG39:AH39"/>
    <mergeCell ref="V40:AF40"/>
    <mergeCell ref="AG40:AH40"/>
    <mergeCell ref="D40:G40"/>
    <mergeCell ref="H40:N40"/>
    <mergeCell ref="O40:U40"/>
    <mergeCell ref="D37:G37"/>
    <mergeCell ref="H37:N37"/>
    <mergeCell ref="O37:U37"/>
    <mergeCell ref="D38:G38"/>
    <mergeCell ref="H38:N38"/>
    <mergeCell ref="O38:U38"/>
    <mergeCell ref="D39:G39"/>
    <mergeCell ref="H39:N39"/>
    <mergeCell ref="O39:U39"/>
    <mergeCell ref="AG31:AH31"/>
    <mergeCell ref="AG32:AH32"/>
    <mergeCell ref="C34:AH34"/>
    <mergeCell ref="D35:G35"/>
    <mergeCell ref="H35:N35"/>
    <mergeCell ref="O35:U35"/>
    <mergeCell ref="D36:G36"/>
    <mergeCell ref="H36:N36"/>
    <mergeCell ref="O36:U36"/>
    <mergeCell ref="V35:AF35"/>
    <mergeCell ref="AG35:AH35"/>
    <mergeCell ref="V36:AF36"/>
    <mergeCell ref="AG36:AH36"/>
    <mergeCell ref="D33:G33"/>
    <mergeCell ref="H33:N33"/>
    <mergeCell ref="O33:U33"/>
    <mergeCell ref="D31:G31"/>
    <mergeCell ref="H31:N31"/>
    <mergeCell ref="O31:U31"/>
    <mergeCell ref="D32:G32"/>
    <mergeCell ref="H32:N32"/>
    <mergeCell ref="O32:U32"/>
    <mergeCell ref="AG33:AH33"/>
    <mergeCell ref="V31:AF31"/>
    <mergeCell ref="D26:G26"/>
    <mergeCell ref="H26:N26"/>
    <mergeCell ref="O26:U26"/>
    <mergeCell ref="D27:G27"/>
    <mergeCell ref="H27:N27"/>
    <mergeCell ref="O27:U27"/>
    <mergeCell ref="D22:G22"/>
    <mergeCell ref="H22:N22"/>
    <mergeCell ref="O22:U22"/>
    <mergeCell ref="D23:G23"/>
    <mergeCell ref="H23:N23"/>
    <mergeCell ref="O23:U23"/>
    <mergeCell ref="D24:G24"/>
    <mergeCell ref="H24:N24"/>
    <mergeCell ref="O24:U24"/>
    <mergeCell ref="D25:G25"/>
    <mergeCell ref="H25:N25"/>
    <mergeCell ref="O25:U25"/>
    <mergeCell ref="D28:G28"/>
    <mergeCell ref="H28:N28"/>
    <mergeCell ref="O28:U28"/>
    <mergeCell ref="D29:G29"/>
    <mergeCell ref="H29:N29"/>
    <mergeCell ref="O29:U29"/>
    <mergeCell ref="D30:G30"/>
    <mergeCell ref="H30:N30"/>
    <mergeCell ref="O30:U30"/>
    <mergeCell ref="V22:AF22"/>
    <mergeCell ref="V23:AF23"/>
    <mergeCell ref="V24:AF24"/>
    <mergeCell ref="AG25:AH25"/>
    <mergeCell ref="AG26:AH26"/>
    <mergeCell ref="AG27:AH27"/>
    <mergeCell ref="AG28:AH28"/>
    <mergeCell ref="AG29:AH29"/>
    <mergeCell ref="AG30:AH30"/>
    <mergeCell ref="V26:AF26"/>
    <mergeCell ref="V27:AF27"/>
    <mergeCell ref="V28:AF28"/>
    <mergeCell ref="V29:AF29"/>
    <mergeCell ref="V30:AF30"/>
    <mergeCell ref="AG22:AH22"/>
    <mergeCell ref="AG23:AH23"/>
    <mergeCell ref="AG24:AH24"/>
    <mergeCell ref="V32:AF32"/>
    <mergeCell ref="V33:AF33"/>
    <mergeCell ref="D16:G16"/>
    <mergeCell ref="H16:N16"/>
    <mergeCell ref="O16:U16"/>
    <mergeCell ref="V16:AH16"/>
    <mergeCell ref="D17:G17"/>
    <mergeCell ref="H17:N17"/>
    <mergeCell ref="O17:U17"/>
    <mergeCell ref="V17:AH17"/>
    <mergeCell ref="D18:G18"/>
    <mergeCell ref="H18:N18"/>
    <mergeCell ref="O18:U18"/>
    <mergeCell ref="V18:AH18"/>
    <mergeCell ref="D19:G19"/>
    <mergeCell ref="H19:N19"/>
    <mergeCell ref="O19:U19"/>
    <mergeCell ref="V19:AH19"/>
    <mergeCell ref="D20:G20"/>
    <mergeCell ref="H20:N20"/>
    <mergeCell ref="O20:U20"/>
    <mergeCell ref="V20:AH20"/>
    <mergeCell ref="V25:AF25"/>
    <mergeCell ref="C21:AH21"/>
    <mergeCell ref="D8:G8"/>
    <mergeCell ref="H8:J8"/>
    <mergeCell ref="K8:N8"/>
    <mergeCell ref="O8:U8"/>
    <mergeCell ref="V8:AH8"/>
    <mergeCell ref="D9:G9"/>
    <mergeCell ref="H9:J9"/>
    <mergeCell ref="K9:N9"/>
    <mergeCell ref="O9:U9"/>
    <mergeCell ref="V9:AH9"/>
    <mergeCell ref="D6:G6"/>
    <mergeCell ref="H6:J6"/>
    <mergeCell ref="K6:N6"/>
    <mergeCell ref="O6:U6"/>
    <mergeCell ref="V6:AH6"/>
    <mergeCell ref="D7:G7"/>
    <mergeCell ref="H7:J7"/>
    <mergeCell ref="K7:N7"/>
    <mergeCell ref="O7:U7"/>
    <mergeCell ref="V7:AH7"/>
    <mergeCell ref="C2:AH2"/>
    <mergeCell ref="D3:G3"/>
    <mergeCell ref="H3:J3"/>
    <mergeCell ref="K3:N3"/>
    <mergeCell ref="O3:U3"/>
    <mergeCell ref="D5:G5"/>
    <mergeCell ref="H5:J5"/>
    <mergeCell ref="K5:N5"/>
    <mergeCell ref="O5:U5"/>
    <mergeCell ref="V5:AH5"/>
    <mergeCell ref="V3:AH3"/>
    <mergeCell ref="D4:G4"/>
    <mergeCell ref="H4:J4"/>
    <mergeCell ref="K4:N4"/>
    <mergeCell ref="O4:U4"/>
    <mergeCell ref="V4:AH4"/>
    <mergeCell ref="D12:G12"/>
    <mergeCell ref="H12:J12"/>
    <mergeCell ref="K12:N12"/>
    <mergeCell ref="O12:U12"/>
    <mergeCell ref="V12:AH12"/>
    <mergeCell ref="D10:G10"/>
    <mergeCell ref="H10:J10"/>
    <mergeCell ref="K10:N10"/>
    <mergeCell ref="O10:U10"/>
    <mergeCell ref="V10:AH10"/>
    <mergeCell ref="D11:G11"/>
    <mergeCell ref="H11:J11"/>
    <mergeCell ref="K11:N11"/>
    <mergeCell ref="O11:U11"/>
    <mergeCell ref="V11:AH11"/>
    <mergeCell ref="D13:G13"/>
    <mergeCell ref="H13:J13"/>
    <mergeCell ref="K13:N13"/>
    <mergeCell ref="O13:U13"/>
    <mergeCell ref="V13:AH13"/>
    <mergeCell ref="C14:AH14"/>
    <mergeCell ref="D15:G15"/>
    <mergeCell ref="H15:N15"/>
    <mergeCell ref="O15:U15"/>
    <mergeCell ref="V15:AH15"/>
  </mergeCells>
  <phoneticPr fontId="1"/>
  <conditionalFormatting sqref="O4:O13 O16:O20 O23:O33 O36:O40">
    <cfRule type="expression" dxfId="5" priority="6">
      <formula>ISTEXT($O4)=TRUE</formula>
    </cfRule>
  </conditionalFormatting>
  <conditionalFormatting sqref="K4:K13">
    <cfRule type="expression" dxfId="4" priority="5">
      <formula>ISTEXT($K4)=TRUE</formula>
    </cfRule>
  </conditionalFormatting>
  <conditionalFormatting sqref="H16:H20 H23:H33 H36:H40">
    <cfRule type="expression" dxfId="3" priority="4">
      <formula>ISTEXT($H16)=TRUE</formula>
    </cfRule>
  </conditionalFormatting>
  <conditionalFormatting sqref="H4:J13">
    <cfRule type="cellIs" dxfId="2" priority="3" operator="greaterThanOrEqual">
      <formula>35</formula>
    </cfRule>
  </conditionalFormatting>
  <pageMargins left="0.78740157480314965" right="0.39370078740157483" top="0.78740157480314965" bottom="0.39370078740157483" header="0" footer="0"/>
  <pageSetup paperSize="9" scale="67" orientation="portrait" r:id="rId1"/>
  <headerFooter alignWithMargins="0">
    <oddFooter>&amp;C5</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3B41464-F150-4982-AA28-29EF72198646}">
          <x14:formula1>
            <xm:f>'1'!$AJ$51:$AJ$52</xm:f>
          </x14:formula1>
          <xm:sqref>AG23:AH33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Z37"/>
  <sheetViews>
    <sheetView view="pageBreakPreview" topLeftCell="B1" zoomScaleNormal="85" zoomScaleSheetLayoutView="100" workbookViewId="0">
      <selection activeCell="I33" sqref="I33"/>
    </sheetView>
  </sheetViews>
  <sheetFormatPr defaultColWidth="9" defaultRowHeight="13"/>
  <cols>
    <col min="1" max="1" width="2.36328125" style="73" hidden="1" customWidth="1"/>
    <col min="2" max="2" width="2.08984375" style="74" customWidth="1"/>
    <col min="3" max="20" width="6.6328125" style="74" customWidth="1"/>
    <col min="21" max="21" width="2.453125" style="74" customWidth="1"/>
    <col min="22" max="23" width="9" style="74" hidden="1" customWidth="1"/>
    <col min="24" max="52" width="3.7265625" style="74" hidden="1" customWidth="1"/>
    <col min="53" max="54" width="5.6328125" style="74" customWidth="1"/>
    <col min="55" max="16384" width="9" style="74"/>
  </cols>
  <sheetData>
    <row r="1" spans="1:52" ht="46" customHeight="1">
      <c r="C1" s="590" t="s">
        <v>365</v>
      </c>
      <c r="D1" s="590"/>
      <c r="E1" s="590"/>
      <c r="F1" s="590"/>
      <c r="G1" s="590"/>
      <c r="H1" s="590"/>
      <c r="I1" s="590"/>
      <c r="J1" s="590"/>
      <c r="K1" s="590"/>
      <c r="L1" s="590"/>
      <c r="M1" s="590"/>
      <c r="N1" s="590"/>
      <c r="O1" s="590"/>
      <c r="P1" s="590"/>
      <c r="Q1" s="590"/>
      <c r="R1" s="590"/>
      <c r="S1" s="590"/>
      <c r="T1" s="590"/>
    </row>
    <row r="2" spans="1:52" s="73" customFormat="1" ht="20.25" customHeight="1" thickBot="1">
      <c r="A2" s="73" t="s">
        <v>361</v>
      </c>
      <c r="C2" s="391" t="s">
        <v>217</v>
      </c>
      <c r="D2" s="392"/>
      <c r="E2" s="392"/>
      <c r="F2" s="392"/>
      <c r="G2" s="392"/>
      <c r="H2" s="392"/>
      <c r="I2" s="392"/>
      <c r="J2" s="392"/>
      <c r="K2" s="392"/>
      <c r="L2" s="392"/>
      <c r="M2" s="392"/>
      <c r="N2" s="392"/>
      <c r="O2" s="392"/>
      <c r="P2" s="392"/>
      <c r="Q2" s="392"/>
      <c r="R2" s="392"/>
      <c r="S2" s="392"/>
      <c r="T2" s="393"/>
      <c r="U2" s="45"/>
      <c r="V2" s="45"/>
      <c r="W2" s="70" t="s">
        <v>341</v>
      </c>
      <c r="X2" s="64" t="str">
        <f>IF('1'!$C$41="◯","土","×")</f>
        <v>×</v>
      </c>
      <c r="Y2" s="64" t="str">
        <f>IF('1'!$E$41="◯","建","×")</f>
        <v>×</v>
      </c>
      <c r="Z2" s="64" t="str">
        <f>IF('1'!$G$41="◯","大","×")</f>
        <v>×</v>
      </c>
      <c r="AA2" s="64" t="str">
        <f>IF('1'!$I$41="◯","左","×")</f>
        <v>×</v>
      </c>
      <c r="AB2" s="64" t="str">
        <f>IF('1'!$K$41="◯","と","×")</f>
        <v>×</v>
      </c>
      <c r="AC2" s="64" t="str">
        <f>IF('1'!$M$41="◯","石","×")</f>
        <v>×</v>
      </c>
      <c r="AD2" s="64" t="str">
        <f>IF('1'!$O$41="◯","屋","×")</f>
        <v>×</v>
      </c>
      <c r="AE2" s="64" t="str">
        <f>IF('1'!$Q$41="◯","電","×")</f>
        <v>×</v>
      </c>
      <c r="AF2" s="64" t="str">
        <f>IF('1'!$S$41="◯","管","×")</f>
        <v>×</v>
      </c>
      <c r="AG2" s="64" t="str">
        <f>IF('1'!$U$41="◯","タ","×")</f>
        <v>×</v>
      </c>
      <c r="AH2" s="64" t="str">
        <f>IF('1'!$W$41="◯","鋼","×")</f>
        <v>×</v>
      </c>
      <c r="AI2" s="64" t="str">
        <f>IF('1'!$Y$41="◯","筋","×")</f>
        <v>×</v>
      </c>
      <c r="AJ2" s="64" t="str">
        <f>IF('1'!$AA$41="◯","ほ","×")</f>
        <v>×</v>
      </c>
      <c r="AK2" s="64" t="str">
        <f>IF('1'!$AC$41="◯","し","×")</f>
        <v>×</v>
      </c>
      <c r="AL2" s="64" t="str">
        <f>IF('1'!$AE$41="◯","板","×")</f>
        <v>×</v>
      </c>
      <c r="AM2" s="64" t="str">
        <f>IF('1'!$AG$41="◯","ガ","×")</f>
        <v>×</v>
      </c>
      <c r="AN2" s="64" t="str">
        <f>IF('1'!$C$43="◯","塗","×")</f>
        <v>×</v>
      </c>
      <c r="AO2" s="64" t="str">
        <f>IF('1'!$E$43="◯","防","×")</f>
        <v>×</v>
      </c>
      <c r="AP2" s="64" t="str">
        <f>IF('1'!$G$43="◯","内","×")</f>
        <v>×</v>
      </c>
      <c r="AQ2" s="64" t="str">
        <f>IF('1'!$I$43="◯","機","×")</f>
        <v>×</v>
      </c>
      <c r="AR2" s="64" t="str">
        <f>IF('1'!$K$43="◯","絶","×")</f>
        <v>×</v>
      </c>
      <c r="AS2" s="64" t="str">
        <f>IF('1'!$M$43="◯","通","×")</f>
        <v>×</v>
      </c>
      <c r="AT2" s="64" t="str">
        <f>IF('1'!$O$43="◯","園","×")</f>
        <v>×</v>
      </c>
      <c r="AU2" s="64" t="str">
        <f>IF('1'!$Q$43="◯","井","×")</f>
        <v>×</v>
      </c>
      <c r="AV2" s="64" t="str">
        <f>IF('1'!$S$43="◯","具","×")</f>
        <v>×</v>
      </c>
      <c r="AW2" s="64" t="str">
        <f>IF('1'!$U$43="◯","水","×")</f>
        <v>×</v>
      </c>
      <c r="AX2" s="64" t="str">
        <f>IF('1'!$W$43="◯","消","×")</f>
        <v>×</v>
      </c>
      <c r="AY2" s="64" t="str">
        <f>IF('1'!$Y$43="◯","清","×")</f>
        <v>×</v>
      </c>
      <c r="AZ2" s="64" t="str">
        <f>IF('1'!$AA$43="◯","解","×")</f>
        <v>×</v>
      </c>
    </row>
    <row r="3" spans="1:52" s="73" customFormat="1" ht="30" customHeight="1" thickBot="1">
      <c r="A3" s="73">
        <v>6</v>
      </c>
      <c r="C3" s="75" t="s">
        <v>363</v>
      </c>
      <c r="D3" s="594" t="s">
        <v>218</v>
      </c>
      <c r="E3" s="594"/>
      <c r="F3" s="594"/>
      <c r="G3" s="594"/>
      <c r="H3" s="594"/>
      <c r="I3" s="594"/>
      <c r="J3" s="594"/>
      <c r="K3" s="595"/>
      <c r="L3" s="250" t="s">
        <v>90</v>
      </c>
      <c r="M3" s="290"/>
      <c r="N3" s="251"/>
      <c r="O3" s="76" t="s">
        <v>167</v>
      </c>
      <c r="P3" s="250" t="s">
        <v>364</v>
      </c>
      <c r="Q3" s="290"/>
      <c r="R3" s="290"/>
      <c r="S3" s="290"/>
      <c r="T3" s="291"/>
      <c r="U3" s="45"/>
      <c r="V3" s="66" t="s">
        <v>357</v>
      </c>
      <c r="W3" s="69"/>
      <c r="X3" s="68" t="str">
        <f>IF(SUM(X4:X18)&gt;0,COUNTIF($X$2:X$2,"&lt;&gt;×"),"")</f>
        <v/>
      </c>
      <c r="Y3" s="68" t="str">
        <f>IF(SUM(Y4:Y18)&gt;0,COUNTIF($X$2:Y$2,"&lt;&gt;×"),"")</f>
        <v/>
      </c>
      <c r="Z3" s="68" t="str">
        <f>IF(SUM(Z4:Z18)&gt;0,COUNTIF($X$2:Z$2,"&lt;&gt;×"),"")</f>
        <v/>
      </c>
      <c r="AA3" s="68" t="str">
        <f>IF(SUM(AA4:AA18)&gt;0,COUNTIF($X$2:AA$2,"&lt;&gt;×"),"")</f>
        <v/>
      </c>
      <c r="AB3" s="68" t="str">
        <f>IF(SUM(AB4:AB18)&gt;0,COUNTIF($X$2:AB$2,"&lt;&gt;×"),"")</f>
        <v/>
      </c>
      <c r="AC3" s="68" t="str">
        <f>IF(SUM(AC4:AC18)&gt;0,COUNTIF($X$2:AC$2,"&lt;&gt;×"),"")</f>
        <v/>
      </c>
      <c r="AD3" s="68" t="str">
        <f>IF(SUM(AD4:AD18)&gt;0,COUNTIF($X$2:AD$2,"&lt;&gt;×"),"")</f>
        <v/>
      </c>
      <c r="AE3" s="68" t="str">
        <f>IF(SUM(AE4:AE18)&gt;0,COUNTIF($X$2:AE$2,"&lt;&gt;×"),"")</f>
        <v/>
      </c>
      <c r="AF3" s="68" t="str">
        <f>IF(SUM(AF4:AF18)&gt;0,COUNTIF($X$2:AF$2,"&lt;&gt;×"),"")</f>
        <v/>
      </c>
      <c r="AG3" s="68" t="str">
        <f>IF(SUM(AG4:AG18)&gt;0,COUNTIF($X$2:AG$2,"&lt;&gt;×"),"")</f>
        <v/>
      </c>
      <c r="AH3" s="68" t="str">
        <f>IF(SUM(AH4:AH18)&gt;0,COUNTIF($X$2:AH$2,"&lt;&gt;×"),"")</f>
        <v/>
      </c>
      <c r="AI3" s="68" t="str">
        <f>IF(SUM(AI4:AI18)&gt;0,COUNTIF($X$2:AI$2,"&lt;&gt;×"),"")</f>
        <v/>
      </c>
      <c r="AJ3" s="68" t="str">
        <f>IF(SUM(AJ4:AJ18)&gt;0,COUNTIF($X$2:AJ$2,"&lt;&gt;×"),"")</f>
        <v/>
      </c>
      <c r="AK3" s="68" t="str">
        <f>IF(SUM(AK4:AK18)&gt;0,COUNTIF($X$2:AK$2,"&lt;&gt;×"),"")</f>
        <v/>
      </c>
      <c r="AL3" s="68" t="str">
        <f>IF(SUM(AL4:AL18)&gt;0,COUNTIF($X$2:AL$2,"&lt;&gt;×"),"")</f>
        <v/>
      </c>
      <c r="AM3" s="68" t="str">
        <f>IF(SUM(AM4:AM18)&gt;0,COUNTIF($X$2:AM$2,"&lt;&gt;×"),"")</f>
        <v/>
      </c>
      <c r="AN3" s="68" t="str">
        <f>IF(SUM(AN4:AN18)&gt;0,COUNTIF($X$2:AN$2,"&lt;&gt;×"),"")</f>
        <v/>
      </c>
      <c r="AO3" s="68" t="str">
        <f>IF(SUM(AO4:AO18)&gt;0,COUNTIF($X$2:AO$2,"&lt;&gt;×"),"")</f>
        <v/>
      </c>
      <c r="AP3" s="68" t="str">
        <f>IF(SUM(AP4:AP18)&gt;0,COUNTIF($X$2:AP$2,"&lt;&gt;×"),"")</f>
        <v/>
      </c>
      <c r="AQ3" s="68" t="str">
        <f>IF(SUM(AQ4:AQ18)&gt;0,COUNTIF($X$2:AQ$2,"&lt;&gt;×"),"")</f>
        <v/>
      </c>
      <c r="AR3" s="68" t="str">
        <f>IF(SUM(AR4:AR18)&gt;0,COUNTIF($X$2:AR$2,"&lt;&gt;×"),"")</f>
        <v/>
      </c>
      <c r="AS3" s="68" t="str">
        <f>IF(SUM(AS4:AS18)&gt;0,COUNTIF($X$2:AS$2,"&lt;&gt;×"),"")</f>
        <v/>
      </c>
      <c r="AT3" s="68" t="str">
        <f>IF(SUM(AT4:AT18)&gt;0,COUNTIF($X$2:AT$2,"&lt;&gt;×"),"")</f>
        <v/>
      </c>
      <c r="AU3" s="68" t="str">
        <f>IF(SUM(AU4:AU18)&gt;0,COUNTIF($X$2:AU$2,"&lt;&gt;×"),"")</f>
        <v/>
      </c>
      <c r="AV3" s="68" t="str">
        <f>IF(SUM(AV4:AV18)&gt;0,COUNTIF($X$2:AV$2,"&lt;&gt;×"),"")</f>
        <v/>
      </c>
      <c r="AW3" s="68" t="str">
        <f>IF(SUM(AW4:AW18)&gt;0,COUNTIF($X$2:AW$2,"&lt;&gt;×"),"")</f>
        <v/>
      </c>
      <c r="AX3" s="68" t="str">
        <f>IF(SUM(AX4:AX18)&gt;0,COUNTIF($X$2:AX$2,"&lt;&gt;×"),"")</f>
        <v/>
      </c>
      <c r="AY3" s="68" t="str">
        <f>IF(SUM(AY4:AY18)&gt;0,COUNTIF($X$2:AY$2,"&lt;&gt;×"),"")</f>
        <v/>
      </c>
      <c r="AZ3" s="71" t="str">
        <f>IF(SUM(AZ4:AZ18)&gt;0,COUNTIF($X$2:AZ$2,"&lt;&gt;×"),"")</f>
        <v/>
      </c>
    </row>
    <row r="4" spans="1:52" s="73" customFormat="1" ht="30" customHeight="1" thickTop="1">
      <c r="C4" s="53"/>
      <c r="D4" s="596" t="str">
        <f>IFERROR(INDEX('1'!$AJ$164:$AK$172,MATCH($C4,'1'!$AJ$164:$AJ$172,0),2),"")</f>
        <v/>
      </c>
      <c r="E4" s="596"/>
      <c r="F4" s="596"/>
      <c r="G4" s="596"/>
      <c r="H4" s="596"/>
      <c r="I4" s="596"/>
      <c r="J4" s="596"/>
      <c r="K4" s="597"/>
      <c r="L4" s="591"/>
      <c r="M4" s="592"/>
      <c r="N4" s="593"/>
      <c r="O4" s="48"/>
      <c r="P4" s="598"/>
      <c r="Q4" s="599"/>
      <c r="R4" s="599"/>
      <c r="S4" s="599"/>
      <c r="T4" s="600"/>
      <c r="U4" s="47"/>
      <c r="V4" s="67" t="s">
        <v>342</v>
      </c>
      <c r="W4" s="59" t="str">
        <f>IF(L4="","",L4)</f>
        <v/>
      </c>
      <c r="X4" s="56" t="str">
        <f>IF($C4&gt;5,IF(X$2&lt;&gt;"×",$C4,""),IF($O4=X$2,$C4,""))</f>
        <v/>
      </c>
      <c r="Y4" s="57" t="str">
        <f t="shared" ref="Y4:AZ13" si="0">IF($C4&gt;5,IF(Y$2&lt;&gt;"×",$C4,""),IF($O4=Y$2,$C4,""))</f>
        <v/>
      </c>
      <c r="Z4" s="57" t="str">
        <f t="shared" si="0"/>
        <v/>
      </c>
      <c r="AA4" s="57" t="str">
        <f t="shared" si="0"/>
        <v/>
      </c>
      <c r="AB4" s="57" t="str">
        <f t="shared" si="0"/>
        <v/>
      </c>
      <c r="AC4" s="57" t="str">
        <f t="shared" si="0"/>
        <v/>
      </c>
      <c r="AD4" s="57" t="str">
        <f t="shared" si="0"/>
        <v/>
      </c>
      <c r="AE4" s="57" t="str">
        <f t="shared" si="0"/>
        <v/>
      </c>
      <c r="AF4" s="57" t="str">
        <f t="shared" si="0"/>
        <v/>
      </c>
      <c r="AG4" s="57" t="str">
        <f t="shared" si="0"/>
        <v/>
      </c>
      <c r="AH4" s="57" t="str">
        <f t="shared" si="0"/>
        <v/>
      </c>
      <c r="AI4" s="57" t="str">
        <f t="shared" si="0"/>
        <v/>
      </c>
      <c r="AJ4" s="57" t="str">
        <f t="shared" si="0"/>
        <v/>
      </c>
      <c r="AK4" s="57" t="str">
        <f t="shared" si="0"/>
        <v/>
      </c>
      <c r="AL4" s="57" t="str">
        <f t="shared" si="0"/>
        <v/>
      </c>
      <c r="AM4" s="57" t="str">
        <f t="shared" si="0"/>
        <v/>
      </c>
      <c r="AN4" s="57" t="str">
        <f t="shared" si="0"/>
        <v/>
      </c>
      <c r="AO4" s="57" t="str">
        <f t="shared" si="0"/>
        <v/>
      </c>
      <c r="AP4" s="57" t="str">
        <f t="shared" si="0"/>
        <v/>
      </c>
      <c r="AQ4" s="57" t="str">
        <f t="shared" si="0"/>
        <v/>
      </c>
      <c r="AR4" s="57" t="str">
        <f t="shared" si="0"/>
        <v/>
      </c>
      <c r="AS4" s="57" t="str">
        <f t="shared" si="0"/>
        <v/>
      </c>
      <c r="AT4" s="57" t="str">
        <f t="shared" si="0"/>
        <v/>
      </c>
      <c r="AU4" s="57" t="str">
        <f t="shared" si="0"/>
        <v/>
      </c>
      <c r="AV4" s="57" t="str">
        <f t="shared" si="0"/>
        <v/>
      </c>
      <c r="AW4" s="57" t="str">
        <f t="shared" si="0"/>
        <v/>
      </c>
      <c r="AX4" s="57" t="str">
        <f t="shared" si="0"/>
        <v/>
      </c>
      <c r="AY4" s="57" t="str">
        <f t="shared" si="0"/>
        <v/>
      </c>
      <c r="AZ4" s="60" t="str">
        <f t="shared" si="0"/>
        <v/>
      </c>
    </row>
    <row r="5" spans="1:52" s="73" customFormat="1" ht="30" customHeight="1">
      <c r="C5" s="53"/>
      <c r="D5" s="596" t="str">
        <f>IFERROR(INDEX('1'!$AJ$164:$AK$172,MATCH($C5,'1'!$AJ$164:$AJ$172,0),2),"")</f>
        <v/>
      </c>
      <c r="E5" s="596"/>
      <c r="F5" s="596"/>
      <c r="G5" s="596"/>
      <c r="H5" s="596"/>
      <c r="I5" s="596"/>
      <c r="J5" s="596"/>
      <c r="K5" s="597"/>
      <c r="L5" s="591"/>
      <c r="M5" s="592"/>
      <c r="N5" s="593"/>
      <c r="O5" s="48"/>
      <c r="P5" s="598"/>
      <c r="Q5" s="599"/>
      <c r="R5" s="599"/>
      <c r="S5" s="599"/>
      <c r="T5" s="600"/>
      <c r="V5" s="67" t="s">
        <v>343</v>
      </c>
      <c r="W5" s="59" t="str">
        <f t="shared" ref="W5:W18" si="1">IF(L5="","",L5)</f>
        <v/>
      </c>
      <c r="X5" s="58" t="str">
        <f t="shared" ref="X5:AM18" si="2">IF($C5&gt;5,IF(X$2&lt;&gt;"×",$C5,""),IF($O5=X$2,$C5,""))</f>
        <v/>
      </c>
      <c r="Y5" s="46" t="str">
        <f t="shared" si="2"/>
        <v/>
      </c>
      <c r="Z5" s="46" t="str">
        <f t="shared" si="2"/>
        <v/>
      </c>
      <c r="AA5" s="46" t="str">
        <f t="shared" si="2"/>
        <v/>
      </c>
      <c r="AB5" s="46" t="str">
        <f t="shared" si="2"/>
        <v/>
      </c>
      <c r="AC5" s="46" t="str">
        <f t="shared" si="2"/>
        <v/>
      </c>
      <c r="AD5" s="46" t="str">
        <f t="shared" si="2"/>
        <v/>
      </c>
      <c r="AE5" s="46" t="str">
        <f t="shared" si="2"/>
        <v/>
      </c>
      <c r="AF5" s="46" t="str">
        <f t="shared" si="2"/>
        <v/>
      </c>
      <c r="AG5" s="46" t="str">
        <f t="shared" si="2"/>
        <v/>
      </c>
      <c r="AH5" s="46" t="str">
        <f t="shared" si="2"/>
        <v/>
      </c>
      <c r="AI5" s="46" t="str">
        <f t="shared" si="2"/>
        <v/>
      </c>
      <c r="AJ5" s="46" t="str">
        <f t="shared" si="2"/>
        <v/>
      </c>
      <c r="AK5" s="46" t="str">
        <f t="shared" si="2"/>
        <v/>
      </c>
      <c r="AL5" s="46" t="str">
        <f t="shared" si="2"/>
        <v/>
      </c>
      <c r="AM5" s="46" t="str">
        <f t="shared" si="2"/>
        <v/>
      </c>
      <c r="AN5" s="46" t="str">
        <f t="shared" si="0"/>
        <v/>
      </c>
      <c r="AO5" s="46" t="str">
        <f t="shared" si="0"/>
        <v/>
      </c>
      <c r="AP5" s="46" t="str">
        <f t="shared" si="0"/>
        <v/>
      </c>
      <c r="AQ5" s="46" t="str">
        <f t="shared" si="0"/>
        <v/>
      </c>
      <c r="AR5" s="46" t="str">
        <f t="shared" si="0"/>
        <v/>
      </c>
      <c r="AS5" s="46" t="str">
        <f t="shared" si="0"/>
        <v/>
      </c>
      <c r="AT5" s="46" t="str">
        <f t="shared" si="0"/>
        <v/>
      </c>
      <c r="AU5" s="46" t="str">
        <f t="shared" si="0"/>
        <v/>
      </c>
      <c r="AV5" s="46" t="str">
        <f t="shared" si="0"/>
        <v/>
      </c>
      <c r="AW5" s="46" t="str">
        <f t="shared" si="0"/>
        <v/>
      </c>
      <c r="AX5" s="46" t="str">
        <f t="shared" si="0"/>
        <v/>
      </c>
      <c r="AY5" s="46" t="str">
        <f t="shared" si="0"/>
        <v/>
      </c>
      <c r="AZ5" s="61" t="str">
        <f t="shared" si="0"/>
        <v/>
      </c>
    </row>
    <row r="6" spans="1:52" s="73" customFormat="1" ht="30" customHeight="1">
      <c r="C6" s="53"/>
      <c r="D6" s="596" t="str">
        <f>IFERROR(INDEX('1'!$AJ$164:$AK$172,MATCH($C6,'1'!$AJ$164:$AJ$172,0),2),"")</f>
        <v/>
      </c>
      <c r="E6" s="596"/>
      <c r="F6" s="596"/>
      <c r="G6" s="596"/>
      <c r="H6" s="596"/>
      <c r="I6" s="596"/>
      <c r="J6" s="596"/>
      <c r="K6" s="597"/>
      <c r="L6" s="591"/>
      <c r="M6" s="592"/>
      <c r="N6" s="593"/>
      <c r="O6" s="48"/>
      <c r="P6" s="598"/>
      <c r="Q6" s="599"/>
      <c r="R6" s="599"/>
      <c r="S6" s="599"/>
      <c r="T6" s="600"/>
      <c r="V6" s="67" t="s">
        <v>344</v>
      </c>
      <c r="W6" s="59" t="str">
        <f t="shared" si="1"/>
        <v/>
      </c>
      <c r="X6" s="58" t="str">
        <f t="shared" si="2"/>
        <v/>
      </c>
      <c r="Y6" s="46" t="str">
        <f t="shared" si="0"/>
        <v/>
      </c>
      <c r="Z6" s="46" t="str">
        <f t="shared" si="0"/>
        <v/>
      </c>
      <c r="AA6" s="46" t="str">
        <f t="shared" si="0"/>
        <v/>
      </c>
      <c r="AB6" s="46" t="str">
        <f t="shared" si="0"/>
        <v/>
      </c>
      <c r="AC6" s="46" t="str">
        <f t="shared" si="0"/>
        <v/>
      </c>
      <c r="AD6" s="46" t="str">
        <f t="shared" si="0"/>
        <v/>
      </c>
      <c r="AE6" s="46" t="str">
        <f t="shared" si="0"/>
        <v/>
      </c>
      <c r="AF6" s="46" t="str">
        <f t="shared" si="0"/>
        <v/>
      </c>
      <c r="AG6" s="46" t="str">
        <f t="shared" si="0"/>
        <v/>
      </c>
      <c r="AH6" s="46" t="str">
        <f t="shared" si="0"/>
        <v/>
      </c>
      <c r="AI6" s="46" t="str">
        <f t="shared" si="0"/>
        <v/>
      </c>
      <c r="AJ6" s="46" t="str">
        <f t="shared" si="0"/>
        <v/>
      </c>
      <c r="AK6" s="46" t="str">
        <f t="shared" si="0"/>
        <v/>
      </c>
      <c r="AL6" s="46" t="str">
        <f t="shared" si="0"/>
        <v/>
      </c>
      <c r="AM6" s="46" t="str">
        <f t="shared" si="0"/>
        <v/>
      </c>
      <c r="AN6" s="46" t="str">
        <f t="shared" si="0"/>
        <v/>
      </c>
      <c r="AO6" s="46" t="str">
        <f t="shared" si="0"/>
        <v/>
      </c>
      <c r="AP6" s="46" t="str">
        <f t="shared" si="0"/>
        <v/>
      </c>
      <c r="AQ6" s="46" t="str">
        <f t="shared" si="0"/>
        <v/>
      </c>
      <c r="AR6" s="46" t="str">
        <f t="shared" si="0"/>
        <v/>
      </c>
      <c r="AS6" s="46" t="str">
        <f t="shared" si="0"/>
        <v/>
      </c>
      <c r="AT6" s="46" t="str">
        <f t="shared" si="0"/>
        <v/>
      </c>
      <c r="AU6" s="46" t="str">
        <f t="shared" si="0"/>
        <v/>
      </c>
      <c r="AV6" s="46" t="str">
        <f t="shared" si="0"/>
        <v/>
      </c>
      <c r="AW6" s="46" t="str">
        <f t="shared" si="0"/>
        <v/>
      </c>
      <c r="AX6" s="46" t="str">
        <f t="shared" si="0"/>
        <v/>
      </c>
      <c r="AY6" s="46" t="str">
        <f t="shared" si="0"/>
        <v/>
      </c>
      <c r="AZ6" s="61" t="str">
        <f t="shared" si="0"/>
        <v/>
      </c>
    </row>
    <row r="7" spans="1:52" s="73" customFormat="1" ht="30" customHeight="1">
      <c r="C7" s="53"/>
      <c r="D7" s="596" t="str">
        <f>IFERROR(INDEX('1'!$AJ$164:$AK$172,MATCH($C7,'1'!$AJ$164:$AJ$172,0),2),"")</f>
        <v/>
      </c>
      <c r="E7" s="596"/>
      <c r="F7" s="596"/>
      <c r="G7" s="596"/>
      <c r="H7" s="596"/>
      <c r="I7" s="596"/>
      <c r="J7" s="596"/>
      <c r="K7" s="597"/>
      <c r="L7" s="591"/>
      <c r="M7" s="592"/>
      <c r="N7" s="593"/>
      <c r="O7" s="48"/>
      <c r="P7" s="598"/>
      <c r="Q7" s="599"/>
      <c r="R7" s="599"/>
      <c r="S7" s="599"/>
      <c r="T7" s="600"/>
      <c r="V7" s="67" t="s">
        <v>345</v>
      </c>
      <c r="W7" s="59" t="str">
        <f t="shared" si="1"/>
        <v/>
      </c>
      <c r="X7" s="58" t="str">
        <f t="shared" si="2"/>
        <v/>
      </c>
      <c r="Y7" s="46" t="str">
        <f t="shared" si="0"/>
        <v/>
      </c>
      <c r="Z7" s="46" t="str">
        <f t="shared" si="0"/>
        <v/>
      </c>
      <c r="AA7" s="46" t="str">
        <f t="shared" si="0"/>
        <v/>
      </c>
      <c r="AB7" s="46" t="str">
        <f t="shared" si="0"/>
        <v/>
      </c>
      <c r="AC7" s="46" t="str">
        <f t="shared" si="0"/>
        <v/>
      </c>
      <c r="AD7" s="46" t="str">
        <f t="shared" si="0"/>
        <v/>
      </c>
      <c r="AE7" s="46" t="str">
        <f t="shared" si="0"/>
        <v/>
      </c>
      <c r="AF7" s="46" t="str">
        <f t="shared" si="0"/>
        <v/>
      </c>
      <c r="AG7" s="46" t="str">
        <f t="shared" si="0"/>
        <v/>
      </c>
      <c r="AH7" s="46" t="str">
        <f t="shared" si="0"/>
        <v/>
      </c>
      <c r="AI7" s="46" t="str">
        <f t="shared" si="0"/>
        <v/>
      </c>
      <c r="AJ7" s="46" t="str">
        <f t="shared" si="0"/>
        <v/>
      </c>
      <c r="AK7" s="46" t="str">
        <f t="shared" si="0"/>
        <v/>
      </c>
      <c r="AL7" s="46" t="str">
        <f t="shared" si="0"/>
        <v/>
      </c>
      <c r="AM7" s="46" t="str">
        <f t="shared" si="0"/>
        <v/>
      </c>
      <c r="AN7" s="46" t="str">
        <f t="shared" si="0"/>
        <v/>
      </c>
      <c r="AO7" s="46" t="str">
        <f t="shared" si="0"/>
        <v/>
      </c>
      <c r="AP7" s="46" t="str">
        <f t="shared" si="0"/>
        <v/>
      </c>
      <c r="AQ7" s="46" t="str">
        <f t="shared" si="0"/>
        <v/>
      </c>
      <c r="AR7" s="46" t="str">
        <f t="shared" si="0"/>
        <v/>
      </c>
      <c r="AS7" s="46" t="str">
        <f t="shared" si="0"/>
        <v/>
      </c>
      <c r="AT7" s="46" t="str">
        <f t="shared" si="0"/>
        <v/>
      </c>
      <c r="AU7" s="46" t="str">
        <f t="shared" si="0"/>
        <v/>
      </c>
      <c r="AV7" s="46" t="str">
        <f t="shared" si="0"/>
        <v/>
      </c>
      <c r="AW7" s="46" t="str">
        <f t="shared" si="0"/>
        <v/>
      </c>
      <c r="AX7" s="46" t="str">
        <f t="shared" si="0"/>
        <v/>
      </c>
      <c r="AY7" s="46" t="str">
        <f t="shared" si="0"/>
        <v/>
      </c>
      <c r="AZ7" s="61" t="str">
        <f t="shared" si="0"/>
        <v/>
      </c>
    </row>
    <row r="8" spans="1:52" s="73" customFormat="1" ht="30" customHeight="1">
      <c r="C8" s="53"/>
      <c r="D8" s="596" t="str">
        <f>IFERROR(INDEX('1'!$AJ$164:$AK$172,MATCH($C8,'1'!$AJ$164:$AJ$172,0),2),"")</f>
        <v/>
      </c>
      <c r="E8" s="596"/>
      <c r="F8" s="596"/>
      <c r="G8" s="596"/>
      <c r="H8" s="596"/>
      <c r="I8" s="596"/>
      <c r="J8" s="596"/>
      <c r="K8" s="597"/>
      <c r="L8" s="591"/>
      <c r="M8" s="592"/>
      <c r="N8" s="593"/>
      <c r="O8" s="48"/>
      <c r="P8" s="598"/>
      <c r="Q8" s="599"/>
      <c r="R8" s="599"/>
      <c r="S8" s="599"/>
      <c r="T8" s="600"/>
      <c r="V8" s="67" t="s">
        <v>346</v>
      </c>
      <c r="W8" s="59" t="str">
        <f t="shared" si="1"/>
        <v/>
      </c>
      <c r="X8" s="58" t="str">
        <f t="shared" si="2"/>
        <v/>
      </c>
      <c r="Y8" s="46" t="str">
        <f t="shared" si="0"/>
        <v/>
      </c>
      <c r="Z8" s="46" t="str">
        <f t="shared" si="0"/>
        <v/>
      </c>
      <c r="AA8" s="46" t="str">
        <f t="shared" si="0"/>
        <v/>
      </c>
      <c r="AB8" s="46" t="str">
        <f t="shared" si="0"/>
        <v/>
      </c>
      <c r="AC8" s="46" t="str">
        <f t="shared" si="0"/>
        <v/>
      </c>
      <c r="AD8" s="46" t="str">
        <f t="shared" si="0"/>
        <v/>
      </c>
      <c r="AE8" s="46" t="str">
        <f t="shared" si="0"/>
        <v/>
      </c>
      <c r="AF8" s="46" t="str">
        <f t="shared" si="0"/>
        <v/>
      </c>
      <c r="AG8" s="46" t="str">
        <f t="shared" si="0"/>
        <v/>
      </c>
      <c r="AH8" s="46" t="str">
        <f t="shared" si="0"/>
        <v/>
      </c>
      <c r="AI8" s="46" t="str">
        <f t="shared" si="0"/>
        <v/>
      </c>
      <c r="AJ8" s="46" t="str">
        <f t="shared" si="0"/>
        <v/>
      </c>
      <c r="AK8" s="46" t="str">
        <f t="shared" si="0"/>
        <v/>
      </c>
      <c r="AL8" s="46" t="str">
        <f t="shared" si="0"/>
        <v/>
      </c>
      <c r="AM8" s="46" t="str">
        <f t="shared" si="0"/>
        <v/>
      </c>
      <c r="AN8" s="46" t="str">
        <f t="shared" si="0"/>
        <v/>
      </c>
      <c r="AO8" s="46" t="str">
        <f t="shared" si="0"/>
        <v/>
      </c>
      <c r="AP8" s="46" t="str">
        <f t="shared" si="0"/>
        <v/>
      </c>
      <c r="AQ8" s="46" t="str">
        <f t="shared" si="0"/>
        <v/>
      </c>
      <c r="AR8" s="46" t="str">
        <f t="shared" si="0"/>
        <v/>
      </c>
      <c r="AS8" s="46" t="str">
        <f t="shared" si="0"/>
        <v/>
      </c>
      <c r="AT8" s="46" t="str">
        <f t="shared" si="0"/>
        <v/>
      </c>
      <c r="AU8" s="46" t="str">
        <f t="shared" si="0"/>
        <v/>
      </c>
      <c r="AV8" s="46" t="str">
        <f t="shared" si="0"/>
        <v/>
      </c>
      <c r="AW8" s="46" t="str">
        <f t="shared" si="0"/>
        <v/>
      </c>
      <c r="AX8" s="46" t="str">
        <f t="shared" si="0"/>
        <v/>
      </c>
      <c r="AY8" s="46" t="str">
        <f t="shared" si="0"/>
        <v/>
      </c>
      <c r="AZ8" s="61" t="str">
        <f t="shared" si="0"/>
        <v/>
      </c>
    </row>
    <row r="9" spans="1:52" s="73" customFormat="1" ht="30" customHeight="1">
      <c r="C9" s="53"/>
      <c r="D9" s="596" t="str">
        <f>IFERROR(INDEX('1'!$AJ$164:$AK$172,MATCH($C9,'1'!$AJ$164:$AJ$172,0),2),"")</f>
        <v/>
      </c>
      <c r="E9" s="596"/>
      <c r="F9" s="596"/>
      <c r="G9" s="596"/>
      <c r="H9" s="596"/>
      <c r="I9" s="596"/>
      <c r="J9" s="596"/>
      <c r="K9" s="597"/>
      <c r="L9" s="591"/>
      <c r="M9" s="592"/>
      <c r="N9" s="593"/>
      <c r="O9" s="48"/>
      <c r="P9" s="598"/>
      <c r="Q9" s="599"/>
      <c r="R9" s="599"/>
      <c r="S9" s="599"/>
      <c r="T9" s="600"/>
      <c r="V9" s="67" t="s">
        <v>347</v>
      </c>
      <c r="W9" s="59" t="str">
        <f t="shared" si="1"/>
        <v/>
      </c>
      <c r="X9" s="58" t="str">
        <f t="shared" si="2"/>
        <v/>
      </c>
      <c r="Y9" s="46" t="str">
        <f t="shared" si="0"/>
        <v/>
      </c>
      <c r="Z9" s="46" t="str">
        <f t="shared" si="0"/>
        <v/>
      </c>
      <c r="AA9" s="46" t="str">
        <f t="shared" si="0"/>
        <v/>
      </c>
      <c r="AB9" s="46" t="str">
        <f t="shared" si="0"/>
        <v/>
      </c>
      <c r="AC9" s="46" t="str">
        <f t="shared" si="0"/>
        <v/>
      </c>
      <c r="AD9" s="46" t="str">
        <f t="shared" si="0"/>
        <v/>
      </c>
      <c r="AE9" s="46" t="str">
        <f t="shared" si="0"/>
        <v/>
      </c>
      <c r="AF9" s="46" t="str">
        <f t="shared" si="0"/>
        <v/>
      </c>
      <c r="AG9" s="46" t="str">
        <f t="shared" si="0"/>
        <v/>
      </c>
      <c r="AH9" s="46" t="str">
        <f t="shared" si="0"/>
        <v/>
      </c>
      <c r="AI9" s="46" t="str">
        <f t="shared" si="0"/>
        <v/>
      </c>
      <c r="AJ9" s="46" t="str">
        <f t="shared" si="0"/>
        <v/>
      </c>
      <c r="AK9" s="46" t="str">
        <f t="shared" si="0"/>
        <v/>
      </c>
      <c r="AL9" s="46" t="str">
        <f t="shared" si="0"/>
        <v/>
      </c>
      <c r="AM9" s="46" t="str">
        <f t="shared" si="0"/>
        <v/>
      </c>
      <c r="AN9" s="46" t="str">
        <f t="shared" si="0"/>
        <v/>
      </c>
      <c r="AO9" s="46" t="str">
        <f t="shared" si="0"/>
        <v/>
      </c>
      <c r="AP9" s="46" t="str">
        <f t="shared" si="0"/>
        <v/>
      </c>
      <c r="AQ9" s="46" t="str">
        <f t="shared" si="0"/>
        <v/>
      </c>
      <c r="AR9" s="46" t="str">
        <f t="shared" si="0"/>
        <v/>
      </c>
      <c r="AS9" s="46" t="str">
        <f t="shared" si="0"/>
        <v/>
      </c>
      <c r="AT9" s="46" t="str">
        <f t="shared" si="0"/>
        <v/>
      </c>
      <c r="AU9" s="46" t="str">
        <f t="shared" si="0"/>
        <v/>
      </c>
      <c r="AV9" s="46" t="str">
        <f t="shared" si="0"/>
        <v/>
      </c>
      <c r="AW9" s="46" t="str">
        <f t="shared" si="0"/>
        <v/>
      </c>
      <c r="AX9" s="46" t="str">
        <f t="shared" si="0"/>
        <v/>
      </c>
      <c r="AY9" s="46" t="str">
        <f t="shared" si="0"/>
        <v/>
      </c>
      <c r="AZ9" s="61" t="str">
        <f t="shared" si="0"/>
        <v/>
      </c>
    </row>
    <row r="10" spans="1:52" s="73" customFormat="1" ht="30" customHeight="1">
      <c r="C10" s="53"/>
      <c r="D10" s="596" t="str">
        <f>IFERROR(INDEX('1'!$AJ$164:$AK$172,MATCH($C10,'1'!$AJ$164:$AJ$172,0),2),"")</f>
        <v/>
      </c>
      <c r="E10" s="596"/>
      <c r="F10" s="596"/>
      <c r="G10" s="596"/>
      <c r="H10" s="596"/>
      <c r="I10" s="596"/>
      <c r="J10" s="596"/>
      <c r="K10" s="597"/>
      <c r="L10" s="591"/>
      <c r="M10" s="592"/>
      <c r="N10" s="593"/>
      <c r="O10" s="48"/>
      <c r="P10" s="598"/>
      <c r="Q10" s="599"/>
      <c r="R10" s="599"/>
      <c r="S10" s="599"/>
      <c r="T10" s="600"/>
      <c r="V10" s="67" t="s">
        <v>348</v>
      </c>
      <c r="W10" s="59" t="str">
        <f t="shared" si="1"/>
        <v/>
      </c>
      <c r="X10" s="58" t="str">
        <f t="shared" si="2"/>
        <v/>
      </c>
      <c r="Y10" s="46" t="str">
        <f t="shared" si="0"/>
        <v/>
      </c>
      <c r="Z10" s="46" t="str">
        <f t="shared" si="0"/>
        <v/>
      </c>
      <c r="AA10" s="46" t="str">
        <f t="shared" si="0"/>
        <v/>
      </c>
      <c r="AB10" s="46" t="str">
        <f t="shared" si="0"/>
        <v/>
      </c>
      <c r="AC10" s="46" t="str">
        <f t="shared" si="0"/>
        <v/>
      </c>
      <c r="AD10" s="46" t="str">
        <f t="shared" si="0"/>
        <v/>
      </c>
      <c r="AE10" s="46" t="str">
        <f t="shared" si="0"/>
        <v/>
      </c>
      <c r="AF10" s="46" t="str">
        <f t="shared" si="0"/>
        <v/>
      </c>
      <c r="AG10" s="46" t="str">
        <f t="shared" si="0"/>
        <v/>
      </c>
      <c r="AH10" s="46" t="str">
        <f t="shared" si="0"/>
        <v/>
      </c>
      <c r="AI10" s="46" t="str">
        <f t="shared" si="0"/>
        <v/>
      </c>
      <c r="AJ10" s="46" t="str">
        <f t="shared" si="0"/>
        <v/>
      </c>
      <c r="AK10" s="46" t="str">
        <f t="shared" si="0"/>
        <v/>
      </c>
      <c r="AL10" s="46" t="str">
        <f t="shared" si="0"/>
        <v/>
      </c>
      <c r="AM10" s="46" t="str">
        <f t="shared" si="0"/>
        <v/>
      </c>
      <c r="AN10" s="46" t="str">
        <f t="shared" si="0"/>
        <v/>
      </c>
      <c r="AO10" s="46" t="str">
        <f t="shared" si="0"/>
        <v/>
      </c>
      <c r="AP10" s="46" t="str">
        <f t="shared" si="0"/>
        <v/>
      </c>
      <c r="AQ10" s="46" t="str">
        <f t="shared" si="0"/>
        <v/>
      </c>
      <c r="AR10" s="46" t="str">
        <f t="shared" si="0"/>
        <v/>
      </c>
      <c r="AS10" s="46" t="str">
        <f t="shared" si="0"/>
        <v/>
      </c>
      <c r="AT10" s="46" t="str">
        <f t="shared" si="0"/>
        <v/>
      </c>
      <c r="AU10" s="46" t="str">
        <f t="shared" si="0"/>
        <v/>
      </c>
      <c r="AV10" s="46" t="str">
        <f t="shared" si="0"/>
        <v/>
      </c>
      <c r="AW10" s="46" t="str">
        <f t="shared" si="0"/>
        <v/>
      </c>
      <c r="AX10" s="46" t="str">
        <f t="shared" si="0"/>
        <v/>
      </c>
      <c r="AY10" s="46" t="str">
        <f t="shared" si="0"/>
        <v/>
      </c>
      <c r="AZ10" s="61" t="str">
        <f t="shared" si="0"/>
        <v/>
      </c>
    </row>
    <row r="11" spans="1:52" s="73" customFormat="1" ht="30" customHeight="1">
      <c r="C11" s="53"/>
      <c r="D11" s="596" t="str">
        <f>IFERROR(INDEX('1'!$AJ$164:$AK$172,MATCH($C11,'1'!$AJ$164:$AJ$172,0),2),"")</f>
        <v/>
      </c>
      <c r="E11" s="596"/>
      <c r="F11" s="596"/>
      <c r="G11" s="596"/>
      <c r="H11" s="596"/>
      <c r="I11" s="596"/>
      <c r="J11" s="596"/>
      <c r="K11" s="597"/>
      <c r="L11" s="591"/>
      <c r="M11" s="592"/>
      <c r="N11" s="593"/>
      <c r="O11" s="48"/>
      <c r="P11" s="598"/>
      <c r="Q11" s="599"/>
      <c r="R11" s="599"/>
      <c r="S11" s="599"/>
      <c r="T11" s="600"/>
      <c r="V11" s="67" t="s">
        <v>349</v>
      </c>
      <c r="W11" s="59" t="str">
        <f t="shared" si="1"/>
        <v/>
      </c>
      <c r="X11" s="58" t="str">
        <f t="shared" si="2"/>
        <v/>
      </c>
      <c r="Y11" s="46" t="str">
        <f t="shared" si="0"/>
        <v/>
      </c>
      <c r="Z11" s="46" t="str">
        <f t="shared" si="0"/>
        <v/>
      </c>
      <c r="AA11" s="46" t="str">
        <f t="shared" si="0"/>
        <v/>
      </c>
      <c r="AB11" s="46" t="str">
        <f t="shared" si="0"/>
        <v/>
      </c>
      <c r="AC11" s="46" t="str">
        <f t="shared" si="0"/>
        <v/>
      </c>
      <c r="AD11" s="46" t="str">
        <f t="shared" si="0"/>
        <v/>
      </c>
      <c r="AE11" s="46" t="str">
        <f t="shared" si="0"/>
        <v/>
      </c>
      <c r="AF11" s="46" t="str">
        <f t="shared" si="0"/>
        <v/>
      </c>
      <c r="AG11" s="46" t="str">
        <f t="shared" si="0"/>
        <v/>
      </c>
      <c r="AH11" s="46" t="str">
        <f t="shared" si="0"/>
        <v/>
      </c>
      <c r="AI11" s="46" t="str">
        <f t="shared" si="0"/>
        <v/>
      </c>
      <c r="AJ11" s="46" t="str">
        <f t="shared" si="0"/>
        <v/>
      </c>
      <c r="AK11" s="46" t="str">
        <f t="shared" si="0"/>
        <v/>
      </c>
      <c r="AL11" s="46" t="str">
        <f t="shared" si="0"/>
        <v/>
      </c>
      <c r="AM11" s="46" t="str">
        <f t="shared" si="0"/>
        <v/>
      </c>
      <c r="AN11" s="46" t="str">
        <f t="shared" si="0"/>
        <v/>
      </c>
      <c r="AO11" s="46" t="str">
        <f t="shared" si="0"/>
        <v/>
      </c>
      <c r="AP11" s="46" t="str">
        <f t="shared" si="0"/>
        <v/>
      </c>
      <c r="AQ11" s="46" t="str">
        <f t="shared" si="0"/>
        <v/>
      </c>
      <c r="AR11" s="46" t="str">
        <f t="shared" si="0"/>
        <v/>
      </c>
      <c r="AS11" s="46" t="str">
        <f t="shared" si="0"/>
        <v/>
      </c>
      <c r="AT11" s="46" t="str">
        <f t="shared" si="0"/>
        <v/>
      </c>
      <c r="AU11" s="46" t="str">
        <f t="shared" si="0"/>
        <v/>
      </c>
      <c r="AV11" s="46" t="str">
        <f t="shared" si="0"/>
        <v/>
      </c>
      <c r="AW11" s="46" t="str">
        <f t="shared" si="0"/>
        <v/>
      </c>
      <c r="AX11" s="46" t="str">
        <f t="shared" si="0"/>
        <v/>
      </c>
      <c r="AY11" s="46" t="str">
        <f t="shared" si="0"/>
        <v/>
      </c>
      <c r="AZ11" s="61" t="str">
        <f t="shared" si="0"/>
        <v/>
      </c>
    </row>
    <row r="12" spans="1:52" s="73" customFormat="1" ht="30" customHeight="1">
      <c r="C12" s="53"/>
      <c r="D12" s="596" t="str">
        <f>IFERROR(INDEX('1'!$AJ$164:$AK$172,MATCH($C12,'1'!$AJ$164:$AJ$172,0),2),"")</f>
        <v/>
      </c>
      <c r="E12" s="596"/>
      <c r="F12" s="596"/>
      <c r="G12" s="596"/>
      <c r="H12" s="596"/>
      <c r="I12" s="596"/>
      <c r="J12" s="596"/>
      <c r="K12" s="597"/>
      <c r="L12" s="591"/>
      <c r="M12" s="592"/>
      <c r="N12" s="593"/>
      <c r="O12" s="48"/>
      <c r="P12" s="598"/>
      <c r="Q12" s="599"/>
      <c r="R12" s="599"/>
      <c r="S12" s="599"/>
      <c r="T12" s="600"/>
      <c r="V12" s="67" t="s">
        <v>350</v>
      </c>
      <c r="W12" s="59" t="str">
        <f t="shared" si="1"/>
        <v/>
      </c>
      <c r="X12" s="58" t="str">
        <f t="shared" si="2"/>
        <v/>
      </c>
      <c r="Y12" s="46" t="str">
        <f t="shared" si="0"/>
        <v/>
      </c>
      <c r="Z12" s="46" t="str">
        <f t="shared" si="0"/>
        <v/>
      </c>
      <c r="AA12" s="46" t="str">
        <f t="shared" si="0"/>
        <v/>
      </c>
      <c r="AB12" s="46" t="str">
        <f t="shared" si="0"/>
        <v/>
      </c>
      <c r="AC12" s="46" t="str">
        <f t="shared" si="0"/>
        <v/>
      </c>
      <c r="AD12" s="46" t="str">
        <f t="shared" si="0"/>
        <v/>
      </c>
      <c r="AE12" s="46" t="str">
        <f t="shared" si="0"/>
        <v/>
      </c>
      <c r="AF12" s="46" t="str">
        <f t="shared" si="0"/>
        <v/>
      </c>
      <c r="AG12" s="46" t="str">
        <f t="shared" si="0"/>
        <v/>
      </c>
      <c r="AH12" s="46" t="str">
        <f t="shared" si="0"/>
        <v/>
      </c>
      <c r="AI12" s="46" t="str">
        <f t="shared" si="0"/>
        <v/>
      </c>
      <c r="AJ12" s="46" t="str">
        <f t="shared" si="0"/>
        <v/>
      </c>
      <c r="AK12" s="46" t="str">
        <f t="shared" si="0"/>
        <v/>
      </c>
      <c r="AL12" s="46" t="str">
        <f t="shared" si="0"/>
        <v/>
      </c>
      <c r="AM12" s="46" t="str">
        <f t="shared" si="0"/>
        <v/>
      </c>
      <c r="AN12" s="46" t="str">
        <f t="shared" si="0"/>
        <v/>
      </c>
      <c r="AO12" s="46" t="str">
        <f t="shared" si="0"/>
        <v/>
      </c>
      <c r="AP12" s="46" t="str">
        <f t="shared" si="0"/>
        <v/>
      </c>
      <c r="AQ12" s="46" t="str">
        <f t="shared" si="0"/>
        <v/>
      </c>
      <c r="AR12" s="46" t="str">
        <f t="shared" si="0"/>
        <v/>
      </c>
      <c r="AS12" s="46" t="str">
        <f t="shared" si="0"/>
        <v/>
      </c>
      <c r="AT12" s="46" t="str">
        <f t="shared" si="0"/>
        <v/>
      </c>
      <c r="AU12" s="46" t="str">
        <f t="shared" si="0"/>
        <v/>
      </c>
      <c r="AV12" s="46" t="str">
        <f t="shared" si="0"/>
        <v/>
      </c>
      <c r="AW12" s="46" t="str">
        <f t="shared" si="0"/>
        <v/>
      </c>
      <c r="AX12" s="46" t="str">
        <f t="shared" si="0"/>
        <v/>
      </c>
      <c r="AY12" s="46" t="str">
        <f t="shared" si="0"/>
        <v/>
      </c>
      <c r="AZ12" s="61" t="str">
        <f t="shared" si="0"/>
        <v/>
      </c>
    </row>
    <row r="13" spans="1:52" s="73" customFormat="1" ht="30" customHeight="1">
      <c r="C13" s="53"/>
      <c r="D13" s="596" t="str">
        <f>IFERROR(INDEX('1'!$AJ$164:$AK$172,MATCH($C13,'1'!$AJ$164:$AJ$172,0),2),"")</f>
        <v/>
      </c>
      <c r="E13" s="596"/>
      <c r="F13" s="596"/>
      <c r="G13" s="596"/>
      <c r="H13" s="596"/>
      <c r="I13" s="596"/>
      <c r="J13" s="596"/>
      <c r="K13" s="597"/>
      <c r="L13" s="591"/>
      <c r="M13" s="592"/>
      <c r="N13" s="593"/>
      <c r="O13" s="48"/>
      <c r="P13" s="598"/>
      <c r="Q13" s="599"/>
      <c r="R13" s="599"/>
      <c r="S13" s="599"/>
      <c r="T13" s="600"/>
      <c r="V13" s="67" t="s">
        <v>351</v>
      </c>
      <c r="W13" s="59" t="str">
        <f t="shared" si="1"/>
        <v/>
      </c>
      <c r="X13" s="58" t="str">
        <f t="shared" si="2"/>
        <v/>
      </c>
      <c r="Y13" s="46" t="str">
        <f t="shared" si="0"/>
        <v/>
      </c>
      <c r="Z13" s="46" t="str">
        <f t="shared" si="0"/>
        <v/>
      </c>
      <c r="AA13" s="46" t="str">
        <f t="shared" si="0"/>
        <v/>
      </c>
      <c r="AB13" s="46" t="str">
        <f t="shared" si="0"/>
        <v/>
      </c>
      <c r="AC13" s="46" t="str">
        <f t="shared" si="0"/>
        <v/>
      </c>
      <c r="AD13" s="46" t="str">
        <f t="shared" si="0"/>
        <v/>
      </c>
      <c r="AE13" s="46" t="str">
        <f t="shared" si="0"/>
        <v/>
      </c>
      <c r="AF13" s="46" t="str">
        <f t="shared" si="0"/>
        <v/>
      </c>
      <c r="AG13" s="46" t="str">
        <f t="shared" si="0"/>
        <v/>
      </c>
      <c r="AH13" s="46" t="str">
        <f t="shared" si="0"/>
        <v/>
      </c>
      <c r="AI13" s="46" t="str">
        <f t="shared" si="0"/>
        <v/>
      </c>
      <c r="AJ13" s="46" t="str">
        <f t="shared" si="0"/>
        <v/>
      </c>
      <c r="AK13" s="46" t="str">
        <f t="shared" si="0"/>
        <v/>
      </c>
      <c r="AL13" s="46" t="str">
        <f t="shared" si="0"/>
        <v/>
      </c>
      <c r="AM13" s="46" t="str">
        <f t="shared" si="0"/>
        <v/>
      </c>
      <c r="AN13" s="46" t="str">
        <f t="shared" si="0"/>
        <v/>
      </c>
      <c r="AO13" s="46" t="str">
        <f t="shared" si="0"/>
        <v/>
      </c>
      <c r="AP13" s="46" t="str">
        <f t="shared" si="0"/>
        <v/>
      </c>
      <c r="AQ13" s="46" t="str">
        <f t="shared" ref="Y13:AZ18" si="3">IF($C13&gt;5,IF(AQ$2&lt;&gt;"×",$C13,""),IF($O13=AQ$2,$C13,""))</f>
        <v/>
      </c>
      <c r="AR13" s="46" t="str">
        <f t="shared" si="3"/>
        <v/>
      </c>
      <c r="AS13" s="46" t="str">
        <f t="shared" si="3"/>
        <v/>
      </c>
      <c r="AT13" s="46" t="str">
        <f t="shared" si="3"/>
        <v/>
      </c>
      <c r="AU13" s="46" t="str">
        <f t="shared" si="3"/>
        <v/>
      </c>
      <c r="AV13" s="46" t="str">
        <f t="shared" si="3"/>
        <v/>
      </c>
      <c r="AW13" s="46" t="str">
        <f t="shared" si="3"/>
        <v/>
      </c>
      <c r="AX13" s="46" t="str">
        <f t="shared" si="3"/>
        <v/>
      </c>
      <c r="AY13" s="46" t="str">
        <f t="shared" si="3"/>
        <v/>
      </c>
      <c r="AZ13" s="61" t="str">
        <f t="shared" si="3"/>
        <v/>
      </c>
    </row>
    <row r="14" spans="1:52" s="73" customFormat="1" ht="30" customHeight="1">
      <c r="C14" s="53"/>
      <c r="D14" s="596" t="str">
        <f>IFERROR(INDEX('1'!$AJ$164:$AK$172,MATCH($C14,'1'!$AJ$164:$AJ$172,0),2),"")</f>
        <v/>
      </c>
      <c r="E14" s="596"/>
      <c r="F14" s="596"/>
      <c r="G14" s="596"/>
      <c r="H14" s="596"/>
      <c r="I14" s="596"/>
      <c r="J14" s="596"/>
      <c r="K14" s="597"/>
      <c r="L14" s="591"/>
      <c r="M14" s="592"/>
      <c r="N14" s="593"/>
      <c r="O14" s="48"/>
      <c r="P14" s="598"/>
      <c r="Q14" s="599"/>
      <c r="R14" s="599"/>
      <c r="S14" s="599"/>
      <c r="T14" s="600"/>
      <c r="V14" s="67" t="s">
        <v>352</v>
      </c>
      <c r="W14" s="59" t="str">
        <f t="shared" si="1"/>
        <v/>
      </c>
      <c r="X14" s="58" t="str">
        <f t="shared" si="2"/>
        <v/>
      </c>
      <c r="Y14" s="46" t="str">
        <f t="shared" si="3"/>
        <v/>
      </c>
      <c r="Z14" s="46" t="str">
        <f t="shared" si="3"/>
        <v/>
      </c>
      <c r="AA14" s="46" t="str">
        <f t="shared" si="3"/>
        <v/>
      </c>
      <c r="AB14" s="46" t="str">
        <f t="shared" si="3"/>
        <v/>
      </c>
      <c r="AC14" s="46" t="str">
        <f t="shared" si="3"/>
        <v/>
      </c>
      <c r="AD14" s="46" t="str">
        <f t="shared" si="3"/>
        <v/>
      </c>
      <c r="AE14" s="46" t="str">
        <f t="shared" si="3"/>
        <v/>
      </c>
      <c r="AF14" s="46" t="str">
        <f t="shared" si="3"/>
        <v/>
      </c>
      <c r="AG14" s="46" t="str">
        <f t="shared" si="3"/>
        <v/>
      </c>
      <c r="AH14" s="46" t="str">
        <f t="shared" si="3"/>
        <v/>
      </c>
      <c r="AI14" s="46" t="str">
        <f t="shared" si="3"/>
        <v/>
      </c>
      <c r="AJ14" s="46" t="str">
        <f t="shared" si="3"/>
        <v/>
      </c>
      <c r="AK14" s="46" t="str">
        <f t="shared" si="3"/>
        <v/>
      </c>
      <c r="AL14" s="46" t="str">
        <f t="shared" si="3"/>
        <v/>
      </c>
      <c r="AM14" s="46" t="str">
        <f t="shared" si="3"/>
        <v/>
      </c>
      <c r="AN14" s="46" t="str">
        <f t="shared" si="3"/>
        <v/>
      </c>
      <c r="AO14" s="46" t="str">
        <f t="shared" si="3"/>
        <v/>
      </c>
      <c r="AP14" s="46" t="str">
        <f t="shared" si="3"/>
        <v/>
      </c>
      <c r="AQ14" s="46" t="str">
        <f t="shared" si="3"/>
        <v/>
      </c>
      <c r="AR14" s="46" t="str">
        <f t="shared" si="3"/>
        <v/>
      </c>
      <c r="AS14" s="46" t="str">
        <f t="shared" si="3"/>
        <v/>
      </c>
      <c r="AT14" s="46" t="str">
        <f t="shared" si="3"/>
        <v/>
      </c>
      <c r="AU14" s="46" t="str">
        <f t="shared" si="3"/>
        <v/>
      </c>
      <c r="AV14" s="46" t="str">
        <f t="shared" si="3"/>
        <v/>
      </c>
      <c r="AW14" s="46" t="str">
        <f t="shared" si="3"/>
        <v/>
      </c>
      <c r="AX14" s="46" t="str">
        <f t="shared" si="3"/>
        <v/>
      </c>
      <c r="AY14" s="46" t="str">
        <f t="shared" si="3"/>
        <v/>
      </c>
      <c r="AZ14" s="61" t="str">
        <f t="shared" si="3"/>
        <v/>
      </c>
    </row>
    <row r="15" spans="1:52" s="73" customFormat="1" ht="30" customHeight="1">
      <c r="C15" s="53"/>
      <c r="D15" s="596" t="str">
        <f>IFERROR(INDEX('1'!$AJ$164:$AK$172,MATCH($C15,'1'!$AJ$164:$AJ$172,0),2),"")</f>
        <v/>
      </c>
      <c r="E15" s="596"/>
      <c r="F15" s="596"/>
      <c r="G15" s="596"/>
      <c r="H15" s="596"/>
      <c r="I15" s="596"/>
      <c r="J15" s="596"/>
      <c r="K15" s="597"/>
      <c r="L15" s="591"/>
      <c r="M15" s="592"/>
      <c r="N15" s="593"/>
      <c r="O15" s="48"/>
      <c r="P15" s="598"/>
      <c r="Q15" s="599"/>
      <c r="R15" s="599"/>
      <c r="S15" s="599"/>
      <c r="T15" s="600"/>
      <c r="V15" s="67" t="s">
        <v>353</v>
      </c>
      <c r="W15" s="59" t="str">
        <f t="shared" si="1"/>
        <v/>
      </c>
      <c r="X15" s="58" t="str">
        <f t="shared" si="2"/>
        <v/>
      </c>
      <c r="Y15" s="46" t="str">
        <f t="shared" si="3"/>
        <v/>
      </c>
      <c r="Z15" s="46" t="str">
        <f t="shared" si="3"/>
        <v/>
      </c>
      <c r="AA15" s="46" t="str">
        <f t="shared" si="3"/>
        <v/>
      </c>
      <c r="AB15" s="46" t="str">
        <f t="shared" si="3"/>
        <v/>
      </c>
      <c r="AC15" s="46" t="str">
        <f t="shared" si="3"/>
        <v/>
      </c>
      <c r="AD15" s="46" t="str">
        <f t="shared" si="3"/>
        <v/>
      </c>
      <c r="AE15" s="46" t="str">
        <f t="shared" si="3"/>
        <v/>
      </c>
      <c r="AF15" s="46" t="str">
        <f t="shared" si="3"/>
        <v/>
      </c>
      <c r="AG15" s="46" t="str">
        <f t="shared" si="3"/>
        <v/>
      </c>
      <c r="AH15" s="46" t="str">
        <f t="shared" si="3"/>
        <v/>
      </c>
      <c r="AI15" s="46" t="str">
        <f t="shared" si="3"/>
        <v/>
      </c>
      <c r="AJ15" s="46" t="str">
        <f t="shared" si="3"/>
        <v/>
      </c>
      <c r="AK15" s="46" t="str">
        <f t="shared" si="3"/>
        <v/>
      </c>
      <c r="AL15" s="46" t="str">
        <f t="shared" si="3"/>
        <v/>
      </c>
      <c r="AM15" s="46" t="str">
        <f t="shared" si="3"/>
        <v/>
      </c>
      <c r="AN15" s="46" t="str">
        <f t="shared" si="3"/>
        <v/>
      </c>
      <c r="AO15" s="46" t="str">
        <f t="shared" si="3"/>
        <v/>
      </c>
      <c r="AP15" s="46" t="str">
        <f t="shared" si="3"/>
        <v/>
      </c>
      <c r="AQ15" s="46" t="str">
        <f t="shared" si="3"/>
        <v/>
      </c>
      <c r="AR15" s="46" t="str">
        <f t="shared" si="3"/>
        <v/>
      </c>
      <c r="AS15" s="46" t="str">
        <f t="shared" si="3"/>
        <v/>
      </c>
      <c r="AT15" s="46" t="str">
        <f t="shared" si="3"/>
        <v/>
      </c>
      <c r="AU15" s="46" t="str">
        <f t="shared" si="3"/>
        <v/>
      </c>
      <c r="AV15" s="46" t="str">
        <f t="shared" si="3"/>
        <v/>
      </c>
      <c r="AW15" s="46" t="str">
        <f t="shared" si="3"/>
        <v/>
      </c>
      <c r="AX15" s="46" t="str">
        <f t="shared" si="3"/>
        <v/>
      </c>
      <c r="AY15" s="46" t="str">
        <f t="shared" si="3"/>
        <v/>
      </c>
      <c r="AZ15" s="61" t="str">
        <f t="shared" si="3"/>
        <v/>
      </c>
    </row>
    <row r="16" spans="1:52" s="73" customFormat="1" ht="30" customHeight="1">
      <c r="C16" s="53"/>
      <c r="D16" s="596" t="str">
        <f>IFERROR(INDEX('1'!$AJ$164:$AK$172,MATCH($C16,'1'!$AJ$164:$AJ$172,0),2),"")</f>
        <v/>
      </c>
      <c r="E16" s="596"/>
      <c r="F16" s="596"/>
      <c r="G16" s="596"/>
      <c r="H16" s="596"/>
      <c r="I16" s="596"/>
      <c r="J16" s="596"/>
      <c r="K16" s="597"/>
      <c r="L16" s="591"/>
      <c r="M16" s="592"/>
      <c r="N16" s="593"/>
      <c r="O16" s="48"/>
      <c r="P16" s="598"/>
      <c r="Q16" s="599"/>
      <c r="R16" s="599"/>
      <c r="S16" s="599"/>
      <c r="T16" s="600"/>
      <c r="V16" s="67" t="s">
        <v>354</v>
      </c>
      <c r="W16" s="59" t="str">
        <f t="shared" si="1"/>
        <v/>
      </c>
      <c r="X16" s="58" t="str">
        <f t="shared" si="2"/>
        <v/>
      </c>
      <c r="Y16" s="46" t="str">
        <f t="shared" si="3"/>
        <v/>
      </c>
      <c r="Z16" s="46" t="str">
        <f t="shared" si="3"/>
        <v/>
      </c>
      <c r="AA16" s="46" t="str">
        <f t="shared" si="3"/>
        <v/>
      </c>
      <c r="AB16" s="46" t="str">
        <f t="shared" si="3"/>
        <v/>
      </c>
      <c r="AC16" s="46" t="str">
        <f t="shared" si="3"/>
        <v/>
      </c>
      <c r="AD16" s="46" t="str">
        <f t="shared" si="3"/>
        <v/>
      </c>
      <c r="AE16" s="46" t="str">
        <f t="shared" si="3"/>
        <v/>
      </c>
      <c r="AF16" s="46" t="str">
        <f t="shared" si="3"/>
        <v/>
      </c>
      <c r="AG16" s="46" t="str">
        <f t="shared" si="3"/>
        <v/>
      </c>
      <c r="AH16" s="46" t="str">
        <f t="shared" si="3"/>
        <v/>
      </c>
      <c r="AI16" s="46" t="str">
        <f t="shared" si="3"/>
        <v/>
      </c>
      <c r="AJ16" s="46" t="str">
        <f t="shared" si="3"/>
        <v/>
      </c>
      <c r="AK16" s="46" t="str">
        <f t="shared" si="3"/>
        <v/>
      </c>
      <c r="AL16" s="46" t="str">
        <f t="shared" si="3"/>
        <v/>
      </c>
      <c r="AM16" s="46" t="str">
        <f t="shared" si="3"/>
        <v/>
      </c>
      <c r="AN16" s="46" t="str">
        <f t="shared" si="3"/>
        <v/>
      </c>
      <c r="AO16" s="46" t="str">
        <f t="shared" si="3"/>
        <v/>
      </c>
      <c r="AP16" s="46" t="str">
        <f t="shared" si="3"/>
        <v/>
      </c>
      <c r="AQ16" s="46" t="str">
        <f t="shared" si="3"/>
        <v/>
      </c>
      <c r="AR16" s="46" t="str">
        <f t="shared" si="3"/>
        <v/>
      </c>
      <c r="AS16" s="46" t="str">
        <f t="shared" si="3"/>
        <v/>
      </c>
      <c r="AT16" s="46" t="str">
        <f t="shared" si="3"/>
        <v/>
      </c>
      <c r="AU16" s="46" t="str">
        <f t="shared" si="3"/>
        <v/>
      </c>
      <c r="AV16" s="46" t="str">
        <f t="shared" si="3"/>
        <v/>
      </c>
      <c r="AW16" s="46" t="str">
        <f t="shared" si="3"/>
        <v/>
      </c>
      <c r="AX16" s="46" t="str">
        <f t="shared" si="3"/>
        <v/>
      </c>
      <c r="AY16" s="46" t="str">
        <f t="shared" si="3"/>
        <v/>
      </c>
      <c r="AZ16" s="61" t="str">
        <f t="shared" si="3"/>
        <v/>
      </c>
    </row>
    <row r="17" spans="1:52" s="73" customFormat="1" ht="30" customHeight="1">
      <c r="C17" s="53"/>
      <c r="D17" s="596" t="str">
        <f>IFERROR(INDEX('1'!$AJ$164:$AK$172,MATCH($C17,'1'!$AJ$164:$AJ$172,0),2),"")</f>
        <v/>
      </c>
      <c r="E17" s="596"/>
      <c r="F17" s="596"/>
      <c r="G17" s="596"/>
      <c r="H17" s="596"/>
      <c r="I17" s="596"/>
      <c r="J17" s="596"/>
      <c r="K17" s="597"/>
      <c r="L17" s="591"/>
      <c r="M17" s="592"/>
      <c r="N17" s="593"/>
      <c r="O17" s="48"/>
      <c r="P17" s="598"/>
      <c r="Q17" s="599"/>
      <c r="R17" s="599"/>
      <c r="S17" s="599"/>
      <c r="T17" s="600"/>
      <c r="V17" s="67" t="s">
        <v>355</v>
      </c>
      <c r="W17" s="59" t="str">
        <f t="shared" si="1"/>
        <v/>
      </c>
      <c r="X17" s="58" t="str">
        <f t="shared" si="2"/>
        <v/>
      </c>
      <c r="Y17" s="46" t="str">
        <f t="shared" si="3"/>
        <v/>
      </c>
      <c r="Z17" s="46" t="str">
        <f t="shared" si="3"/>
        <v/>
      </c>
      <c r="AA17" s="46" t="str">
        <f t="shared" si="3"/>
        <v/>
      </c>
      <c r="AB17" s="46" t="str">
        <f t="shared" si="3"/>
        <v/>
      </c>
      <c r="AC17" s="46" t="str">
        <f t="shared" si="3"/>
        <v/>
      </c>
      <c r="AD17" s="46" t="str">
        <f t="shared" si="3"/>
        <v/>
      </c>
      <c r="AE17" s="46" t="str">
        <f t="shared" si="3"/>
        <v/>
      </c>
      <c r="AF17" s="46" t="str">
        <f t="shared" si="3"/>
        <v/>
      </c>
      <c r="AG17" s="46" t="str">
        <f t="shared" si="3"/>
        <v/>
      </c>
      <c r="AH17" s="46" t="str">
        <f t="shared" si="3"/>
        <v/>
      </c>
      <c r="AI17" s="46" t="str">
        <f t="shared" si="3"/>
        <v/>
      </c>
      <c r="AJ17" s="46" t="str">
        <f t="shared" si="3"/>
        <v/>
      </c>
      <c r="AK17" s="46" t="str">
        <f t="shared" si="3"/>
        <v/>
      </c>
      <c r="AL17" s="46" t="str">
        <f t="shared" si="3"/>
        <v/>
      </c>
      <c r="AM17" s="46" t="str">
        <f t="shared" si="3"/>
        <v/>
      </c>
      <c r="AN17" s="46" t="str">
        <f t="shared" si="3"/>
        <v/>
      </c>
      <c r="AO17" s="46" t="str">
        <f t="shared" si="3"/>
        <v/>
      </c>
      <c r="AP17" s="46" t="str">
        <f t="shared" si="3"/>
        <v/>
      </c>
      <c r="AQ17" s="46" t="str">
        <f t="shared" si="3"/>
        <v/>
      </c>
      <c r="AR17" s="46" t="str">
        <f t="shared" si="3"/>
        <v/>
      </c>
      <c r="AS17" s="46" t="str">
        <f t="shared" si="3"/>
        <v/>
      </c>
      <c r="AT17" s="46" t="str">
        <f t="shared" si="3"/>
        <v/>
      </c>
      <c r="AU17" s="46" t="str">
        <f t="shared" si="3"/>
        <v/>
      </c>
      <c r="AV17" s="46" t="str">
        <f t="shared" si="3"/>
        <v/>
      </c>
      <c r="AW17" s="46" t="str">
        <f t="shared" si="3"/>
        <v/>
      </c>
      <c r="AX17" s="46" t="str">
        <f t="shared" si="3"/>
        <v/>
      </c>
      <c r="AY17" s="46" t="str">
        <f t="shared" si="3"/>
        <v/>
      </c>
      <c r="AZ17" s="61" t="str">
        <f t="shared" si="3"/>
        <v/>
      </c>
    </row>
    <row r="18" spans="1:52" s="73" customFormat="1" ht="30" customHeight="1" thickBot="1">
      <c r="C18" s="53"/>
      <c r="D18" s="596" t="str">
        <f>IFERROR(INDEX('1'!$AJ$164:$AK$172,MATCH($C18,'1'!$AJ$164:$AJ$172,0),2),"")</f>
        <v/>
      </c>
      <c r="E18" s="596"/>
      <c r="F18" s="596"/>
      <c r="G18" s="596"/>
      <c r="H18" s="596"/>
      <c r="I18" s="596"/>
      <c r="J18" s="596"/>
      <c r="K18" s="597"/>
      <c r="L18" s="606"/>
      <c r="M18" s="607"/>
      <c r="N18" s="608"/>
      <c r="O18" s="48"/>
      <c r="P18" s="601"/>
      <c r="Q18" s="602"/>
      <c r="R18" s="602"/>
      <c r="S18" s="602"/>
      <c r="T18" s="603"/>
      <c r="V18" s="67" t="s">
        <v>356</v>
      </c>
      <c r="W18" s="62" t="str">
        <f t="shared" si="1"/>
        <v/>
      </c>
      <c r="X18" s="63" t="str">
        <f t="shared" si="2"/>
        <v/>
      </c>
      <c r="Y18" s="64" t="str">
        <f t="shared" si="3"/>
        <v/>
      </c>
      <c r="Z18" s="64" t="str">
        <f t="shared" si="3"/>
        <v/>
      </c>
      <c r="AA18" s="64" t="str">
        <f t="shared" si="3"/>
        <v/>
      </c>
      <c r="AB18" s="64" t="str">
        <f t="shared" si="3"/>
        <v/>
      </c>
      <c r="AC18" s="64" t="str">
        <f t="shared" si="3"/>
        <v/>
      </c>
      <c r="AD18" s="64" t="str">
        <f t="shared" si="3"/>
        <v/>
      </c>
      <c r="AE18" s="64" t="str">
        <f t="shared" si="3"/>
        <v/>
      </c>
      <c r="AF18" s="64" t="str">
        <f t="shared" si="3"/>
        <v/>
      </c>
      <c r="AG18" s="64" t="str">
        <f t="shared" si="3"/>
        <v/>
      </c>
      <c r="AH18" s="64" t="str">
        <f t="shared" si="3"/>
        <v/>
      </c>
      <c r="AI18" s="64" t="str">
        <f t="shared" si="3"/>
        <v/>
      </c>
      <c r="AJ18" s="64" t="str">
        <f t="shared" si="3"/>
        <v/>
      </c>
      <c r="AK18" s="64" t="str">
        <f t="shared" si="3"/>
        <v/>
      </c>
      <c r="AL18" s="64" t="str">
        <f t="shared" si="3"/>
        <v/>
      </c>
      <c r="AM18" s="64" t="str">
        <f t="shared" si="3"/>
        <v/>
      </c>
      <c r="AN18" s="64" t="str">
        <f t="shared" si="3"/>
        <v/>
      </c>
      <c r="AO18" s="64" t="str">
        <f t="shared" si="3"/>
        <v/>
      </c>
      <c r="AP18" s="64" t="str">
        <f t="shared" si="3"/>
        <v/>
      </c>
      <c r="AQ18" s="64" t="str">
        <f t="shared" si="3"/>
        <v/>
      </c>
      <c r="AR18" s="64" t="str">
        <f t="shared" si="3"/>
        <v/>
      </c>
      <c r="AS18" s="64" t="str">
        <f t="shared" si="3"/>
        <v/>
      </c>
      <c r="AT18" s="64" t="str">
        <f t="shared" si="3"/>
        <v/>
      </c>
      <c r="AU18" s="64" t="str">
        <f t="shared" si="3"/>
        <v/>
      </c>
      <c r="AV18" s="64" t="str">
        <f t="shared" si="3"/>
        <v/>
      </c>
      <c r="AW18" s="64" t="str">
        <f t="shared" si="3"/>
        <v/>
      </c>
      <c r="AX18" s="64" t="str">
        <f t="shared" si="3"/>
        <v/>
      </c>
      <c r="AY18" s="64" t="str">
        <f t="shared" si="3"/>
        <v/>
      </c>
      <c r="AZ18" s="65" t="str">
        <f t="shared" si="3"/>
        <v/>
      </c>
    </row>
    <row r="19" spans="1:52" ht="20.25" customHeight="1">
      <c r="C19" s="461" t="s">
        <v>219</v>
      </c>
      <c r="D19" s="462"/>
      <c r="E19" s="462"/>
      <c r="F19" s="462"/>
      <c r="G19" s="462"/>
      <c r="H19" s="462"/>
      <c r="I19" s="462"/>
      <c r="J19" s="462"/>
      <c r="K19" s="462"/>
      <c r="L19" s="609"/>
      <c r="M19" s="609"/>
      <c r="N19" s="609"/>
      <c r="O19" s="609"/>
      <c r="P19" s="609"/>
      <c r="Q19" s="609"/>
      <c r="R19" s="609"/>
      <c r="S19" s="609"/>
      <c r="T19" s="610"/>
    </row>
    <row r="20" spans="1:52" ht="30" customHeight="1">
      <c r="C20" s="611" t="s">
        <v>44</v>
      </c>
      <c r="D20" s="404"/>
      <c r="E20" s="404"/>
      <c r="F20" s="404" t="s">
        <v>57</v>
      </c>
      <c r="G20" s="404"/>
      <c r="H20" s="404"/>
      <c r="I20" s="404" t="s">
        <v>58</v>
      </c>
      <c r="J20" s="404"/>
      <c r="K20" s="404"/>
      <c r="L20" s="404"/>
      <c r="M20" s="404" t="s">
        <v>59</v>
      </c>
      <c r="N20" s="404"/>
      <c r="O20" s="404"/>
      <c r="P20" s="404"/>
      <c r="Q20" s="404"/>
      <c r="R20" s="404"/>
      <c r="S20" s="404"/>
      <c r="T20" s="405"/>
    </row>
    <row r="21" spans="1:52" ht="30" customHeight="1">
      <c r="C21" s="612"/>
      <c r="D21" s="604"/>
      <c r="E21" s="604"/>
      <c r="F21" s="613"/>
      <c r="G21" s="613"/>
      <c r="H21" s="613"/>
      <c r="I21" s="613"/>
      <c r="J21" s="613"/>
      <c r="K21" s="613"/>
      <c r="L21" s="613"/>
      <c r="M21" s="604"/>
      <c r="N21" s="604"/>
      <c r="O21" s="604"/>
      <c r="P21" s="604"/>
      <c r="Q21" s="604"/>
      <c r="R21" s="604"/>
      <c r="S21" s="604"/>
      <c r="T21" s="605"/>
      <c r="U21" s="47"/>
    </row>
    <row r="22" spans="1:52" ht="30" customHeight="1">
      <c r="C22" s="612"/>
      <c r="D22" s="604"/>
      <c r="E22" s="604"/>
      <c r="F22" s="613"/>
      <c r="G22" s="613"/>
      <c r="H22" s="613"/>
      <c r="I22" s="613"/>
      <c r="J22" s="613"/>
      <c r="K22" s="613"/>
      <c r="L22" s="613"/>
      <c r="M22" s="604"/>
      <c r="N22" s="604"/>
      <c r="O22" s="604"/>
      <c r="P22" s="604"/>
      <c r="Q22" s="604"/>
      <c r="R22" s="604"/>
      <c r="S22" s="604"/>
      <c r="T22" s="605"/>
    </row>
    <row r="23" spans="1:52" ht="30" customHeight="1">
      <c r="C23" s="614"/>
      <c r="D23" s="615"/>
      <c r="E23" s="615"/>
      <c r="F23" s="629"/>
      <c r="G23" s="629"/>
      <c r="H23" s="629"/>
      <c r="I23" s="629"/>
      <c r="J23" s="629"/>
      <c r="K23" s="629"/>
      <c r="L23" s="629"/>
      <c r="M23" s="615"/>
      <c r="N23" s="615"/>
      <c r="O23" s="615"/>
      <c r="P23" s="615"/>
      <c r="Q23" s="615"/>
      <c r="R23" s="615"/>
      <c r="S23" s="615"/>
      <c r="T23" s="628"/>
    </row>
    <row r="24" spans="1:52" s="130" customFormat="1" ht="20.25" hidden="1" customHeight="1">
      <c r="A24" s="129"/>
      <c r="C24" s="616" t="s">
        <v>281</v>
      </c>
      <c r="D24" s="617"/>
      <c r="E24" s="617"/>
      <c r="F24" s="617"/>
      <c r="G24" s="617"/>
      <c r="H24" s="617"/>
      <c r="I24" s="617"/>
      <c r="J24" s="617"/>
      <c r="K24" s="617"/>
      <c r="L24" s="617"/>
      <c r="M24" s="617"/>
      <c r="N24" s="617"/>
      <c r="O24" s="617"/>
      <c r="P24" s="617"/>
      <c r="Q24" s="617"/>
      <c r="R24" s="617"/>
      <c r="S24" s="617"/>
      <c r="T24" s="618"/>
    </row>
    <row r="25" spans="1:52" s="130" customFormat="1" ht="30" hidden="1" customHeight="1">
      <c r="A25" s="129"/>
      <c r="C25" s="619"/>
      <c r="D25" s="620"/>
      <c r="E25" s="620"/>
      <c r="F25" s="620"/>
      <c r="G25" s="620"/>
      <c r="H25" s="620"/>
      <c r="I25" s="620"/>
      <c r="J25" s="620"/>
      <c r="K25" s="620"/>
      <c r="L25" s="620"/>
      <c r="M25" s="620"/>
      <c r="N25" s="620"/>
      <c r="O25" s="620"/>
      <c r="P25" s="133"/>
      <c r="Q25" s="623" t="s">
        <v>118</v>
      </c>
      <c r="R25" s="623"/>
      <c r="S25" s="623" t="s">
        <v>120</v>
      </c>
      <c r="T25" s="624"/>
      <c r="V25" s="131"/>
      <c r="W25" s="132" t="b">
        <f>IF(OR(V25=TRUE,V25=0),FALSE,TRUE)</f>
        <v>0</v>
      </c>
      <c r="X25" s="126"/>
      <c r="Y25" s="126"/>
      <c r="Z25" s="126"/>
      <c r="AA25" s="126"/>
    </row>
    <row r="26" spans="1:52" s="130" customFormat="1" ht="30" hidden="1" customHeight="1">
      <c r="A26" s="129"/>
      <c r="C26" s="619"/>
      <c r="D26" s="620"/>
      <c r="E26" s="620"/>
      <c r="F26" s="620"/>
      <c r="G26" s="620"/>
      <c r="H26" s="620"/>
      <c r="I26" s="620"/>
      <c r="J26" s="620"/>
      <c r="K26" s="620"/>
      <c r="L26" s="620"/>
      <c r="M26" s="620"/>
      <c r="N26" s="620"/>
      <c r="O26" s="620"/>
      <c r="P26" s="133"/>
      <c r="Q26" s="623" t="s">
        <v>119</v>
      </c>
      <c r="R26" s="623"/>
      <c r="S26" s="623" t="s">
        <v>120</v>
      </c>
      <c r="T26" s="624"/>
      <c r="V26" s="131"/>
      <c r="W26" s="132" t="b">
        <f>IF(OR(V26=TRUE,V26=0),FALSE,TRUE)</f>
        <v>0</v>
      </c>
      <c r="X26" s="126"/>
      <c r="Y26" s="126"/>
      <c r="Z26" s="126"/>
      <c r="AA26" s="126"/>
    </row>
    <row r="27" spans="1:52" s="130" customFormat="1" ht="30" hidden="1" customHeight="1">
      <c r="A27" s="129"/>
      <c r="C27" s="619"/>
      <c r="D27" s="620"/>
      <c r="E27" s="620"/>
      <c r="F27" s="620"/>
      <c r="G27" s="620"/>
      <c r="H27" s="620"/>
      <c r="I27" s="620"/>
      <c r="J27" s="620"/>
      <c r="K27" s="620"/>
      <c r="L27" s="620"/>
      <c r="M27" s="620"/>
      <c r="N27" s="620"/>
      <c r="O27" s="620"/>
      <c r="P27" s="133"/>
      <c r="Q27" s="623" t="s">
        <v>118</v>
      </c>
      <c r="R27" s="623"/>
      <c r="S27" s="623" t="s">
        <v>120</v>
      </c>
      <c r="T27" s="624"/>
      <c r="V27" s="131"/>
      <c r="W27" s="132" t="b">
        <f>IF(OR(V27=TRUE,V27=0),FALSE,TRUE)</f>
        <v>0</v>
      </c>
      <c r="X27" s="126"/>
      <c r="Y27" s="126"/>
      <c r="Z27" s="126"/>
      <c r="AA27" s="126"/>
    </row>
    <row r="28" spans="1:52" s="130" customFormat="1" ht="30" hidden="1" customHeight="1">
      <c r="A28" s="129"/>
      <c r="C28" s="621"/>
      <c r="D28" s="622"/>
      <c r="E28" s="622"/>
      <c r="F28" s="622"/>
      <c r="G28" s="622"/>
      <c r="H28" s="622"/>
      <c r="I28" s="622"/>
      <c r="J28" s="622"/>
      <c r="K28" s="622"/>
      <c r="L28" s="622"/>
      <c r="M28" s="622"/>
      <c r="N28" s="622"/>
      <c r="O28" s="622"/>
      <c r="P28" s="134"/>
      <c r="Q28" s="625" t="s">
        <v>118</v>
      </c>
      <c r="R28" s="625"/>
      <c r="S28" s="626" t="s">
        <v>120</v>
      </c>
      <c r="T28" s="627"/>
      <c r="V28" s="131"/>
      <c r="W28" s="132" t="b">
        <f>IF(OR(V28=TRUE,V28=0),FALSE,TRUE)</f>
        <v>0</v>
      </c>
      <c r="X28" s="126"/>
      <c r="Y28" s="126"/>
      <c r="Z28" s="126"/>
      <c r="AA28" s="126"/>
    </row>
    <row r="29" spans="1:52">
      <c r="S29" s="77"/>
      <c r="T29" s="77"/>
    </row>
    <row r="33" spans="19:20">
      <c r="S33" s="77"/>
      <c r="T33" s="77"/>
    </row>
    <row r="34" spans="19:20">
      <c r="S34" s="77"/>
      <c r="T34" s="77"/>
    </row>
    <row r="35" spans="19:20">
      <c r="S35" s="78"/>
      <c r="T35" s="78"/>
    </row>
    <row r="36" spans="19:20">
      <c r="S36" s="78"/>
      <c r="T36" s="78"/>
    </row>
    <row r="37" spans="19:20">
      <c r="S37" s="79"/>
      <c r="T37" s="79"/>
    </row>
  </sheetData>
  <sheetProtection formatCells="0" formatColumns="0" formatRows="0" selectLockedCells="1"/>
  <mergeCells count="80">
    <mergeCell ref="P14:T14"/>
    <mergeCell ref="P12:T12"/>
    <mergeCell ref="P9:T9"/>
    <mergeCell ref="P6:T6"/>
    <mergeCell ref="P10:T10"/>
    <mergeCell ref="P11:T11"/>
    <mergeCell ref="P13:T13"/>
    <mergeCell ref="D11:K11"/>
    <mergeCell ref="D12:K12"/>
    <mergeCell ref="P15:T15"/>
    <mergeCell ref="P16:T16"/>
    <mergeCell ref="P17:T17"/>
    <mergeCell ref="D15:K15"/>
    <mergeCell ref="D16:K16"/>
    <mergeCell ref="D17:K17"/>
    <mergeCell ref="L12:N12"/>
    <mergeCell ref="L15:N15"/>
    <mergeCell ref="L16:N16"/>
    <mergeCell ref="L17:N17"/>
    <mergeCell ref="D13:K13"/>
    <mergeCell ref="D14:K14"/>
    <mergeCell ref="L13:N13"/>
    <mergeCell ref="L14:N14"/>
    <mergeCell ref="F21:H21"/>
    <mergeCell ref="I21:L21"/>
    <mergeCell ref="M21:T21"/>
    <mergeCell ref="M23:T23"/>
    <mergeCell ref="S27:T27"/>
    <mergeCell ref="F23:H23"/>
    <mergeCell ref="I23:L23"/>
    <mergeCell ref="C28:O28"/>
    <mergeCell ref="S25:T25"/>
    <mergeCell ref="Q25:R25"/>
    <mergeCell ref="S26:T26"/>
    <mergeCell ref="Q27:R27"/>
    <mergeCell ref="Q28:R28"/>
    <mergeCell ref="S28:T28"/>
    <mergeCell ref="Q26:R26"/>
    <mergeCell ref="C23:E23"/>
    <mergeCell ref="C24:T24"/>
    <mergeCell ref="C25:O25"/>
    <mergeCell ref="C26:O26"/>
    <mergeCell ref="C27:O27"/>
    <mergeCell ref="P18:T18"/>
    <mergeCell ref="P3:T3"/>
    <mergeCell ref="M22:T22"/>
    <mergeCell ref="M20:T20"/>
    <mergeCell ref="L18:N18"/>
    <mergeCell ref="L11:N11"/>
    <mergeCell ref="C19:T19"/>
    <mergeCell ref="C20:E20"/>
    <mergeCell ref="F20:H20"/>
    <mergeCell ref="C22:E22"/>
    <mergeCell ref="F22:H22"/>
    <mergeCell ref="I22:L22"/>
    <mergeCell ref="C21:E21"/>
    <mergeCell ref="I20:L20"/>
    <mergeCell ref="P4:T4"/>
    <mergeCell ref="D18:K18"/>
    <mergeCell ref="L10:N10"/>
    <mergeCell ref="D6:K6"/>
    <mergeCell ref="D7:K7"/>
    <mergeCell ref="D8:K8"/>
    <mergeCell ref="D9:K9"/>
    <mergeCell ref="D10:K10"/>
    <mergeCell ref="L9:N9"/>
    <mergeCell ref="L6:N6"/>
    <mergeCell ref="C1:T1"/>
    <mergeCell ref="C2:T2"/>
    <mergeCell ref="L3:N3"/>
    <mergeCell ref="L7:N7"/>
    <mergeCell ref="L8:N8"/>
    <mergeCell ref="L5:N5"/>
    <mergeCell ref="D3:K3"/>
    <mergeCell ref="D4:K4"/>
    <mergeCell ref="D5:K5"/>
    <mergeCell ref="P5:T5"/>
    <mergeCell ref="L4:N4"/>
    <mergeCell ref="P7:T7"/>
    <mergeCell ref="P8:T8"/>
  </mergeCells>
  <phoneticPr fontId="1"/>
  <conditionalFormatting sqref="L4:L18">
    <cfRule type="expression" dxfId="1" priority="16">
      <formula>ISTEXT($L4)=TRUE</formula>
    </cfRule>
  </conditionalFormatting>
  <conditionalFormatting sqref="O4:O18">
    <cfRule type="expression" dxfId="0" priority="33">
      <formula>OR(AND(AND(0&lt;$C4,$C4&lt;6),SUM($X4:$AZ4)=0),AND(OR($C4="",$C4&gt;=6),$O4&lt;&gt;""))</formula>
    </cfRule>
  </conditionalFormatting>
  <dataValidations count="1">
    <dataValidation type="list" allowBlank="1" showInputMessage="1" showErrorMessage="1" sqref="C4:C18" xr:uid="{00000000-0002-0000-0500-000000000000}">
      <formula1>"1,2,3,4,5,6,7,8,9"</formula1>
    </dataValidation>
  </dataValidations>
  <pageMargins left="0.78740157480314965" right="0.39370078740157483" top="0.78740157480314965" bottom="0.39370078740157483" header="0" footer="0"/>
  <pageSetup paperSize="9" scale="74" orientation="portrait" r:id="rId1"/>
  <headerFooter alignWithMargins="0">
    <oddFooter>&amp;C6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17</xdr:col>
                    <xdr:colOff>495300</xdr:colOff>
                    <xdr:row>24</xdr:row>
                    <xdr:rowOff>12700</xdr:rowOff>
                  </from>
                  <to>
                    <xdr:col>19</xdr:col>
                    <xdr:colOff>469900</xdr:colOff>
                    <xdr:row>30</xdr:row>
                    <xdr:rowOff>31750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17</xdr:col>
                    <xdr:colOff>495300</xdr:colOff>
                    <xdr:row>25</xdr:row>
                    <xdr:rowOff>12700</xdr:rowOff>
                  </from>
                  <to>
                    <xdr:col>19</xdr:col>
                    <xdr:colOff>469900</xdr:colOff>
                    <xdr:row>30</xdr:row>
                    <xdr:rowOff>31750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17</xdr:col>
                    <xdr:colOff>495300</xdr:colOff>
                    <xdr:row>26</xdr:row>
                    <xdr:rowOff>12700</xdr:rowOff>
                  </from>
                  <to>
                    <xdr:col>19</xdr:col>
                    <xdr:colOff>469900</xdr:colOff>
                    <xdr:row>30</xdr:row>
                    <xdr:rowOff>31750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17</xdr:col>
                    <xdr:colOff>495300</xdr:colOff>
                    <xdr:row>27</xdr:row>
                    <xdr:rowOff>12700</xdr:rowOff>
                  </from>
                  <to>
                    <xdr:col>19</xdr:col>
                    <xdr:colOff>469900</xdr:colOff>
                    <xdr:row>30</xdr:row>
                    <xdr:rowOff>31750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15</xdr:col>
                    <xdr:colOff>469900</xdr:colOff>
                    <xdr:row>24</xdr:row>
                    <xdr:rowOff>12700</xdr:rowOff>
                  </from>
                  <to>
                    <xdr:col>19</xdr:col>
                    <xdr:colOff>469900</xdr:colOff>
                    <xdr:row>30</xdr:row>
                    <xdr:rowOff>31750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15</xdr:col>
                    <xdr:colOff>469900</xdr:colOff>
                    <xdr:row>25</xdr:row>
                    <xdr:rowOff>12700</xdr:rowOff>
                  </from>
                  <to>
                    <xdr:col>19</xdr:col>
                    <xdr:colOff>469900</xdr:colOff>
                    <xdr:row>30</xdr:row>
                    <xdr:rowOff>31750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15</xdr:col>
                    <xdr:colOff>469900</xdr:colOff>
                    <xdr:row>26</xdr:row>
                    <xdr:rowOff>12700</xdr:rowOff>
                  </from>
                  <to>
                    <xdr:col>19</xdr:col>
                    <xdr:colOff>469900</xdr:colOff>
                    <xdr:row>30</xdr:row>
                    <xdr:rowOff>31750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15</xdr:col>
                    <xdr:colOff>469900</xdr:colOff>
                    <xdr:row>27</xdr:row>
                    <xdr:rowOff>12700</xdr:rowOff>
                  </from>
                  <to>
                    <xdr:col>19</xdr:col>
                    <xdr:colOff>469900</xdr:colOff>
                    <xdr:row>30</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'1'!$AK$133:$AK$161</xm:f>
          </x14:formula1>
          <xm:sqref>O4:O18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055F9-8EAF-475C-B1F1-E51F08C605CC}">
  <sheetPr>
    <pageSetUpPr fitToPage="1"/>
  </sheetPr>
  <dimension ref="A2:AK31"/>
  <sheetViews>
    <sheetView view="pageBreakPreview" topLeftCell="B1" zoomScaleNormal="80" zoomScaleSheetLayoutView="100" workbookViewId="0">
      <selection activeCell="J25" sqref="J25"/>
    </sheetView>
  </sheetViews>
  <sheetFormatPr defaultColWidth="9" defaultRowHeight="13"/>
  <cols>
    <col min="1" max="1" width="2" style="150" hidden="1" customWidth="1"/>
    <col min="2" max="2" width="3" style="150" customWidth="1"/>
    <col min="3" max="5" width="9" style="150"/>
    <col min="6" max="8" width="8.6328125" style="150" customWidth="1"/>
    <col min="9" max="10" width="9" style="150"/>
    <col min="11" max="13" width="8.6328125" style="150" customWidth="1"/>
    <col min="14" max="14" width="11.26953125" style="150" customWidth="1"/>
    <col min="15" max="15" width="12.08984375" style="150" customWidth="1"/>
    <col min="16" max="16384" width="9" style="150"/>
  </cols>
  <sheetData>
    <row r="2" spans="1:37" s="162" customFormat="1" ht="18" customHeight="1">
      <c r="A2" s="150" t="s">
        <v>396</v>
      </c>
      <c r="B2" s="632" t="s">
        <v>395</v>
      </c>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632"/>
      <c r="AK2" s="163" t="s">
        <v>248</v>
      </c>
    </row>
    <row r="3" spans="1:37">
      <c r="A3" s="150" t="s">
        <v>394</v>
      </c>
      <c r="C3" s="161"/>
      <c r="D3" s="160"/>
      <c r="E3" s="160"/>
      <c r="F3" s="160"/>
      <c r="G3" s="160"/>
      <c r="H3" s="160"/>
      <c r="I3" s="160"/>
      <c r="J3" s="160"/>
      <c r="K3" s="160"/>
      <c r="L3" s="160"/>
      <c r="M3" s="160"/>
      <c r="N3" s="160"/>
      <c r="O3" s="159"/>
    </row>
    <row r="4" spans="1:37" ht="28.5" customHeight="1">
      <c r="A4" s="150">
        <v>6</v>
      </c>
      <c r="C4" s="157"/>
      <c r="D4" s="156"/>
      <c r="E4" s="634" t="s">
        <v>393</v>
      </c>
      <c r="F4" s="634"/>
      <c r="G4" s="634"/>
      <c r="H4" s="634"/>
      <c r="I4" s="634"/>
      <c r="J4" s="634"/>
      <c r="K4" s="634"/>
      <c r="L4" s="634"/>
      <c r="M4" s="634"/>
      <c r="N4" s="156"/>
      <c r="O4" s="155"/>
    </row>
    <row r="5" spans="1:37" ht="50.25" customHeight="1">
      <c r="C5" s="157"/>
      <c r="D5" s="156"/>
      <c r="E5" s="156"/>
      <c r="F5" s="156"/>
      <c r="G5" s="156"/>
      <c r="H5" s="156"/>
      <c r="I5" s="156"/>
      <c r="J5" s="156"/>
      <c r="K5" s="156"/>
      <c r="L5" s="156"/>
      <c r="M5" s="156"/>
      <c r="N5" s="156"/>
      <c r="O5" s="155"/>
    </row>
    <row r="6" spans="1:37" ht="15" customHeight="1">
      <c r="C6" s="157"/>
      <c r="D6" s="635" t="s">
        <v>392</v>
      </c>
      <c r="E6" s="635"/>
      <c r="F6" s="161"/>
      <c r="G6" s="160"/>
      <c r="H6" s="159"/>
      <c r="I6" s="156"/>
      <c r="J6" s="636" t="s">
        <v>385</v>
      </c>
      <c r="K6" s="161"/>
      <c r="L6" s="160"/>
      <c r="M6" s="159"/>
      <c r="N6" s="156"/>
      <c r="O6" s="155"/>
    </row>
    <row r="7" spans="1:37" ht="15" customHeight="1">
      <c r="C7" s="157"/>
      <c r="D7" s="635"/>
      <c r="E7" s="635"/>
      <c r="F7" s="157"/>
      <c r="G7" s="156"/>
      <c r="H7" s="155"/>
      <c r="I7" s="156"/>
      <c r="J7" s="636"/>
      <c r="K7" s="157"/>
      <c r="L7" s="156"/>
      <c r="M7" s="155"/>
      <c r="N7" s="156"/>
      <c r="O7" s="155"/>
    </row>
    <row r="8" spans="1:37" ht="15" customHeight="1">
      <c r="C8" s="157"/>
      <c r="D8" s="635"/>
      <c r="E8" s="635"/>
      <c r="F8" s="157"/>
      <c r="G8" s="156"/>
      <c r="H8" s="155"/>
      <c r="I8" s="156"/>
      <c r="J8" s="636"/>
      <c r="K8" s="157"/>
      <c r="L8" s="156"/>
      <c r="M8" s="155"/>
      <c r="N8" s="156"/>
      <c r="O8" s="155"/>
    </row>
    <row r="9" spans="1:37" ht="15" customHeight="1">
      <c r="C9" s="157"/>
      <c r="D9" s="635"/>
      <c r="E9" s="635"/>
      <c r="F9" s="157"/>
      <c r="G9" s="156"/>
      <c r="H9" s="155"/>
      <c r="I9" s="156"/>
      <c r="J9" s="636"/>
      <c r="K9" s="157"/>
      <c r="L9" s="156"/>
      <c r="M9" s="155"/>
      <c r="N9" s="156"/>
      <c r="O9" s="155"/>
    </row>
    <row r="10" spans="1:37" ht="15" customHeight="1">
      <c r="C10" s="157"/>
      <c r="D10" s="635"/>
      <c r="E10" s="635"/>
      <c r="F10" s="157"/>
      <c r="G10" s="156"/>
      <c r="H10" s="155"/>
      <c r="I10" s="156"/>
      <c r="J10" s="636"/>
      <c r="K10" s="157"/>
      <c r="L10" s="156"/>
      <c r="M10" s="155"/>
      <c r="N10" s="156"/>
      <c r="O10" s="155"/>
    </row>
    <row r="11" spans="1:37" ht="15" customHeight="1">
      <c r="C11" s="157"/>
      <c r="D11" s="635"/>
      <c r="E11" s="635"/>
      <c r="F11" s="157"/>
      <c r="G11" s="156"/>
      <c r="H11" s="155"/>
      <c r="I11" s="156"/>
      <c r="J11" s="636"/>
      <c r="K11" s="157"/>
      <c r="L11" s="156"/>
      <c r="M11" s="155"/>
      <c r="N11" s="156"/>
      <c r="O11" s="155"/>
    </row>
    <row r="12" spans="1:37" ht="15" customHeight="1">
      <c r="C12" s="157"/>
      <c r="D12" s="635"/>
      <c r="E12" s="635"/>
      <c r="F12" s="157"/>
      <c r="G12" s="156"/>
      <c r="H12" s="155"/>
      <c r="I12" s="156"/>
      <c r="J12" s="636"/>
      <c r="K12" s="157"/>
      <c r="L12" s="156"/>
      <c r="M12" s="155"/>
      <c r="N12" s="156"/>
      <c r="O12" s="155"/>
    </row>
    <row r="13" spans="1:37" ht="15" customHeight="1">
      <c r="C13" s="157"/>
      <c r="D13" s="635"/>
      <c r="E13" s="635"/>
      <c r="F13" s="157"/>
      <c r="G13" s="156"/>
      <c r="H13" s="155"/>
      <c r="I13" s="156"/>
      <c r="J13" s="636"/>
      <c r="K13" s="157"/>
      <c r="L13" s="156"/>
      <c r="M13" s="155"/>
      <c r="N13" s="156"/>
      <c r="O13" s="155"/>
    </row>
    <row r="14" spans="1:37" ht="15" customHeight="1">
      <c r="C14" s="157"/>
      <c r="D14" s="635"/>
      <c r="E14" s="635"/>
      <c r="F14" s="154"/>
      <c r="G14" s="152"/>
      <c r="H14" s="151"/>
      <c r="I14" s="156"/>
      <c r="J14" s="636"/>
      <c r="K14" s="154"/>
      <c r="L14" s="152"/>
      <c r="M14" s="151"/>
      <c r="N14" s="156"/>
      <c r="O14" s="155"/>
    </row>
    <row r="15" spans="1:37">
      <c r="C15" s="157"/>
      <c r="D15" s="156"/>
      <c r="E15" s="156"/>
      <c r="F15" s="156"/>
      <c r="G15" s="156"/>
      <c r="H15" s="156"/>
      <c r="I15" s="156"/>
      <c r="J15" s="156"/>
      <c r="K15" s="156"/>
      <c r="L15" s="156"/>
      <c r="M15" s="156"/>
      <c r="N15" s="156"/>
      <c r="O15" s="155"/>
    </row>
    <row r="16" spans="1:37">
      <c r="C16" s="157"/>
      <c r="D16" s="156"/>
      <c r="E16" s="156"/>
      <c r="F16" s="156"/>
      <c r="G16" s="156"/>
      <c r="H16" s="156"/>
      <c r="I16" s="156"/>
      <c r="J16" s="156"/>
      <c r="K16" s="156"/>
      <c r="L16" s="156"/>
      <c r="M16" s="156"/>
      <c r="N16" s="156"/>
      <c r="O16" s="155"/>
    </row>
    <row r="17" spans="3:15" ht="21" customHeight="1">
      <c r="C17" s="157"/>
      <c r="D17" s="637" t="s">
        <v>391</v>
      </c>
      <c r="E17" s="637"/>
      <c r="F17" s="637"/>
      <c r="G17" s="637"/>
      <c r="H17" s="637"/>
      <c r="I17" s="637"/>
      <c r="J17" s="637"/>
      <c r="K17" s="637"/>
      <c r="L17" s="637"/>
      <c r="M17" s="637"/>
      <c r="N17" s="637"/>
      <c r="O17" s="638"/>
    </row>
    <row r="18" spans="3:15" ht="21" customHeight="1">
      <c r="C18" s="157"/>
      <c r="D18" s="156"/>
      <c r="E18" s="156"/>
      <c r="F18" s="156"/>
      <c r="G18" s="156"/>
      <c r="H18" s="156"/>
      <c r="I18" s="156"/>
      <c r="J18" s="156"/>
      <c r="K18" s="156"/>
      <c r="L18" s="156"/>
      <c r="M18" s="156"/>
      <c r="N18" s="156"/>
      <c r="O18" s="155"/>
    </row>
    <row r="19" spans="3:15" ht="21" customHeight="1">
      <c r="C19" s="157"/>
      <c r="D19" s="637" t="s">
        <v>390</v>
      </c>
      <c r="E19" s="637"/>
      <c r="F19" s="637"/>
      <c r="G19" s="637"/>
      <c r="H19" s="637"/>
      <c r="I19" s="637"/>
      <c r="J19" s="637"/>
      <c r="K19" s="637"/>
      <c r="L19" s="637"/>
      <c r="M19" s="637"/>
      <c r="N19" s="637"/>
      <c r="O19" s="638"/>
    </row>
    <row r="20" spans="3:15" ht="21" customHeight="1">
      <c r="C20" s="157"/>
      <c r="D20" s="156"/>
      <c r="E20" s="156"/>
      <c r="F20" s="156"/>
      <c r="G20" s="156"/>
      <c r="H20" s="156"/>
      <c r="I20" s="156"/>
      <c r="J20" s="156"/>
      <c r="K20" s="156"/>
      <c r="L20" s="156"/>
      <c r="M20" s="156"/>
      <c r="N20" s="156"/>
      <c r="O20" s="155"/>
    </row>
    <row r="21" spans="3:15" ht="21" customHeight="1">
      <c r="C21" s="157"/>
      <c r="D21" s="156"/>
      <c r="E21" s="630" t="s">
        <v>389</v>
      </c>
      <c r="F21" s="630"/>
      <c r="G21" s="630"/>
      <c r="H21" s="630"/>
      <c r="I21" s="156"/>
      <c r="J21" s="156"/>
      <c r="K21" s="156"/>
      <c r="L21" s="156"/>
      <c r="M21" s="156"/>
      <c r="N21" s="156"/>
      <c r="O21" s="155"/>
    </row>
    <row r="22" spans="3:15" ht="21" customHeight="1">
      <c r="C22" s="157"/>
      <c r="D22" s="156"/>
      <c r="E22" s="156"/>
      <c r="F22" s="156"/>
      <c r="G22" s="156"/>
      <c r="H22" s="156"/>
      <c r="I22" s="156"/>
      <c r="J22" s="156"/>
      <c r="K22" s="156"/>
      <c r="L22" s="156"/>
      <c r="M22" s="156"/>
      <c r="N22" s="156"/>
      <c r="O22" s="155"/>
    </row>
    <row r="23" spans="3:15" ht="21" customHeight="1">
      <c r="C23" s="157"/>
      <c r="D23" s="156"/>
      <c r="E23" s="156"/>
      <c r="F23" s="156"/>
      <c r="G23" s="631" t="s">
        <v>388</v>
      </c>
      <c r="H23" s="631"/>
      <c r="I23" s="156"/>
      <c r="J23" s="156"/>
      <c r="K23" s="156"/>
      <c r="L23" s="156"/>
      <c r="M23" s="156"/>
      <c r="N23" s="156"/>
      <c r="O23" s="155"/>
    </row>
    <row r="24" spans="3:15" ht="11.25" customHeight="1">
      <c r="C24" s="157"/>
      <c r="D24" s="156"/>
      <c r="E24" s="156"/>
      <c r="F24" s="156"/>
      <c r="G24" s="158"/>
      <c r="H24" s="158"/>
      <c r="I24" s="156"/>
      <c r="J24" s="156"/>
      <c r="K24" s="156"/>
      <c r="L24" s="156"/>
      <c r="M24" s="156"/>
      <c r="N24" s="156"/>
      <c r="O24" s="155"/>
    </row>
    <row r="25" spans="3:15" ht="21" customHeight="1">
      <c r="C25" s="157"/>
      <c r="D25" s="156"/>
      <c r="E25" s="156"/>
      <c r="F25" s="156"/>
      <c r="G25" s="631" t="s">
        <v>387</v>
      </c>
      <c r="H25" s="631"/>
      <c r="I25" s="156"/>
      <c r="J25" s="156"/>
      <c r="K25" s="156"/>
      <c r="L25" s="156"/>
      <c r="M25" s="156"/>
      <c r="N25" s="156"/>
      <c r="O25" s="155"/>
    </row>
    <row r="26" spans="3:15" ht="11.25" customHeight="1">
      <c r="C26" s="157"/>
      <c r="D26" s="156"/>
      <c r="E26" s="156"/>
      <c r="F26" s="156"/>
      <c r="G26" s="158"/>
      <c r="H26" s="158"/>
      <c r="I26" s="156"/>
      <c r="J26" s="156"/>
      <c r="K26" s="156"/>
      <c r="L26" s="156"/>
      <c r="M26" s="156"/>
      <c r="N26" s="156"/>
      <c r="O26" s="155"/>
    </row>
    <row r="27" spans="3:15" ht="37.5" customHeight="1">
      <c r="C27" s="157"/>
      <c r="D27" s="156"/>
      <c r="E27" s="156"/>
      <c r="F27" s="156"/>
      <c r="G27" s="633" t="s">
        <v>386</v>
      </c>
      <c r="H27" s="631"/>
      <c r="I27" s="156"/>
      <c r="J27" s="156"/>
      <c r="K27" s="156"/>
      <c r="L27" s="156"/>
      <c r="M27" s="156"/>
      <c r="N27" s="158" t="s">
        <v>385</v>
      </c>
      <c r="O27" s="155"/>
    </row>
    <row r="28" spans="3:15" ht="16.5" customHeight="1">
      <c r="C28" s="157"/>
      <c r="D28" s="156"/>
      <c r="E28" s="156"/>
      <c r="F28" s="156"/>
      <c r="G28" s="631"/>
      <c r="H28" s="631"/>
      <c r="I28" s="156"/>
      <c r="J28" s="156"/>
      <c r="K28" s="156"/>
      <c r="L28" s="156"/>
      <c r="M28" s="156"/>
      <c r="N28" s="156"/>
      <c r="O28" s="155"/>
    </row>
    <row r="29" spans="3:15">
      <c r="C29" s="157"/>
      <c r="D29" s="156"/>
      <c r="E29" s="156"/>
      <c r="F29" s="156"/>
      <c r="G29" s="156"/>
      <c r="H29" s="156"/>
      <c r="I29" s="156"/>
      <c r="J29" s="156"/>
      <c r="K29" s="156"/>
      <c r="L29" s="156"/>
      <c r="M29" s="156"/>
      <c r="N29" s="156"/>
      <c r="O29" s="155"/>
    </row>
    <row r="30" spans="3:15">
      <c r="C30" s="157"/>
      <c r="D30" s="156"/>
      <c r="E30" s="156"/>
      <c r="F30" s="156"/>
      <c r="G30" s="156"/>
      <c r="H30" s="156"/>
      <c r="I30" s="156"/>
      <c r="J30" s="156"/>
      <c r="K30" s="156"/>
      <c r="L30" s="156"/>
      <c r="M30" s="156"/>
      <c r="N30" s="156"/>
      <c r="O30" s="155"/>
    </row>
    <row r="31" spans="3:15">
      <c r="C31" s="154"/>
      <c r="D31" s="152"/>
      <c r="E31" s="152"/>
      <c r="F31" s="152"/>
      <c r="G31" s="153"/>
      <c r="H31" s="153"/>
      <c r="I31" s="152"/>
      <c r="J31" s="152"/>
      <c r="K31" s="152"/>
      <c r="L31" s="152"/>
      <c r="M31" s="152"/>
      <c r="N31" s="152"/>
      <c r="O31" s="151"/>
    </row>
  </sheetData>
  <mergeCells count="11">
    <mergeCell ref="E21:H21"/>
    <mergeCell ref="G28:H28"/>
    <mergeCell ref="B2:AH2"/>
    <mergeCell ref="G23:H23"/>
    <mergeCell ref="G25:H25"/>
    <mergeCell ref="G27:H27"/>
    <mergeCell ref="E4:M4"/>
    <mergeCell ref="D6:E14"/>
    <mergeCell ref="J6:J14"/>
    <mergeCell ref="D17:O17"/>
    <mergeCell ref="D19:O19"/>
  </mergeCells>
  <phoneticPr fontId="1"/>
  <printOptions horizontalCentered="1" verticalCentered="1"/>
  <pageMargins left="0.59055118110236227" right="0.59055118110236227" top="0.98425196850393704" bottom="0.59055118110236227" header="0" footer="0"/>
  <pageSetup paperSize="9" scale="74" orientation="portrait" r:id="rId1"/>
  <headerFooter alignWithMargins="0">
    <oddFooter>&amp;C7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1</vt:lpstr>
      <vt:lpstr>2</vt:lpstr>
      <vt:lpstr>3</vt:lpstr>
      <vt:lpstr>4</vt:lpstr>
      <vt:lpstr>5</vt:lpstr>
      <vt:lpstr>6</vt:lpstr>
      <vt:lpstr>7</vt:lpstr>
      <vt:lpstr>'1'!Print_Area</vt:lpstr>
      <vt:lpstr>'2'!Print_Area</vt:lpstr>
      <vt:lpstr>'3'!Print_Area</vt:lpstr>
      <vt:lpstr>'4'!Print_Area</vt:lpstr>
      <vt:lpstr>'5'!Print_Area</vt:lpstr>
      <vt:lpstr>'6'!Print_Area</vt:lpstr>
      <vt:lpstr>'7'!Print_Area</vt:lpstr>
      <vt:lpstr>'4'!Print_Titles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法令係　一柳</cp:lastModifiedBy>
  <cp:lastPrinted>2024-09-27T01:29:55Z</cp:lastPrinted>
  <dcterms:created xsi:type="dcterms:W3CDTF">2002-09-30T08:22:09Z</dcterms:created>
  <dcterms:modified xsi:type="dcterms:W3CDTF">2024-10-01T09:35:13Z</dcterms:modified>
</cp:coreProperties>
</file>