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8 経営比較分析表\R4決算分（R5文書に保存）\240116_公営企業に係る経営比較分析表（令和４年度決算）の分析等について\07 HP公表（最終版データ）、URL変更報告\01_最終版（HP公表データ）\"/>
    </mc:Choice>
  </mc:AlternateContent>
  <xr:revisionPtr revIDLastSave="0" documentId="13_ncr:1_{A52FBA14-67F3-4FE3-95BF-9C8C2EA26B92}" xr6:coauthVersionLast="36" xr6:coauthVersionMax="36" xr10:uidLastSave="{00000000-0000-0000-0000-000000000000}"/>
  <workbookProtection workbookAlgorithmName="SHA-512" workbookHashValue="stgNrqjJSbhgyWihoUvVras6TzsR6F3QdaNoNi09X+aIDNlZ/FQM2jyw3AX8ZFYtF4WRa4wa7ZnCanUS1ivMSQ==" workbookSaltValue="VF8D9hHS8VE0EFYI2P8TW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<sst xmlns="http://schemas.openxmlformats.org/spreadsheetml/2006/main" count="236" uniqueCount="121">
  <si>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</si>
  <si>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</si>
  <si>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</si>
  <si>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</si>
  <si>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</si>
  <si>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</si>
  <si>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</si>
  <si>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</si>
  <si>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</si>
  <si>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</si>
  <si>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</si>
  <si>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</si>
  <si>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</si>
  <si>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</si>
  <si>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</si>
  <si>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</si>
  <si>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</si>
  <si>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</si>
  <si>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</si>
  <si>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</si>
  <si>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</si>
  <si>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</si>
  <si>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</si>
  <si>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</si>
  <si>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</si>
  <si>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</si>
  <si>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</si>
  <si>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</si>
  <si>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</si>
  <si>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</si>
  <si>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</si>
  <si>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</si>
  <si>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</si>
  <si>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</si>
  <si>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</si>
  <si>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</si>
  <si>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</si>
  <si>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</si>
  <si>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</si>
  <si>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</si>
  <si>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</si>
  <si>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</si>
  <si>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</si>
  <si>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</si>
  <si>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</si>
  <si>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</si>
  <si>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</si>
  <si>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</si>
  <si>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</si>
  <si>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</si>
  <si>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</si>
  <si>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</si>
  <si>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</si>
  <si>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</si>
  <si>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</si>
  <si>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</si>
  <si>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</si>
  <si>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</si>
  <si>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</si>
  <si>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</si>
  <si>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</si>
  <si>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</si>
  <si>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</si>
  <si>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</si>
  <si>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</si>
  <si>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</si>
  <si>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</si>
  <si>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</si>
  <si>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</si>
  <si>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</si>
  <si>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</si>
  <si>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</si>
  <si>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</si>
  <si>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</si>
  <si>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</si>
  <si>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</si>
  <si>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</si>
  <si>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</si>
  <si>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</si>
  <si>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</si>
  <si>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</si>
  <si>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</si>
  <si>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</si>
  <si>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</si>
  <si>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</si>
  <si>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</si>
  <si>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</si>
  <si>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</si>
  <si>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</si>
  <si>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</si>
  <si>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</si>
  <si>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</si>
  <si>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</si>
  <si>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</si>
  <si>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</si>
  <si>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</si>
  <si>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</si>
  <si>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</si>
  <si>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</si>
  <si>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</si>
  <si>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</si>
  <si>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</si>
  <si>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</si>
  <si>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</si>
  <si>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</si>
  <si>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</si>
  <si>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</si>
  <si>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</si>
  <si>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</si>
  <si>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</si>
  <si>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</si>
  <si>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</si>
  <si>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</si>
  <si>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</si>
  <si>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</si>
  <si>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</si>
  <si>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</si>
  <si>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</si>
  <si>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汚水処理原価については施設の老朽化によること及び使用料収入が少ないため、維持管理費は割高になり、経費回収率は100％を下回っている。
　施設使用率については使用率が30%以下の状態となっているが、処理場の計画人口に対して区域内人口の減少により接続人口が年々減少していること、節水意識の向上及び節水機器の普及により処理水量が減少していることが要因と考えられる。</t>
    <phoneticPr fontId="4"/>
  </si>
  <si>
    <t>　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の状況を確認しながら計画的に機器類の修繕・更新等を実施していく予定である。</t>
    <phoneticPr fontId="4"/>
  </si>
  <si>
    <t>　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30年度に料金改定を行った。その結果、料金収入の増加となったが、依然として経営状況は厳しいため計画的に機器類の修繕・更新又は施設の統廃合の検討をし維持管理費を抑制していき健全な経営を目指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</si>
</sst>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68-4CBE-A617-29772527F4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D668-4CBE-A617-29772527F4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23.97</c:v>
                </c:pt>
                <c:pt idx="1">
                  <c:v>23.14</c:v>
                </c:pt>
                <c:pt idx="2">
                  <c:v>23.97</c:v>
                </c:pt>
                <c:pt idx="3">
                  <c:v>23.14</c:v>
                </c:pt>
                <c:pt idx="4">
                  <c:v>22.73</c:v>
                </c:pt>
              </c:numCache>
            </c:numRef>
          </c:val>
          <c:extLst>
            <c:ext xmlns:c16="http://schemas.microsoft.com/office/drawing/2014/chart" uri="{C3380CC4-5D6E-409C-BE32-E72D297353CC}">
              <c16:uniqueId val="{00000000-1510-4004-A203-03B55B8006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1510-4004-A203-03B55B8006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62.35</c:v>
                </c:pt>
                <c:pt idx="1">
                  <c:v>62.91</c:v>
                </c:pt>
                <c:pt idx="2">
                  <c:v>63.94</c:v>
                </c:pt>
                <c:pt idx="3">
                  <c:v>60.52</c:v>
                </c:pt>
                <c:pt idx="4">
                  <c:v>63.45</c:v>
                </c:pt>
              </c:numCache>
            </c:numRef>
          </c:val>
          <c:extLst>
            <c:ext xmlns:c16="http://schemas.microsoft.com/office/drawing/2014/chart" uri="{C3380CC4-5D6E-409C-BE32-E72D297353CC}">
              <c16:uniqueId val="{00000000-B3E1-4ECF-B672-D7B10508AED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B3E1-4ECF-B672-D7B10508AED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100.53</c:v>
                </c:pt>
                <c:pt idx="2">
                  <c:v>99.62</c:v>
                </c:pt>
                <c:pt idx="3">
                  <c:v>100.18</c:v>
                </c:pt>
                <c:pt idx="4">
                  <c:v>100.06</c:v>
                </c:pt>
              </c:numCache>
            </c:numRef>
          </c:val>
          <c:extLst>
            <c:ext xmlns:c16="http://schemas.microsoft.com/office/drawing/2014/chart" uri="{C3380CC4-5D6E-409C-BE32-E72D297353CC}">
              <c16:uniqueId val="{00000000-B4EF-428B-AF1C-83CAAD7A84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F-428B-AF1C-83CAAD7A84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7-4D27-866D-266174D65B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7-4D27-866D-266174D65B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D-423B-A3A9-D312AFDE1B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D-423B-A3A9-D312AFDE1B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0-4187-8C83-EA31DB61E5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0-4187-8C83-EA31DB61E5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C-419C-8047-7D3185F269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C-419C-8047-7D3185F269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4524.63</c:v>
                </c:pt>
                <c:pt idx="1">
                  <c:v>4152.07</c:v>
                </c:pt>
                <c:pt idx="2">
                  <c:v>3659.12</c:v>
                </c:pt>
                <c:pt idx="3">
                  <c:v>3395.73</c:v>
                </c:pt>
                <c:pt idx="4">
                  <c:v>3170.82</c:v>
                </c:pt>
              </c:numCache>
            </c:numRef>
          </c:val>
          <c:extLst>
            <c:ext xmlns:c16="http://schemas.microsoft.com/office/drawing/2014/chart" uri="{C3380CC4-5D6E-409C-BE32-E72D297353CC}">
              <c16:uniqueId val="{00000000-8305-4FD8-BD15-64245FE212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8305-4FD8-BD15-64245FE212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36.64</c:v>
                </c:pt>
                <c:pt idx="1">
                  <c:v>38.03</c:v>
                </c:pt>
                <c:pt idx="2">
                  <c:v>43.13</c:v>
                </c:pt>
                <c:pt idx="3">
                  <c:v>37.31</c:v>
                </c:pt>
                <c:pt idx="4">
                  <c:v>35.54</c:v>
                </c:pt>
              </c:numCache>
            </c:numRef>
          </c:val>
          <c:extLst>
            <c:ext xmlns:c16="http://schemas.microsoft.com/office/drawing/2014/chart" uri="{C3380CC4-5D6E-409C-BE32-E72D297353CC}">
              <c16:uniqueId val="{00000000-D837-4980-AAFA-34FE890EFA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D837-4980-AAFA-34FE890EFA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523.07000000000005</c:v>
                </c:pt>
                <c:pt idx="1">
                  <c:v>519.83000000000004</c:v>
                </c:pt>
                <c:pt idx="2">
                  <c:v>460.83</c:v>
                </c:pt>
                <c:pt idx="3">
                  <c:v>545.21</c:v>
                </c:pt>
                <c:pt idx="4">
                  <c:v>580.15</c:v>
                </c:pt>
              </c:numCache>
            </c:numRef>
          </c:val>
          <c:extLst>
            <c:ext xmlns:c16="http://schemas.microsoft.com/office/drawing/2014/chart" uri="{C3380CC4-5D6E-409C-BE32-E72D297353CC}">
              <c16:uniqueId val="{00000000-CF5C-45EC-A0E7-49C3D9CE04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CF5C-45EC-A0E7-49C3D9CE04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90" zoomScaleNormal="100" zoomScaleSheetLayoutView="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伊方町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8395</v>
      </c>
      <c r="AM8" s="45"/>
      <c r="AN8" s="45"/>
      <c r="AO8" s="45"/>
      <c r="AP8" s="45"/>
      <c r="AQ8" s="45"/>
      <c r="AR8" s="45"/>
      <c r="AS8" s="45"/>
      <c r="AT8" s="46">
        <f>データ!T6</f>
        <v>93.83</v>
      </c>
      <c r="AU8" s="46"/>
      <c r="AV8" s="46"/>
      <c r="AW8" s="46"/>
      <c r="AX8" s="46"/>
      <c r="AY8" s="46"/>
      <c r="AZ8" s="46"/>
      <c r="BA8" s="46"/>
      <c r="BB8" s="46">
        <f>データ!U6</f>
        <v>89.47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8.67</v>
      </c>
      <c r="Q10" s="46"/>
      <c r="R10" s="46"/>
      <c r="S10" s="46"/>
      <c r="T10" s="46"/>
      <c r="U10" s="46"/>
      <c r="V10" s="46"/>
      <c r="W10" s="46">
        <f>データ!Q6</f>
        <v>125.24</v>
      </c>
      <c r="X10" s="46"/>
      <c r="Y10" s="46"/>
      <c r="Z10" s="46"/>
      <c r="AA10" s="46"/>
      <c r="AB10" s="46"/>
      <c r="AC10" s="46"/>
      <c r="AD10" s="45">
        <f>データ!R6</f>
        <v>2530</v>
      </c>
      <c r="AE10" s="45"/>
      <c r="AF10" s="45"/>
      <c r="AG10" s="45"/>
      <c r="AH10" s="45"/>
      <c r="AI10" s="45"/>
      <c r="AJ10" s="45"/>
      <c r="AK10" s="2"/>
      <c r="AL10" s="45">
        <f>データ!V6</f>
        <v>714</v>
      </c>
      <c r="AM10" s="45"/>
      <c r="AN10" s="45"/>
      <c r="AO10" s="45"/>
      <c r="AP10" s="45"/>
      <c r="AQ10" s="45"/>
      <c r="AR10" s="45"/>
      <c r="AS10" s="45"/>
      <c r="AT10" s="46">
        <f>データ!W6</f>
        <v>0.45</v>
      </c>
      <c r="AU10" s="46"/>
      <c r="AV10" s="46"/>
      <c r="AW10" s="46"/>
      <c r="AX10" s="46"/>
      <c r="AY10" s="46"/>
      <c r="AZ10" s="46"/>
      <c r="BA10" s="46"/>
      <c r="BB10" s="46">
        <f>データ!X6</f>
        <v>1586.67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120</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exO1HBiU3HB4ahYD2sn58mXWypcQYHzXoZvMizlzA3t6i13JlsUjnwhT0lVJ7FXwJVWitDArFy8yNPhlpWbHDw==" saltValue="KBK9VKVbJeT9bssj6mdX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384429</v>
      </c>
      <c r="D6" s="19">
        <f t="shared" si="3"/>
        <v>47</v>
      </c>
      <c r="E6" s="19">
        <f t="shared" si="3"/>
        <v>17</v>
      </c>
      <c r="F6" s="19">
        <f t="shared" si="3"/>
        <v>6</v>
      </c>
      <c r="G6" s="19">
        <f t="shared" si="3"/>
        <v>0</v>
      </c>
      <c r="H6" s="19" t="str">
        <f t="shared" si="3"/>
        <v>愛媛県　伊方町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8.67</v>
      </c>
      <c r="Q6" s="20">
        <f t="shared" si="3"/>
        <v>125.24</v>
      </c>
      <c r="R6" s="20">
        <f t="shared" si="3"/>
        <v>2530</v>
      </c>
      <c r="S6" s="20">
        <f t="shared" si="3"/>
        <v>8395</v>
      </c>
      <c r="T6" s="20">
        <f t="shared" si="3"/>
        <v>93.83</v>
      </c>
      <c r="U6" s="20">
        <f t="shared" si="3"/>
        <v>89.47</v>
      </c>
      <c r="V6" s="20">
        <f t="shared" si="3"/>
        <v>714</v>
      </c>
      <c r="W6" s="20">
        <f t="shared" si="3"/>
        <v>0.45</v>
      </c>
      <c r="X6" s="20">
        <f t="shared" si="3"/>
        <v>1586.67</v>
      </c>
      <c r="Y6" s="21">
        <f>IF(Y7="",NA(),Y7)</f>
        <v>100</v>
      </c>
      <c r="Z6" s="21">
        <f t="shared" ref="Z6:AH6" si="4">IF(Z7="",NA(),Z7)</f>
        <v>100.53</v>
      </c>
      <c r="AA6" s="21">
        <f t="shared" si="4"/>
        <v>99.62</v>
      </c>
      <c r="AB6" s="21">
        <f t="shared" si="4"/>
        <v>100.18</v>
      </c>
      <c r="AC6" s="21">
        <f t="shared" si="4"/>
        <v>100.06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4524.63</v>
      </c>
      <c r="BG6" s="21">
        <f t="shared" ref="BG6:BO6" si="7">IF(BG7="",NA(),BG7)</f>
        <v>4152.07</v>
      </c>
      <c r="BH6" s="21">
        <f t="shared" si="7"/>
        <v>3659.12</v>
      </c>
      <c r="BI6" s="21">
        <f t="shared" si="7"/>
        <v>3395.73</v>
      </c>
      <c r="BJ6" s="21">
        <f t="shared" si="7"/>
        <v>3170.82</v>
      </c>
      <c r="BK6" s="21">
        <f t="shared" si="7"/>
        <v>1006.65</v>
      </c>
      <c r="BL6" s="21">
        <f t="shared" si="7"/>
        <v>998.42</v>
      </c>
      <c r="BM6" s="21">
        <f t="shared" si="7"/>
        <v>1095.52</v>
      </c>
      <c r="BN6" s="21">
        <f t="shared" si="7"/>
        <v>1056.55</v>
      </c>
      <c r="BO6" s="21">
        <f t="shared" si="7"/>
        <v>1278.54</v>
      </c>
      <c r="BP6" s="20" t="str">
        <f>IF(BP7="","",IF(BP7="-","【-】","【"&amp;SUBSTITUTE(TEXT(BP7,"#,##0.00"),"-","△")&amp;"】"))</f>
        <v>【1,078.44】</v>
      </c>
      <c r="BQ6" s="21">
        <f>IF(BQ7="",NA(),BQ7)</f>
        <v>36.64</v>
      </c>
      <c r="BR6" s="21">
        <f t="shared" ref="BR6:BZ6" si="8">IF(BR7="",NA(),BR7)</f>
        <v>38.03</v>
      </c>
      <c r="BS6" s="21">
        <f t="shared" si="8"/>
        <v>43.13</v>
      </c>
      <c r="BT6" s="21">
        <f t="shared" si="8"/>
        <v>37.31</v>
      </c>
      <c r="BU6" s="21">
        <f t="shared" si="8"/>
        <v>35.54</v>
      </c>
      <c r="BV6" s="21">
        <f t="shared" si="8"/>
        <v>43.43</v>
      </c>
      <c r="BW6" s="21">
        <f t="shared" si="8"/>
        <v>41.41</v>
      </c>
      <c r="BX6" s="21">
        <f t="shared" si="8"/>
        <v>39.64</v>
      </c>
      <c r="BY6" s="21">
        <f t="shared" si="8"/>
        <v>40</v>
      </c>
      <c r="BZ6" s="21">
        <f t="shared" si="8"/>
        <v>38.74</v>
      </c>
      <c r="CA6" s="20" t="str">
        <f>IF(CA7="","",IF(CA7="-","【-】","【"&amp;SUBSTITUTE(TEXT(CA7,"#,##0.00"),"-","△")&amp;"】"))</f>
        <v>【41.91】</v>
      </c>
      <c r="CB6" s="21">
        <f>IF(CB7="",NA(),CB7)</f>
        <v>523.07000000000005</v>
      </c>
      <c r="CC6" s="21">
        <f t="shared" ref="CC6:CK6" si="9">IF(CC7="",NA(),CC7)</f>
        <v>519.83000000000004</v>
      </c>
      <c r="CD6" s="21">
        <f t="shared" si="9"/>
        <v>460.83</v>
      </c>
      <c r="CE6" s="21">
        <f t="shared" si="9"/>
        <v>545.21</v>
      </c>
      <c r="CF6" s="21">
        <f t="shared" si="9"/>
        <v>580.15</v>
      </c>
      <c r="CG6" s="21">
        <f t="shared" si="9"/>
        <v>400.44</v>
      </c>
      <c r="CH6" s="21">
        <f t="shared" si="9"/>
        <v>417.56</v>
      </c>
      <c r="CI6" s="21">
        <f t="shared" si="9"/>
        <v>449.72</v>
      </c>
      <c r="CJ6" s="21">
        <f t="shared" si="9"/>
        <v>437.27</v>
      </c>
      <c r="CK6" s="21">
        <f t="shared" si="9"/>
        <v>456.72</v>
      </c>
      <c r="CL6" s="20" t="str">
        <f>IF(CL7="","",IF(CL7="-","【-】","【"&amp;SUBSTITUTE(TEXT(CL7,"#,##0.00"),"-","△")&amp;"】"))</f>
        <v>【420.17】</v>
      </c>
      <c r="CM6" s="21">
        <f>IF(CM7="",NA(),CM7)</f>
        <v>23.97</v>
      </c>
      <c r="CN6" s="21">
        <f t="shared" ref="CN6:CV6" si="10">IF(CN7="",NA(),CN7)</f>
        <v>23.14</v>
      </c>
      <c r="CO6" s="21">
        <f t="shared" si="10"/>
        <v>23.97</v>
      </c>
      <c r="CP6" s="21">
        <f t="shared" si="10"/>
        <v>23.14</v>
      </c>
      <c r="CQ6" s="21">
        <f t="shared" si="10"/>
        <v>22.73</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62.35</v>
      </c>
      <c r="CY6" s="21">
        <f t="shared" ref="CY6:DG6" si="11">IF(CY7="",NA(),CY7)</f>
        <v>62.91</v>
      </c>
      <c r="CZ6" s="21">
        <f t="shared" si="11"/>
        <v>63.94</v>
      </c>
      <c r="DA6" s="21">
        <f t="shared" si="11"/>
        <v>60.52</v>
      </c>
      <c r="DB6" s="21">
        <f t="shared" si="11"/>
        <v>63.45</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384429</v>
      </c>
      <c r="D7" s="23">
        <v>47</v>
      </c>
      <c r="E7" s="23">
        <v>17</v>
      </c>
      <c r="F7" s="23">
        <v>6</v>
      </c>
      <c r="G7" s="23">
        <v>0</v>
      </c>
      <c r="H7" s="23" t="s">
        <v>99</v>
      </c>
      <c r="I7" s="23" t="s">
        <v>100</v>
      </c>
      <c r="J7" s="23" t="s">
        <v>101</v>
      </c>
      <c r="K7" s="23" t="s">
        <v>102</v>
      </c>
      <c r="L7" s="23" t="s">
        <v>103</v>
      </c>
      <c r="M7" s="23" t="s">
        <v>104</v>
      </c>
      <c r="N7" s="24" t="s">
        <v>105</v>
      </c>
      <c r="O7" s="24" t="s">
        <v>106</v>
      </c>
      <c r="P7" s="24">
        <v>8.67</v>
      </c>
      <c r="Q7" s="24">
        <v>125.24</v>
      </c>
      <c r="R7" s="24">
        <v>2530</v>
      </c>
      <c r="S7" s="24">
        <v>8395</v>
      </c>
      <c r="T7" s="24">
        <v>93.83</v>
      </c>
      <c r="U7" s="24">
        <v>89.47</v>
      </c>
      <c r="V7" s="24">
        <v>714</v>
      </c>
      <c r="W7" s="24">
        <v>0.45</v>
      </c>
      <c r="X7" s="24">
        <v>1586.67</v>
      </c>
      <c r="Y7" s="24">
        <v>100</v>
      </c>
      <c r="Z7" s="24">
        <v>100.53</v>
      </c>
      <c r="AA7" s="24">
        <v>99.62</v>
      </c>
      <c r="AB7" s="24">
        <v>100.18</v>
      </c>
      <c r="AC7" s="24">
        <v>100.06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4524.63</v>
      </c>
      <c r="BG7" s="24">
        <v>4152.07</v>
      </c>
      <c r="BH7" s="24">
        <v>3659.12</v>
      </c>
      <c r="BI7" s="24">
        <v>3395.73</v>
      </c>
      <c r="BJ7" s="24">
        <v>3170.82</v>
      </c>
      <c r="BK7" s="24">
        <v>1006.65</v>
      </c>
      <c r="BL7" s="24">
        <v>998.42</v>
      </c>
      <c r="BM7" s="24">
        <v>1095.52</v>
      </c>
      <c r="BN7" s="24">
        <v>1056.55</v>
      </c>
      <c r="BO7" s="24">
        <v>1278.54</v>
      </c>
      <c r="BP7" s="24">
        <v>1078.44</v>
      </c>
      <c r="BQ7" s="24">
        <v>36.64</v>
      </c>
      <c r="BR7" s="24">
        <v>38.03</v>
      </c>
      <c r="BS7" s="24">
        <v>43.13</v>
      </c>
      <c r="BT7" s="24">
        <v>37.31</v>
      </c>
      <c r="BU7" s="24">
        <v>35.54</v>
      </c>
      <c r="BV7" s="24">
        <v>43.43</v>
      </c>
      <c r="BW7" s="24">
        <v>41.41</v>
      </c>
      <c r="BX7" s="24">
        <v>39.64</v>
      </c>
      <c r="BY7" s="24">
        <v>40</v>
      </c>
      <c r="BZ7" s="24">
        <v>38.74</v>
      </c>
      <c r="CA7" s="24">
        <v>41.91</v>
      </c>
      <c r="CB7" s="24">
        <v>523.07000000000005</v>
      </c>
      <c r="CC7" s="24">
        <v>519.83000000000004</v>
      </c>
      <c r="CD7" s="24">
        <v>460.83</v>
      </c>
      <c r="CE7" s="24">
        <v>545.21</v>
      </c>
      <c r="CF7" s="24">
        <v>580.15</v>
      </c>
      <c r="CG7" s="24">
        <v>400.44</v>
      </c>
      <c r="CH7" s="24">
        <v>417.56</v>
      </c>
      <c r="CI7" s="24">
        <v>449.72</v>
      </c>
      <c r="CJ7" s="24">
        <v>437.27</v>
      </c>
      <c r="CK7" s="24">
        <v>456.72</v>
      </c>
      <c r="CL7" s="24">
        <v>420.17</v>
      </c>
      <c r="CM7" s="24">
        <v>23.97</v>
      </c>
      <c r="CN7" s="24">
        <v>23.14</v>
      </c>
      <c r="CO7" s="24">
        <v>23.97</v>
      </c>
      <c r="CP7" s="24">
        <v>23.14</v>
      </c>
      <c r="CQ7" s="24">
        <v>22.73</v>
      </c>
      <c r="CR7" s="24">
        <v>32.229999999999997</v>
      </c>
      <c r="CS7" s="24">
        <v>32.479999999999997</v>
      </c>
      <c r="CT7" s="24">
        <v>30.19</v>
      </c>
      <c r="CU7" s="24">
        <v>28.77</v>
      </c>
      <c r="CV7" s="24">
        <v>26.22</v>
      </c>
      <c r="CW7" s="24">
        <v>29.92</v>
      </c>
      <c r="CX7" s="24">
        <v>62.35</v>
      </c>
      <c r="CY7" s="24">
        <v>62.91</v>
      </c>
      <c r="CZ7" s="24">
        <v>63.94</v>
      </c>
      <c r="DA7" s="24">
        <v>60.52</v>
      </c>
      <c r="DB7" s="24">
        <v>63.45</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2024-01-27T03:08:34Z</cp:lastPrinted>
  <dcterms:created xsi:type="dcterms:W3CDTF">2023-12-12T02:57:57Z</dcterms:created>
  <dcterms:modified xsi:type="dcterms:W3CDTF">2024-03-01T08:05:44Z</dcterms:modified>
  <cp:category/>
</cp:coreProperties>
</file>