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打ち返し用\新しいフォルダー\"/>
    </mc:Choice>
  </mc:AlternateContent>
  <xr:revisionPtr revIDLastSave="0" documentId="13_ncr:1_{D4740682-0A1D-4453-83FF-DBEF67B29FCC}" xr6:coauthVersionLast="36" xr6:coauthVersionMax="36" xr10:uidLastSave="{00000000-0000-0000-0000-000000000000}"/>
  <workbookProtection workbookAlgorithmName="SHA-512" workbookHashValue="JbuWspnioAspE9+Cpbs2EwH1VtB4GLBwrOjVX/UtQlneav7Z867Sym8Sw1pUegNUKoMrVoUlMNBrHvbIyXYCDw==" workbookSaltValue="hT+QkjEBZUEOXpwY1wqAg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<sst xmlns="http://schemas.openxmlformats.org/spreadsheetml/2006/main" count="236" uniqueCount="119">
  <si>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</si>
  <si>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</si>
  <si>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</si>
  <si>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</si>
  <si>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</si>
  <si>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</si>
  <si>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</si>
  <si>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</si>
  <si>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</si>
  <si>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</si>
  <si>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</si>
  <si>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</si>
  <si>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</si>
  <si>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</si>
  <si>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</si>
  <si>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</si>
  <si>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</si>
  <si>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</si>
  <si>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</si>
  <si>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</si>
  <si>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</si>
  <si>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</si>
  <si>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</si>
  <si>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</si>
  <si>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</si>
  <si>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</si>
  <si>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</si>
  <si>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</si>
  <si>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</si>
  <si>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</si>
  <si>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</si>
  <si>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</si>
  <si>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</si>
  <si>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</si>
  <si>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</si>
  <si>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</si>
  <si>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</si>
  <si>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</si>
  <si>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</si>
  <si>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</si>
  <si>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</si>
  <si>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</si>
  <si>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</si>
  <si>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</si>
  <si>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</si>
  <si>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</si>
  <si>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</si>
  <si>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</si>
  <si>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</si>
  <si>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</si>
  <si>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</si>
  <si>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</si>
  <si>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</si>
  <si>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</si>
  <si>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</si>
  <si>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</si>
  <si>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</si>
  <si>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</si>
  <si>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</si>
  <si>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</si>
  <si>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</si>
  <si>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</si>
  <si>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</si>
  <si>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</si>
  <si>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</si>
  <si>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</si>
  <si>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</si>
  <si>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</si>
  <si>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</si>
  <si>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</si>
  <si>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</si>
  <si>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</si>
  <si>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</si>
  <si>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</si>
  <si>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</si>
  <si>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</si>
  <si>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</si>
  <si>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</si>
  <si>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</si>
  <si>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</si>
  <si>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</si>
  <si>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</si>
  <si>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</si>
  <si>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</si>
  <si>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</si>
  <si>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</si>
  <si>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</si>
  <si>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</si>
  <si>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</si>
  <si>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</si>
  <si>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</si>
  <si>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</si>
  <si>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</si>
  <si>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</si>
  <si>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</si>
  <si>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</si>
  <si>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</si>
  <si>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</si>
  <si>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</si>
  <si>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</si>
  <si>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</si>
  <si>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</si>
  <si>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</si>
  <si>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</si>
  <si>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</si>
  <si>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</si>
  <si>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</si>
  <si>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</si>
  <si>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</si>
  <si>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</si>
  <si>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</si>
  <si>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</si>
  <si>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</si>
  <si>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</si>
  <si>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</si>
  <si>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</si>
  <si>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使用人数の減少による使用料収入の減少と修繕料の増加が今後の経営を圧迫していくことが予想されます。使用料金の増額改定は、過疎化を加速させる危険をはらんでいる為、可能な限り避けたいと考えております。これらを総合的に考えると、処理場の改修時に、維持管理費の低減を図れる処理方式を導入すべきと考えます。また、増加している空き家対策を他の部署と連携して実施していく必要が有ると考えます。節電（脱炭素）に対しては、施設整備の改修時に節電を考慮した改修を実施しており、徐々に成果が出ています。電力料については、社会情勢により今後も大きく影響を受けることが予測されるため、さらなる省エネ設備の導入を検討する必要があります。</t>
    <rPh sb="54" eb="56">
      <t>ゾウガク</t>
    </rPh>
    <rPh sb="56" eb="58">
      <t>カイテイ</t>
    </rPh>
    <rPh sb="192" eb="193">
      <t>ダツ</t>
    </rPh>
    <rPh sb="193" eb="195">
      <t>タンソ</t>
    </rPh>
    <rPh sb="202" eb="204">
      <t>シセツ</t>
    </rPh>
    <rPh sb="204" eb="206">
      <t>セイビ</t>
    </rPh>
    <rPh sb="207" eb="209">
      <t>カイシュウ</t>
    </rPh>
    <rPh sb="209" eb="210">
      <t>ジ</t>
    </rPh>
    <rPh sb="211" eb="213">
      <t>セツデン</t>
    </rPh>
    <rPh sb="214" eb="216">
      <t>コウリョ</t>
    </rPh>
    <rPh sb="218" eb="220">
      <t>カイシュウ</t>
    </rPh>
    <rPh sb="221" eb="223">
      <t>ジッシ</t>
    </rPh>
    <rPh sb="228" eb="230">
      <t>ジョジョ</t>
    </rPh>
    <rPh sb="231" eb="233">
      <t>セイカ</t>
    </rPh>
    <rPh sb="234" eb="235">
      <t>デ</t>
    </rPh>
    <rPh sb="240" eb="242">
      <t>デンリョク</t>
    </rPh>
    <rPh sb="242" eb="243">
      <t>リョウ</t>
    </rPh>
    <phoneticPr fontId="4"/>
  </si>
  <si>
    <t>・収益的収支比率については、収支が均衡するように例年一般会計からの繰り入れを実施しております。今年度は公営企業会計移行により３月末日で特別会計が廃止され、打ち切り決算を実施しております。公営企業会計に円滑に事業を継続するための一般会計からの繰り入れを実施しています。　　　　　　　　　　　　　　　　
・企業債残高対事業規模比率については、令和2年度から5年度にかけての更新整備と公営企業会計移行に伴う企業債残高が増加しています。また、使用人数の減少から営業収益が減少しているため再度増加する可能性があります。　　　
・経費の回収率については、「汚水処理費」に対する「使用料収入」の割合を示したものです。使用人数の減少により、使用料収入が減少していくことや機器の老朽化による修繕費用が増加することが推測されますが、低コストで持続可能な維持管理を模索し、平常時で80％以上になるよう努力します。　　　　　　　　　　　　・汚水処理原価とは、汚水処理費を年間有集水量で除した割合で、人口の減少に伴い年間有収水量が減少していくことが考えられます。更新整備の際に、現人口及び将来人口を考慮し、施設の規模の適正化等を図っていきます。今年度は昨年に比べて汚水処理費が増加したため、汚水処理原価が上がっています。
・施設利用率については、過疎化、少子化により低下しています。過大なスペックとなっている処理場があることが推測されます。3施設の改築の際に規模の見直しを実施し、スペックダウンしたため施設利用率が約8％改善されています。　　　　　　　　　　　　　　　　　　</t>
    <rPh sb="24" eb="26">
      <t>レイネン</t>
    </rPh>
    <rPh sb="51" eb="53">
      <t>コウエイ</t>
    </rPh>
    <rPh sb="53" eb="55">
      <t>キギョウ</t>
    </rPh>
    <rPh sb="55" eb="57">
      <t>カイケイ</t>
    </rPh>
    <rPh sb="57" eb="59">
      <t>イコウ</t>
    </rPh>
    <rPh sb="63" eb="64">
      <t>ツキ</t>
    </rPh>
    <rPh sb="64" eb="66">
      <t>マツジツ</t>
    </rPh>
    <rPh sb="67" eb="69">
      <t>トクベツ</t>
    </rPh>
    <rPh sb="69" eb="71">
      <t>カイケイ</t>
    </rPh>
    <rPh sb="72" eb="74">
      <t>ハイシ</t>
    </rPh>
    <rPh sb="77" eb="78">
      <t>ウ</t>
    </rPh>
    <rPh sb="79" eb="80">
      <t>キ</t>
    </rPh>
    <rPh sb="81" eb="83">
      <t>ケッサン</t>
    </rPh>
    <rPh sb="84" eb="86">
      <t>ジッシ</t>
    </rPh>
    <rPh sb="93" eb="95">
      <t>コウエイ</t>
    </rPh>
    <rPh sb="95" eb="97">
      <t>キギョウ</t>
    </rPh>
    <rPh sb="97" eb="99">
      <t>カイケイ</t>
    </rPh>
    <rPh sb="100" eb="102">
      <t>エンカツ</t>
    </rPh>
    <rPh sb="103" eb="105">
      <t>ジギョウ</t>
    </rPh>
    <rPh sb="106" eb="108">
      <t>ケイゾク</t>
    </rPh>
    <rPh sb="113" eb="115">
      <t>イッパン</t>
    </rPh>
    <rPh sb="115" eb="117">
      <t>カイケイ</t>
    </rPh>
    <rPh sb="120" eb="121">
      <t>ク</t>
    </rPh>
    <rPh sb="122" eb="123">
      <t>イ</t>
    </rPh>
    <rPh sb="125" eb="127">
      <t>ジッシ</t>
    </rPh>
    <rPh sb="169" eb="171">
      <t>レイワ</t>
    </rPh>
    <rPh sb="172" eb="174">
      <t>ネンド</t>
    </rPh>
    <rPh sb="177" eb="179">
      <t>ネンド</t>
    </rPh>
    <rPh sb="189" eb="191">
      <t>コウエイ</t>
    </rPh>
    <rPh sb="191" eb="193">
      <t>キギョウ</t>
    </rPh>
    <rPh sb="193" eb="195">
      <t>カイケイ</t>
    </rPh>
    <rPh sb="195" eb="197">
      <t>イコウ</t>
    </rPh>
    <rPh sb="198" eb="199">
      <t>トモナ</t>
    </rPh>
    <rPh sb="200" eb="202">
      <t>キギョウ</t>
    </rPh>
    <rPh sb="202" eb="203">
      <t>サイ</t>
    </rPh>
    <rPh sb="203" eb="205">
      <t>ザンダカ</t>
    </rPh>
    <rPh sb="206" eb="208">
      <t>ゾウカ</t>
    </rPh>
    <rPh sb="217" eb="219">
      <t>シヨウ</t>
    </rPh>
    <rPh sb="219" eb="221">
      <t>ニンズウ</t>
    </rPh>
    <rPh sb="222" eb="224">
      <t>ゲンショウ</t>
    </rPh>
    <rPh sb="226" eb="228">
      <t>エイギョウ</t>
    </rPh>
    <rPh sb="228" eb="230">
      <t>シュウエキ</t>
    </rPh>
    <rPh sb="231" eb="233">
      <t>ゲンショウ</t>
    </rPh>
    <rPh sb="513" eb="515">
      <t>サクネン</t>
    </rPh>
    <rPh sb="516" eb="517">
      <t>クラ</t>
    </rPh>
    <rPh sb="525" eb="527">
      <t>ゾウカ</t>
    </rPh>
    <rPh sb="539" eb="540">
      <t>ア</t>
    </rPh>
    <rPh sb="608" eb="610">
      <t>シセツ</t>
    </rPh>
    <rPh sb="623" eb="625">
      <t>ジッシ</t>
    </rPh>
    <rPh sb="638" eb="640">
      <t>シセツ</t>
    </rPh>
    <rPh sb="640" eb="642">
      <t>リヨウ</t>
    </rPh>
    <rPh sb="642" eb="643">
      <t>リツ</t>
    </rPh>
    <rPh sb="644" eb="645">
      <t>ヤク</t>
    </rPh>
    <rPh sb="647" eb="649">
      <t>カイゼン</t>
    </rPh>
    <phoneticPr fontId="4"/>
  </si>
  <si>
    <t>　平成28年度、29年度で機能診断調査を実施しております。絶縁抵抗値の低下や、コンクリートの強度が低下している箇所があきらかとなってきています。
　近年、通信機器やインバータ・タイマー等の電子機器の故障も増加しています。今まで未発見であった老朽化に早急に対応していき、適正な水質を維持しつつコストダウンに努めるため、迅速に修繕に対応する必要が有ります。
　また、今後の整備状況やスペックダウン運転にあわせて、2重投資にならないよう配慮しつつこれまで以上のペースで整備を進める必要が有ります。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</si>
</sst>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58-4815-9266-B5F1064F9D4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0.01</c:v>
                </c:pt>
              </c:numCache>
            </c:numRef>
          </c:val>
          <c:smooth val="0"/>
          <c:extLst>
            <c:ext xmlns:c16="http://schemas.microsoft.com/office/drawing/2014/chart" uri="{C3380CC4-5D6E-409C-BE32-E72D297353CC}">
              <c16:uniqueId val="{00000001-2458-4815-9266-B5F1064F9D4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45.89</c:v>
                </c:pt>
                <c:pt idx="1">
                  <c:v>42.84</c:v>
                </c:pt>
                <c:pt idx="2">
                  <c:v>42.84</c:v>
                </c:pt>
                <c:pt idx="3">
                  <c:v>41.86</c:v>
                </c:pt>
                <c:pt idx="4">
                  <c:v>50.22</c:v>
                </c:pt>
              </c:numCache>
            </c:numRef>
          </c:val>
          <c:extLst>
            <c:ext xmlns:c16="http://schemas.microsoft.com/office/drawing/2014/chart" uri="{C3380CC4-5D6E-409C-BE32-E72D297353CC}">
              <c16:uniqueId val="{00000000-4597-4AB2-A09B-0D456BE76D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52.9</c:v>
                </c:pt>
              </c:numCache>
            </c:numRef>
          </c:val>
          <c:smooth val="0"/>
          <c:extLst>
            <c:ext xmlns:c16="http://schemas.microsoft.com/office/drawing/2014/chart" uri="{C3380CC4-5D6E-409C-BE32-E72D297353CC}">
              <c16:uniqueId val="{00000001-4597-4AB2-A09B-0D456BE76D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84.55</c:v>
                </c:pt>
                <c:pt idx="1">
                  <c:v>86.82</c:v>
                </c:pt>
                <c:pt idx="2">
                  <c:v>86.59</c:v>
                </c:pt>
                <c:pt idx="3">
                  <c:v>80.150000000000006</c:v>
                </c:pt>
                <c:pt idx="4">
                  <c:v>80.180000000000007</c:v>
                </c:pt>
              </c:numCache>
            </c:numRef>
          </c:val>
          <c:extLst>
            <c:ext xmlns:c16="http://schemas.microsoft.com/office/drawing/2014/chart" uri="{C3380CC4-5D6E-409C-BE32-E72D297353CC}">
              <c16:uniqueId val="{00000000-3FC6-47C6-B808-614ADD56B7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90.3</c:v>
                </c:pt>
              </c:numCache>
            </c:numRef>
          </c:val>
          <c:smooth val="0"/>
          <c:extLst>
            <c:ext xmlns:c16="http://schemas.microsoft.com/office/drawing/2014/chart" uri="{C3380CC4-5D6E-409C-BE32-E72D297353CC}">
              <c16:uniqueId val="{00000001-3FC6-47C6-B808-614ADD56B7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100.02</c:v>
                </c:pt>
                <c:pt idx="1">
                  <c:v>98.64</c:v>
                </c:pt>
                <c:pt idx="2">
                  <c:v>98.79</c:v>
                </c:pt>
                <c:pt idx="3">
                  <c:v>95.97</c:v>
                </c:pt>
                <c:pt idx="4">
                  <c:v>104.79</c:v>
                </c:pt>
              </c:numCache>
            </c:numRef>
          </c:val>
          <c:extLst>
            <c:ext xmlns:c16="http://schemas.microsoft.com/office/drawing/2014/chart" uri="{C3380CC4-5D6E-409C-BE32-E72D297353CC}">
              <c16:uniqueId val="{00000000-EEFC-416A-9241-40F4CE2A28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FC-416A-9241-40F4CE2A28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EA-47C5-97FB-142D97B48E0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EA-47C5-97FB-142D97B48E0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B5-44EB-B3B2-DD97C9FE6D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B5-44EB-B3B2-DD97C9FE6D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53-480F-A167-C2AF29D908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53-480F-A167-C2AF29D908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57-49B0-A673-EB5E2B987C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57-49B0-A673-EB5E2B987C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1097.25</c:v>
                </c:pt>
                <c:pt idx="1">
                  <c:v>1006.49</c:v>
                </c:pt>
                <c:pt idx="2">
                  <c:v>934.2</c:v>
                </c:pt>
                <c:pt idx="3">
                  <c:v>885.81</c:v>
                </c:pt>
                <c:pt idx="4">
                  <c:v>920.28</c:v>
                </c:pt>
              </c:numCache>
            </c:numRef>
          </c:val>
          <c:extLst>
            <c:ext xmlns:c16="http://schemas.microsoft.com/office/drawing/2014/chart" uri="{C3380CC4-5D6E-409C-BE32-E72D297353CC}">
              <c16:uniqueId val="{00000000-8D4A-426F-8017-4545D4DD0AD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718.49</c:v>
                </c:pt>
              </c:numCache>
            </c:numRef>
          </c:val>
          <c:smooth val="0"/>
          <c:extLst>
            <c:ext xmlns:c16="http://schemas.microsoft.com/office/drawing/2014/chart" uri="{C3380CC4-5D6E-409C-BE32-E72D297353CC}">
              <c16:uniqueId val="{00000001-8D4A-426F-8017-4545D4DD0AD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67.290000000000006</c:v>
                </c:pt>
                <c:pt idx="1">
                  <c:v>71.83</c:v>
                </c:pt>
                <c:pt idx="2">
                  <c:v>86.84</c:v>
                </c:pt>
                <c:pt idx="3">
                  <c:v>91.06</c:v>
                </c:pt>
                <c:pt idx="4">
                  <c:v>83.46</c:v>
                </c:pt>
              </c:numCache>
            </c:numRef>
          </c:val>
          <c:extLst>
            <c:ext xmlns:c16="http://schemas.microsoft.com/office/drawing/2014/chart" uri="{C3380CC4-5D6E-409C-BE32-E72D297353CC}">
              <c16:uniqueId val="{00000000-C504-4383-B81E-1946BAAF726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61.82</c:v>
                </c:pt>
              </c:numCache>
            </c:numRef>
          </c:val>
          <c:smooth val="0"/>
          <c:extLst>
            <c:ext xmlns:c16="http://schemas.microsoft.com/office/drawing/2014/chart" uri="{C3380CC4-5D6E-409C-BE32-E72D297353CC}">
              <c16:uniqueId val="{00000001-C504-4383-B81E-1946BAAF726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270.95</c:v>
                </c:pt>
                <c:pt idx="1">
                  <c:v>274.43</c:v>
                </c:pt>
                <c:pt idx="2">
                  <c:v>241.29</c:v>
                </c:pt>
                <c:pt idx="3">
                  <c:v>223.28</c:v>
                </c:pt>
                <c:pt idx="4">
                  <c:v>242.23</c:v>
                </c:pt>
              </c:numCache>
            </c:numRef>
          </c:val>
          <c:extLst>
            <c:ext xmlns:c16="http://schemas.microsoft.com/office/drawing/2014/chart" uri="{C3380CC4-5D6E-409C-BE32-E72D297353CC}">
              <c16:uniqueId val="{00000000-F04A-4A39-9BAC-133BAD9C134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246.9</c:v>
                </c:pt>
              </c:numCache>
            </c:numRef>
          </c:val>
          <c:smooth val="0"/>
          <c:extLst>
            <c:ext xmlns:c16="http://schemas.microsoft.com/office/drawing/2014/chart" uri="{C3380CC4-5D6E-409C-BE32-E72D297353CC}">
              <c16:uniqueId val="{00000001-F04A-4A39-9BAC-133BAD9C134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鬼北町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9563</v>
      </c>
      <c r="AM8" s="37"/>
      <c r="AN8" s="37"/>
      <c r="AO8" s="37"/>
      <c r="AP8" s="37"/>
      <c r="AQ8" s="37"/>
      <c r="AR8" s="37"/>
      <c r="AS8" s="37"/>
      <c r="AT8" s="38">
        <f>データ!T6</f>
        <v>241.88</v>
      </c>
      <c r="AU8" s="38"/>
      <c r="AV8" s="38"/>
      <c r="AW8" s="38"/>
      <c r="AX8" s="38"/>
      <c r="AY8" s="38"/>
      <c r="AZ8" s="38"/>
      <c r="BA8" s="38"/>
      <c r="BB8" s="38">
        <f>データ!U6</f>
        <v>39.54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21.9</v>
      </c>
      <c r="Q10" s="38"/>
      <c r="R10" s="38"/>
      <c r="S10" s="38"/>
      <c r="T10" s="38"/>
      <c r="U10" s="38"/>
      <c r="V10" s="38"/>
      <c r="W10" s="38">
        <f>データ!Q6</f>
        <v>100</v>
      </c>
      <c r="X10" s="38"/>
      <c r="Y10" s="38"/>
      <c r="Z10" s="38"/>
      <c r="AA10" s="38"/>
      <c r="AB10" s="38"/>
      <c r="AC10" s="38"/>
      <c r="AD10" s="37">
        <f>データ!R6</f>
        <v>3960</v>
      </c>
      <c r="AE10" s="37"/>
      <c r="AF10" s="37"/>
      <c r="AG10" s="37"/>
      <c r="AH10" s="37"/>
      <c r="AI10" s="37"/>
      <c r="AJ10" s="37"/>
      <c r="AK10" s="2"/>
      <c r="AL10" s="37">
        <f>データ!V6</f>
        <v>2074</v>
      </c>
      <c r="AM10" s="37"/>
      <c r="AN10" s="37"/>
      <c r="AO10" s="37"/>
      <c r="AP10" s="37"/>
      <c r="AQ10" s="37"/>
      <c r="AR10" s="37"/>
      <c r="AS10" s="37"/>
      <c r="AT10" s="38">
        <f>データ!W6</f>
        <v>1.58</v>
      </c>
      <c r="AU10" s="38"/>
      <c r="AV10" s="38"/>
      <c r="AW10" s="38"/>
      <c r="AX10" s="38"/>
      <c r="AY10" s="38"/>
      <c r="AZ10" s="38"/>
      <c r="BA10" s="38"/>
      <c r="BB10" s="38">
        <f>データ!X6</f>
        <v>1312.66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NvDs4PXKuDgkbpZwUK/EuYdcl7Bu39hTGokb9hhol0N/xN4JgVA/b50nUp/nzAIl/CfjeiXV4kpvf+IRQ5RSww==" saltValue="mB8Jj+wxJEXg1x4IVlMry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384887</v>
      </c>
      <c r="D6" s="19">
        <f t="shared" si="3"/>
        <v>47</v>
      </c>
      <c r="E6" s="19">
        <f t="shared" si="3"/>
        <v>17</v>
      </c>
      <c r="F6" s="19">
        <f t="shared" si="3"/>
        <v>5</v>
      </c>
      <c r="G6" s="19">
        <f t="shared" si="3"/>
        <v>0</v>
      </c>
      <c r="H6" s="19" t="str">
        <f t="shared" si="3"/>
        <v>愛媛県　鬼北町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21.9</v>
      </c>
      <c r="Q6" s="20">
        <f t="shared" si="3"/>
        <v>100</v>
      </c>
      <c r="R6" s="20">
        <f t="shared" si="3"/>
        <v>3960</v>
      </c>
      <c r="S6" s="20">
        <f t="shared" si="3"/>
        <v>9563</v>
      </c>
      <c r="T6" s="20">
        <f t="shared" si="3"/>
        <v>241.88</v>
      </c>
      <c r="U6" s="20">
        <f t="shared" si="3"/>
        <v>39.54</v>
      </c>
      <c r="V6" s="20">
        <f t="shared" si="3"/>
        <v>2074</v>
      </c>
      <c r="W6" s="20">
        <f t="shared" si="3"/>
        <v>1.58</v>
      </c>
      <c r="X6" s="20">
        <f t="shared" si="3"/>
        <v>1312.66</v>
      </c>
      <c r="Y6" s="21">
        <f>IF(Y7="",NA(),Y7)</f>
        <v>100.02</v>
      </c>
      <c r="Z6" s="21">
        <f t="shared" ref="Z6:AH6" si="4">IF(Z7="",NA(),Z7)</f>
        <v>98.64</v>
      </c>
      <c r="AA6" s="21">
        <f t="shared" si="4"/>
        <v>98.79</v>
      </c>
      <c r="AB6" s="21">
        <f t="shared" si="4"/>
        <v>95.97</v>
      </c>
      <c r="AC6" s="21">
        <f t="shared" si="4"/>
        <v>104.79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1097.25</v>
      </c>
      <c r="BG6" s="21">
        <f t="shared" ref="BG6:BO6" si="7">IF(BG7="",NA(),BG7)</f>
        <v>1006.49</v>
      </c>
      <c r="BH6" s="21">
        <f t="shared" si="7"/>
        <v>934.2</v>
      </c>
      <c r="BI6" s="21">
        <f t="shared" si="7"/>
        <v>885.81</v>
      </c>
      <c r="BJ6" s="21">
        <f t="shared" si="7"/>
        <v>920.28</v>
      </c>
      <c r="BK6" s="21">
        <f t="shared" si="7"/>
        <v>789.46</v>
      </c>
      <c r="BL6" s="21">
        <f t="shared" si="7"/>
        <v>826.83</v>
      </c>
      <c r="BM6" s="21">
        <f t="shared" si="7"/>
        <v>867.83</v>
      </c>
      <c r="BN6" s="21">
        <f t="shared" si="7"/>
        <v>791.76</v>
      </c>
      <c r="BO6" s="21">
        <f t="shared" si="7"/>
        <v>718.49</v>
      </c>
      <c r="BP6" s="20" t="str">
        <f>IF(BP7="","",IF(BP7="-","【-】","【"&amp;SUBSTITUTE(TEXT(BP7,"#,##0.00"),"-","△")&amp;"】"))</f>
        <v>【809.19】</v>
      </c>
      <c r="BQ6" s="21">
        <f>IF(BQ7="",NA(),BQ7)</f>
        <v>67.290000000000006</v>
      </c>
      <c r="BR6" s="21">
        <f t="shared" ref="BR6:BZ6" si="8">IF(BR7="",NA(),BR7)</f>
        <v>71.83</v>
      </c>
      <c r="BS6" s="21">
        <f t="shared" si="8"/>
        <v>86.84</v>
      </c>
      <c r="BT6" s="21">
        <f t="shared" si="8"/>
        <v>91.06</v>
      </c>
      <c r="BU6" s="21">
        <f t="shared" si="8"/>
        <v>83.46</v>
      </c>
      <c r="BV6" s="21">
        <f t="shared" si="8"/>
        <v>57.77</v>
      </c>
      <c r="BW6" s="21">
        <f t="shared" si="8"/>
        <v>57.31</v>
      </c>
      <c r="BX6" s="21">
        <f t="shared" si="8"/>
        <v>57.08</v>
      </c>
      <c r="BY6" s="21">
        <f t="shared" si="8"/>
        <v>56.26</v>
      </c>
      <c r="BZ6" s="21">
        <f t="shared" si="8"/>
        <v>61.82</v>
      </c>
      <c r="CA6" s="20" t="str">
        <f>IF(CA7="","",IF(CA7="-","【-】","【"&amp;SUBSTITUTE(TEXT(CA7,"#,##0.00"),"-","△")&amp;"】"))</f>
        <v>【57.02】</v>
      </c>
      <c r="CB6" s="21">
        <f>IF(CB7="",NA(),CB7)</f>
        <v>270.95</v>
      </c>
      <c r="CC6" s="21">
        <f t="shared" ref="CC6:CK6" si="9">IF(CC7="",NA(),CC7)</f>
        <v>274.43</v>
      </c>
      <c r="CD6" s="21">
        <f t="shared" si="9"/>
        <v>241.29</v>
      </c>
      <c r="CE6" s="21">
        <f t="shared" si="9"/>
        <v>223.28</v>
      </c>
      <c r="CF6" s="21">
        <f t="shared" si="9"/>
        <v>242.23</v>
      </c>
      <c r="CG6" s="21">
        <f t="shared" si="9"/>
        <v>274.35000000000002</v>
      </c>
      <c r="CH6" s="21">
        <f t="shared" si="9"/>
        <v>273.52</v>
      </c>
      <c r="CI6" s="21">
        <f t="shared" si="9"/>
        <v>274.99</v>
      </c>
      <c r="CJ6" s="21">
        <f t="shared" si="9"/>
        <v>282.08999999999997</v>
      </c>
      <c r="CK6" s="21">
        <f t="shared" si="9"/>
        <v>246.9</v>
      </c>
      <c r="CL6" s="20" t="str">
        <f>IF(CL7="","",IF(CL7="-","【-】","【"&amp;SUBSTITUTE(TEXT(CL7,"#,##0.00"),"-","△")&amp;"】"))</f>
        <v>【273.68】</v>
      </c>
      <c r="CM6" s="21">
        <f>IF(CM7="",NA(),CM7)</f>
        <v>45.89</v>
      </c>
      <c r="CN6" s="21">
        <f t="shared" ref="CN6:CV6" si="10">IF(CN7="",NA(),CN7)</f>
        <v>42.84</v>
      </c>
      <c r="CO6" s="21">
        <f t="shared" si="10"/>
        <v>42.84</v>
      </c>
      <c r="CP6" s="21">
        <f t="shared" si="10"/>
        <v>41.86</v>
      </c>
      <c r="CQ6" s="21">
        <f t="shared" si="10"/>
        <v>50.22</v>
      </c>
      <c r="CR6" s="21">
        <f t="shared" si="10"/>
        <v>50.68</v>
      </c>
      <c r="CS6" s="21">
        <f t="shared" si="10"/>
        <v>50.14</v>
      </c>
      <c r="CT6" s="21">
        <f t="shared" si="10"/>
        <v>54.83</v>
      </c>
      <c r="CU6" s="21">
        <f t="shared" si="10"/>
        <v>66.53</v>
      </c>
      <c r="CV6" s="21">
        <f t="shared" si="10"/>
        <v>52.9</v>
      </c>
      <c r="CW6" s="20" t="str">
        <f>IF(CW7="","",IF(CW7="-","【-】","【"&amp;SUBSTITUTE(TEXT(CW7,"#,##0.00"),"-","△")&amp;"】"))</f>
        <v>【52.55】</v>
      </c>
      <c r="CX6" s="21">
        <f>IF(CX7="",NA(),CX7)</f>
        <v>84.55</v>
      </c>
      <c r="CY6" s="21">
        <f t="shared" ref="CY6:DG6" si="11">IF(CY7="",NA(),CY7)</f>
        <v>86.82</v>
      </c>
      <c r="CZ6" s="21">
        <f t="shared" si="11"/>
        <v>86.59</v>
      </c>
      <c r="DA6" s="21">
        <f t="shared" si="11"/>
        <v>80.150000000000006</v>
      </c>
      <c r="DB6" s="21">
        <f t="shared" si="11"/>
        <v>80.180000000000007</v>
      </c>
      <c r="DC6" s="21">
        <f t="shared" si="11"/>
        <v>84.86</v>
      </c>
      <c r="DD6" s="21">
        <f t="shared" si="11"/>
        <v>84.98</v>
      </c>
      <c r="DE6" s="21">
        <f t="shared" si="11"/>
        <v>84.7</v>
      </c>
      <c r="DF6" s="21">
        <f t="shared" si="11"/>
        <v>84.67</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0.01</v>
      </c>
      <c r="EO6" s="20" t="str">
        <f>IF(EO7="","",IF(EO7="-","【-】","【"&amp;SUBSTITUTE(TEXT(EO7,"#,##0.00"),"-","△")&amp;"】"))</f>
        <v>【0.02】</v>
      </c>
    </row>
    <row r="7" spans="1:145" s="22" customFormat="1" x14ac:dyDescent="0.15">
      <c r="A7" s="14"/>
      <c r="B7" s="23">
        <v>2022</v>
      </c>
      <c r="C7" s="23">
        <v>384887</v>
      </c>
      <c r="D7" s="23">
        <v>47</v>
      </c>
      <c r="E7" s="23">
        <v>17</v>
      </c>
      <c r="F7" s="23">
        <v>5</v>
      </c>
      <c r="G7" s="23">
        <v>0</v>
      </c>
      <c r="H7" s="23" t="s">
        <v>97</v>
      </c>
      <c r="I7" s="23" t="s">
        <v>98</v>
      </c>
      <c r="J7" s="23" t="s">
        <v>99</v>
      </c>
      <c r="K7" s="23" t="s">
        <v>100</v>
      </c>
      <c r="L7" s="23" t="s">
        <v>101</v>
      </c>
      <c r="M7" s="23" t="s">
        <v>102</v>
      </c>
      <c r="N7" s="24" t="s">
        <v>103</v>
      </c>
      <c r="O7" s="24" t="s">
        <v>104</v>
      </c>
      <c r="P7" s="24">
        <v>21.9</v>
      </c>
      <c r="Q7" s="24">
        <v>100</v>
      </c>
      <c r="R7" s="24">
        <v>3960</v>
      </c>
      <c r="S7" s="24">
        <v>9563</v>
      </c>
      <c r="T7" s="24">
        <v>241.88</v>
      </c>
      <c r="U7" s="24">
        <v>39.54</v>
      </c>
      <c r="V7" s="24">
        <v>2074</v>
      </c>
      <c r="W7" s="24">
        <v>1.58</v>
      </c>
      <c r="X7" s="24">
        <v>1312.66</v>
      </c>
      <c r="Y7" s="24">
        <v>100.02</v>
      </c>
      <c r="Z7" s="24">
        <v>98.64</v>
      </c>
      <c r="AA7" s="24">
        <v>98.79</v>
      </c>
      <c r="AB7" s="24">
        <v>95.97</v>
      </c>
      <c r="AC7" s="24">
        <v>104.79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1097.25</v>
      </c>
      <c r="BG7" s="24">
        <v>1006.49</v>
      </c>
      <c r="BH7" s="24">
        <v>934.2</v>
      </c>
      <c r="BI7" s="24">
        <v>885.81</v>
      </c>
      <c r="BJ7" s="24">
        <v>920.28</v>
      </c>
      <c r="BK7" s="24">
        <v>789.46</v>
      </c>
      <c r="BL7" s="24">
        <v>826.83</v>
      </c>
      <c r="BM7" s="24">
        <v>867.83</v>
      </c>
      <c r="BN7" s="24">
        <v>791.76</v>
      </c>
      <c r="BO7" s="24">
        <v>718.49</v>
      </c>
      <c r="BP7" s="24">
        <v>809.19</v>
      </c>
      <c r="BQ7" s="24">
        <v>67.290000000000006</v>
      </c>
      <c r="BR7" s="24">
        <v>71.83</v>
      </c>
      <c r="BS7" s="24">
        <v>86.84</v>
      </c>
      <c r="BT7" s="24">
        <v>91.06</v>
      </c>
      <c r="BU7" s="24">
        <v>83.46</v>
      </c>
      <c r="BV7" s="24">
        <v>57.77</v>
      </c>
      <c r="BW7" s="24">
        <v>57.31</v>
      </c>
      <c r="BX7" s="24">
        <v>57.08</v>
      </c>
      <c r="BY7" s="24">
        <v>56.26</v>
      </c>
      <c r="BZ7" s="24">
        <v>61.82</v>
      </c>
      <c r="CA7" s="24">
        <v>57.02</v>
      </c>
      <c r="CB7" s="24">
        <v>270.95</v>
      </c>
      <c r="CC7" s="24">
        <v>274.43</v>
      </c>
      <c r="CD7" s="24">
        <v>241.29</v>
      </c>
      <c r="CE7" s="24">
        <v>223.28</v>
      </c>
      <c r="CF7" s="24">
        <v>242.23</v>
      </c>
      <c r="CG7" s="24">
        <v>274.35000000000002</v>
      </c>
      <c r="CH7" s="24">
        <v>273.52</v>
      </c>
      <c r="CI7" s="24">
        <v>274.99</v>
      </c>
      <c r="CJ7" s="24">
        <v>282.08999999999997</v>
      </c>
      <c r="CK7" s="24">
        <v>246.9</v>
      </c>
      <c r="CL7" s="24">
        <v>273.68</v>
      </c>
      <c r="CM7" s="24">
        <v>45.89</v>
      </c>
      <c r="CN7" s="24">
        <v>42.84</v>
      </c>
      <c r="CO7" s="24">
        <v>42.84</v>
      </c>
      <c r="CP7" s="24">
        <v>41.86</v>
      </c>
      <c r="CQ7" s="24">
        <v>50.22</v>
      </c>
      <c r="CR7" s="24">
        <v>50.68</v>
      </c>
      <c r="CS7" s="24">
        <v>50.14</v>
      </c>
      <c r="CT7" s="24">
        <v>54.83</v>
      </c>
      <c r="CU7" s="24">
        <v>66.53</v>
      </c>
      <c r="CV7" s="24">
        <v>52.9</v>
      </c>
      <c r="CW7" s="24">
        <v>52.55</v>
      </c>
      <c r="CX7" s="24">
        <v>84.55</v>
      </c>
      <c r="CY7" s="24">
        <v>86.82</v>
      </c>
      <c r="CZ7" s="24">
        <v>86.59</v>
      </c>
      <c r="DA7" s="24">
        <v>80.150000000000006</v>
      </c>
      <c r="DB7" s="24">
        <v>80.180000000000007</v>
      </c>
      <c r="DC7" s="24">
        <v>84.86</v>
      </c>
      <c r="DD7" s="24">
        <v>84.98</v>
      </c>
      <c r="DE7" s="24">
        <v>84.7</v>
      </c>
      <c r="DF7" s="24">
        <v>84.67</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2024-01-25T02:19:07Z</cp:lastPrinted>
  <dcterms:created xsi:type="dcterms:W3CDTF">2023-12-12T02:55:53Z</dcterms:created>
  <dcterms:modified xsi:type="dcterms:W3CDTF">2024-02-20T23:55:19Z</dcterms:modified>
  <cp:category/>
</cp:coreProperties>
</file>