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0.65.21.21\市町振興課nas\41財政係\04_公営企業関係\07 経営比較分析表\R4分（R5文書に保存）\240116_公営企業に係る経営比較分析表（令和４年度決算）の分析等について\06 修正・HP掲載データ（最終版）\03_最終版\"/>
    </mc:Choice>
  </mc:AlternateContent>
  <xr:revisionPtr revIDLastSave="0" documentId="13_ncr:1_{C17DA088-EA4A-40D7-8DB0-8B474D293093}" xr6:coauthVersionLast="36" xr6:coauthVersionMax="47" xr10:uidLastSave="{00000000-0000-0000-0000-000000000000}"/>
  <workbookProtection workbookAlgorithmName="SHA-512" workbookHashValue="tK54M+Dav3PjLa2x8sGuVm/lDpkt7P/AtzI4dQQtIjgC0469Y3t64wRuNzRNqsggHTzl5ruPBa3Ulm8pfqdFSg==" workbookSaltValue="V4LZZmpdO3xANwezrOjFRw==" workbookSpinCount="100000" lockStructure="1"/>
  <bookViews>
    <workbookView xWindow="-28920" yWindow="-4680" windowWidth="29040" windowHeight="164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B10" i="4"/>
  <c r="W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<sst xmlns="http://schemas.openxmlformats.org/spreadsheetml/2006/main" count="236" uniqueCount="120">
  <si>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</si>
  <si>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</si>
  <si>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</si>
  <si>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</si>
  <si>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</si>
  <si>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</si>
  <si>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</si>
  <si>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</si>
  <si>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</si>
  <si>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</si>
  <si>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</si>
  <si>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</si>
  <si>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</si>
  <si>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</si>
  <si>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</si>
  <si>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</si>
  <si>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</si>
  <si>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</si>
  <si>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</si>
  <si>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</si>
  <si>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</si>
  <si>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</si>
  <si>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</si>
  <si>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</si>
  <si>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</si>
  <si>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</si>
  <si>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</si>
  <si>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</si>
  <si>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</si>
  <si>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</si>
  <si>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</si>
  <si>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</si>
  <si>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</si>
  <si>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</si>
  <si>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</si>
  <si>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</si>
  <si>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</si>
  <si>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</si>
  <si>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</si>
  <si>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</si>
  <si>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</si>
  <si>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</si>
  <si>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</si>
  <si>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</si>
  <si>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</si>
  <si>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</si>
  <si>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</si>
  <si>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</si>
  <si>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</si>
  <si>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</si>
  <si>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</si>
  <si>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</si>
  <si>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</si>
  <si>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</si>
  <si>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</si>
  <si>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</si>
  <si>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</si>
  <si>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</si>
  <si>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</si>
  <si>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</si>
  <si>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</si>
  <si>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</si>
  <si>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</si>
  <si>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</si>
  <si>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</si>
  <si>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</si>
  <si>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</si>
  <si>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</si>
  <si>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</si>
  <si>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</si>
  <si>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</si>
  <si>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</si>
  <si>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</si>
  <si>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</si>
  <si>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</si>
  <si>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</si>
  <si>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</si>
  <si>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</si>
  <si>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</si>
  <si>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</si>
  <si>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</si>
  <si>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</si>
  <si>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</si>
  <si>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</si>
  <si>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</si>
  <si>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</si>
  <si>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</si>
  <si>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</si>
  <si>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</si>
  <si>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</si>
  <si>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</si>
  <si>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</si>
  <si>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</si>
  <si>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</si>
  <si>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</si>
  <si>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</si>
  <si>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</si>
  <si>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</si>
  <si>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</si>
  <si>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</si>
  <si>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</si>
  <si>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</si>
  <si>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</si>
  <si>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</si>
  <si>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</si>
  <si>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</si>
  <si>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</si>
  <si>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</si>
  <si>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</si>
  <si>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</si>
  <si>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</si>
  <si>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</si>
  <si>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</si>
  <si>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</si>
  <si>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</si>
  <si>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</si>
  <si>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</si>
  <si>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令和５年度から地方公営企業法の一部適用を行うこととなった。
　公共下水道の経営健全化・効率化に向けての取組、水洗化率向上については、広報誌等において下水道への接続を促し、接続率の向上に努めるとともに、使用料等の未納額解消については、徴収事務の強化に努めている。
　令和４年度に策定した「久万高原町下水道事業経営戦略」に基づき、公共下水道事業経営の効率化、財源の確保など経営基盤の強化を図り、持続可能な事業運営に努めていきたい。
　</t>
    <rPh sb="125" eb="126">
      <t>ツト</t>
    </rPh>
    <rPh sb="149" eb="150">
      <t>シタ</t>
    </rPh>
    <rPh sb="206" eb="207">
      <t>ツト</t>
    </rPh>
    <phoneticPr fontId="4"/>
  </si>
  <si>
    <t>　当町における経営は、一般会計繰入金によって賄われている部分が多いため良い経営状況とは言い難い。以前に料金の改定を行ったものの使用料収入は微減傾向であり、経費回収率は類似団体平均値より低い状況にある。
　汚水処理原価については、類似団体平均値よりも高くなっており、投資の効率化や維持管理費の削減、接続率の向上による有収水量を増加させる取組が必要である。
　水洗化率については、類似団体平均値よりも低くなっているが、整備区域における接続率が伸び悩んでいる。その要因としては、高齢世帯や低所得世帯、また空き家等といった未加入者等が考えられるが、公共用水域及び農業用水域の水質保全に直結する問題でもあるため、接続率の増加に向けた取組が重要である。
　また当町では「立地適正化計画」が策定済みであり、社会資本整備総合交付金等の重点配分がなされる予定なので今後の運用に一層の活用を努めていく。</t>
    <rPh sb="1" eb="3">
      <t>トウチョウ</t>
    </rPh>
    <rPh sb="28" eb="30">
      <t>ブブン</t>
    </rPh>
    <rPh sb="31" eb="32">
      <t>オオ</t>
    </rPh>
    <rPh sb="43" eb="44">
      <t>イ</t>
    </rPh>
    <rPh sb="45" eb="46">
      <t>ガタ</t>
    </rPh>
    <rPh sb="48" eb="50">
      <t>イゼン</t>
    </rPh>
    <rPh sb="69" eb="71">
      <t>ビゲン</t>
    </rPh>
    <rPh sb="71" eb="73">
      <t>ケイコウ</t>
    </rPh>
    <rPh sb="114" eb="116">
      <t>ルイジ</t>
    </rPh>
    <rPh sb="116" eb="118">
      <t>ダンタイ</t>
    </rPh>
    <rPh sb="188" eb="192">
      <t>ルイジダンタイ</t>
    </rPh>
    <rPh sb="251" eb="252">
      <t>イエ</t>
    </rPh>
    <rPh sb="324" eb="325">
      <t>トウ</t>
    </rPh>
    <phoneticPr fontId="4"/>
  </si>
  <si>
    <t>　当町の公共下水道は、平成１３年に供用開始し、令和４年で供用開始から２０年が経過していることから、計画的に改築更新を行う必要がある。
　終末処理場については、計画的に施設全体の運営管理を行っており、今後も引き続き下水道施設の持続的な機能の確保及びライフサイクルコストの低減を図る。
　管路施設については、標準耐用年数を経過しているものは無いものの、腐食等のおそれのある管渠やマンホールポンプなどといった箇所については、およそ３年に１回の割合で調査・点検を実施するなどし、最適な対策手法で延命化を図る。</t>
    <rPh sb="1" eb="3">
      <t>トウチョウ</t>
    </rPh>
    <rPh sb="68" eb="70">
      <t>シュウマツ</t>
    </rPh>
    <rPh sb="88" eb="92">
      <t>ウンエイカンリ</t>
    </rPh>
    <rPh sb="99" eb="101">
      <t>コンゴ</t>
    </rPh>
    <rPh sb="102" eb="103">
      <t>ヒ</t>
    </rPh>
    <rPh sb="104" eb="105">
      <t>ツヅ</t>
    </rPh>
    <rPh sb="176" eb="17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</si>
</sst>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9D-4931-9006-7AD7B9673D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E99D-4931-9006-7AD7B9673D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35-4754-BDE9-32DEA520B4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7A35-4754-BDE9-32DEA520B4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80.48</c:v>
                </c:pt>
                <c:pt idx="1">
                  <c:v>72.739999999999995</c:v>
                </c:pt>
                <c:pt idx="2">
                  <c:v>74.08</c:v>
                </c:pt>
                <c:pt idx="3">
                  <c:v>76.69</c:v>
                </c:pt>
                <c:pt idx="4">
                  <c:v>78.150000000000006</c:v>
                </c:pt>
              </c:numCache>
            </c:numRef>
          </c:val>
          <c:extLst>
            <c:ext xmlns:c16="http://schemas.microsoft.com/office/drawing/2014/chart" uri="{C3380CC4-5D6E-409C-BE32-E72D297353CC}">
              <c16:uniqueId val="{00000000-BC96-4E73-BBEE-A6B7D5AE5A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BC96-4E73-BBEE-A6B7D5AE5A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93.5</c:v>
                </c:pt>
                <c:pt idx="1">
                  <c:v>90.23</c:v>
                </c:pt>
                <c:pt idx="2">
                  <c:v>98.72</c:v>
                </c:pt>
                <c:pt idx="3">
                  <c:v>92.44</c:v>
                </c:pt>
                <c:pt idx="4">
                  <c:v>89.26</c:v>
                </c:pt>
              </c:numCache>
            </c:numRef>
          </c:val>
          <c:extLst>
            <c:ext xmlns:c16="http://schemas.microsoft.com/office/drawing/2014/chart" uri="{C3380CC4-5D6E-409C-BE32-E72D297353CC}">
              <c16:uniqueId val="{00000000-B128-4A35-8D32-52EE0B28E8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28-4A35-8D32-52EE0B28E8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2-46C7-A176-5962B9624C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2-46C7-A176-5962B9624C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16-4D74-A478-F18822A0267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16-4D74-A478-F18822A0267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C7-4713-BA36-1179EC8180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C7-4713-BA36-1179EC8180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3C-4CBD-8318-060A4E3D252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C-4CBD-8318-060A4E3D252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2794.48</c:v>
                </c:pt>
                <c:pt idx="2">
                  <c:v>2388.94</c:v>
                </c:pt>
                <c:pt idx="3" formatCode="#,##0.00;&quot;△&quot;#,##0.00">
                  <c:v>0</c:v>
                </c:pt>
                <c:pt idx="4">
                  <c:v>1968.75</c:v>
                </c:pt>
              </c:numCache>
            </c:numRef>
          </c:val>
          <c:extLst>
            <c:ext xmlns:c16="http://schemas.microsoft.com/office/drawing/2014/chart" uri="{C3380CC4-5D6E-409C-BE32-E72D297353CC}">
              <c16:uniqueId val="{00000000-BA4B-451C-944C-E700D18174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BA4B-451C-944C-E700D18174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34.299999999999997</c:v>
                </c:pt>
                <c:pt idx="1">
                  <c:v>35.94</c:v>
                </c:pt>
                <c:pt idx="2">
                  <c:v>42.86</c:v>
                </c:pt>
                <c:pt idx="3">
                  <c:v>40.51</c:v>
                </c:pt>
                <c:pt idx="4">
                  <c:v>36.299999999999997</c:v>
                </c:pt>
              </c:numCache>
            </c:numRef>
          </c:val>
          <c:extLst>
            <c:ext xmlns:c16="http://schemas.microsoft.com/office/drawing/2014/chart" uri="{C3380CC4-5D6E-409C-BE32-E72D297353CC}">
              <c16:uniqueId val="{00000000-0EBE-44A2-934A-3EB1F23CC0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0EBE-44A2-934A-3EB1F23CC0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551.07000000000005</c:v>
                </c:pt>
                <c:pt idx="1">
                  <c:v>532.19000000000005</c:v>
                </c:pt>
                <c:pt idx="2">
                  <c:v>452.1</c:v>
                </c:pt>
                <c:pt idx="3">
                  <c:v>480.22</c:v>
                </c:pt>
                <c:pt idx="4">
                  <c:v>533.17999999999995</c:v>
                </c:pt>
              </c:numCache>
            </c:numRef>
          </c:val>
          <c:extLst>
            <c:ext xmlns:c16="http://schemas.microsoft.com/office/drawing/2014/chart" uri="{C3380CC4-5D6E-409C-BE32-E72D297353CC}">
              <c16:uniqueId val="{00000000-14F2-4A02-9A46-CC896E740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14F2-4A02-9A46-CC896E740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E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3" t="str">
        <f>データ!H6</f>
        <v>愛媛県　久万高原町</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4" t="s">
        <v>9</v>
      </c>
      <c r="BM7" s="65"/>
      <c r="BN7" s="65"/>
      <c r="BO7" s="65"/>
      <c r="BP7" s="65"/>
      <c r="BQ7" s="65"/>
      <c r="BR7" s="65"/>
      <c r="BS7" s="65"/>
      <c r="BT7" s="65"/>
      <c r="BU7" s="65"/>
      <c r="BV7" s="65"/>
      <c r="BW7" s="65"/>
      <c r="BX7" s="65"/>
      <c r="BY7" s="66"/>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Cd2</v>
      </c>
      <c r="X8" s="60"/>
      <c r="Y8" s="60"/>
      <c r="Z8" s="60"/>
      <c r="AA8" s="60"/>
      <c r="AB8" s="60"/>
      <c r="AC8" s="60"/>
      <c r="AD8" s="61" t="str">
        <f>データ!$M$6</f>
        <v>非設置</v>
      </c>
      <c r="AE8" s="61"/>
      <c r="AF8" s="61"/>
      <c r="AG8" s="61"/>
      <c r="AH8" s="61"/>
      <c r="AI8" s="61"/>
      <c r="AJ8" s="61"/>
      <c r="AK8" s="3"/>
      <c r="AL8" s="40">
        <f>データ!S6</f>
        <v>7420</v>
      </c>
      <c r="AM8" s="40"/>
      <c r="AN8" s="40"/>
      <c r="AO8" s="40"/>
      <c r="AP8" s="40"/>
      <c r="AQ8" s="40"/>
      <c r="AR8" s="40"/>
      <c r="AS8" s="40"/>
      <c r="AT8" s="41">
        <f>データ!T6</f>
        <v>583.69000000000005</v>
      </c>
      <c r="AU8" s="41"/>
      <c r="AV8" s="41"/>
      <c r="AW8" s="41"/>
      <c r="AX8" s="41"/>
      <c r="AY8" s="41"/>
      <c r="AZ8" s="41"/>
      <c r="BA8" s="41"/>
      <c r="BB8" s="41">
        <f>データ!U6</f>
        <v>12.71</v>
      </c>
      <c r="BC8" s="41"/>
      <c r="BD8" s="41"/>
      <c r="BE8" s="41"/>
      <c r="BF8" s="41"/>
      <c r="BG8" s="41"/>
      <c r="BH8" s="41"/>
      <c r="BI8" s="41"/>
      <c r="BJ8" s="3"/>
      <c r="BK8" s="3"/>
      <c r="BL8" s="56" t="s">
        <v>10</v>
      </c>
      <c r="BM8" s="57"/>
      <c r="BN8" s="58" t="s">
        <v>11</v>
      </c>
      <c r="BO8" s="58"/>
      <c r="BP8" s="58"/>
      <c r="BQ8" s="58"/>
      <c r="BR8" s="58"/>
      <c r="BS8" s="58"/>
      <c r="BT8" s="58"/>
      <c r="BU8" s="58"/>
      <c r="BV8" s="58"/>
      <c r="BW8" s="58"/>
      <c r="BX8" s="58"/>
      <c r="BY8" s="5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1" t="str">
        <f>データ!N6</f>
        <v>-</v>
      </c>
      <c r="C10" s="41"/>
      <c r="D10" s="41"/>
      <c r="E10" s="41"/>
      <c r="F10" s="41"/>
      <c r="G10" s="41"/>
      <c r="H10" s="41"/>
      <c r="I10" s="41" t="str">
        <f>データ!O6</f>
        <v>該当数値なし</v>
      </c>
      <c r="J10" s="41"/>
      <c r="K10" s="41"/>
      <c r="L10" s="41"/>
      <c r="M10" s="41"/>
      <c r="N10" s="41"/>
      <c r="O10" s="41"/>
      <c r="P10" s="41">
        <f>データ!P6</f>
        <v>39.72</v>
      </c>
      <c r="Q10" s="41"/>
      <c r="R10" s="41"/>
      <c r="S10" s="41"/>
      <c r="T10" s="41"/>
      <c r="U10" s="41"/>
      <c r="V10" s="41"/>
      <c r="W10" s="41">
        <f>データ!Q6</f>
        <v>97.42</v>
      </c>
      <c r="X10" s="41"/>
      <c r="Y10" s="41"/>
      <c r="Z10" s="41"/>
      <c r="AA10" s="41"/>
      <c r="AB10" s="41"/>
      <c r="AC10" s="41"/>
      <c r="AD10" s="40">
        <f>データ!R6</f>
        <v>3603</v>
      </c>
      <c r="AE10" s="40"/>
      <c r="AF10" s="40"/>
      <c r="AG10" s="40"/>
      <c r="AH10" s="40"/>
      <c r="AI10" s="40"/>
      <c r="AJ10" s="40"/>
      <c r="AK10" s="2"/>
      <c r="AL10" s="40">
        <f>データ!V6</f>
        <v>2911</v>
      </c>
      <c r="AM10" s="40"/>
      <c r="AN10" s="40"/>
      <c r="AO10" s="40"/>
      <c r="AP10" s="40"/>
      <c r="AQ10" s="40"/>
      <c r="AR10" s="40"/>
      <c r="AS10" s="40"/>
      <c r="AT10" s="41">
        <f>データ!W6</f>
        <v>1.86</v>
      </c>
      <c r="AU10" s="41"/>
      <c r="AV10" s="41"/>
      <c r="AW10" s="41"/>
      <c r="AX10" s="41"/>
      <c r="AY10" s="41"/>
      <c r="AZ10" s="41"/>
      <c r="BA10" s="41"/>
      <c r="BB10" s="41">
        <f>データ!X6</f>
        <v>1565.05</v>
      </c>
      <c r="BC10" s="41"/>
      <c r="BD10" s="41"/>
      <c r="BE10" s="41"/>
      <c r="BF10" s="41"/>
      <c r="BG10" s="41"/>
      <c r="BH10" s="41"/>
      <c r="BI10" s="41"/>
      <c r="BJ10" s="2"/>
      <c r="BK10" s="2"/>
      <c r="BL10" s="42" t="s">
        <v>22</v>
      </c>
      <c r="BM10" s="43"/>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118</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119</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8"/>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8"/>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117</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9" t="s">
        <v>30</v>
      </c>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xH2a1PQD01S6oqpwCmvBPXQLNaR5GlShwLyd1CcIGIj/piWam8MkJ2c17tnk9I6yh2MJxbJW5mOQtAeIMxkcqw==" saltValue="nU9p5XqChe1hDDT/luF7g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8" t="s">
        <v>54</v>
      </c>
      <c r="I3" s="69"/>
      <c r="J3" s="69"/>
      <c r="K3" s="69"/>
      <c r="L3" s="69"/>
      <c r="M3" s="69"/>
      <c r="N3" s="69"/>
      <c r="O3" s="69"/>
      <c r="P3" s="69"/>
      <c r="Q3" s="69"/>
      <c r="R3" s="69"/>
      <c r="S3" s="69"/>
      <c r="T3" s="69"/>
      <c r="U3" s="69"/>
      <c r="V3" s="69"/>
      <c r="W3" s="69"/>
      <c r="X3" s="70"/>
      <c r="Y3" s="74" t="s">
        <v>55</v>
      </c>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t="s">
        <v>56</v>
      </c>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row>
    <row r="4" spans="1:145" x14ac:dyDescent="0.15">
      <c r="A4" s="14" t="s">
        <v>57</v>
      </c>
      <c r="B4" s="16"/>
      <c r="C4" s="16"/>
      <c r="D4" s="16"/>
      <c r="E4" s="16"/>
      <c r="F4" s="16"/>
      <c r="G4" s="16"/>
      <c r="H4" s="71"/>
      <c r="I4" s="72"/>
      <c r="J4" s="72"/>
      <c r="K4" s="72"/>
      <c r="L4" s="72"/>
      <c r="M4" s="72"/>
      <c r="N4" s="72"/>
      <c r="O4" s="72"/>
      <c r="P4" s="72"/>
      <c r="Q4" s="72"/>
      <c r="R4" s="72"/>
      <c r="S4" s="72"/>
      <c r="T4" s="72"/>
      <c r="U4" s="72"/>
      <c r="V4" s="72"/>
      <c r="W4" s="72"/>
      <c r="X4" s="73"/>
      <c r="Y4" s="67" t="s">
        <v>58</v>
      </c>
      <c r="Z4" s="67"/>
      <c r="AA4" s="67"/>
      <c r="AB4" s="67"/>
      <c r="AC4" s="67"/>
      <c r="AD4" s="67"/>
      <c r="AE4" s="67"/>
      <c r="AF4" s="67"/>
      <c r="AG4" s="67"/>
      <c r="AH4" s="67"/>
      <c r="AI4" s="67"/>
      <c r="AJ4" s="67" t="s">
        <v>59</v>
      </c>
      <c r="AK4" s="67"/>
      <c r="AL4" s="67"/>
      <c r="AM4" s="67"/>
      <c r="AN4" s="67"/>
      <c r="AO4" s="67"/>
      <c r="AP4" s="67"/>
      <c r="AQ4" s="67"/>
      <c r="AR4" s="67"/>
      <c r="AS4" s="67"/>
      <c r="AT4" s="67"/>
      <c r="AU4" s="67" t="s">
        <v>60</v>
      </c>
      <c r="AV4" s="67"/>
      <c r="AW4" s="67"/>
      <c r="AX4" s="67"/>
      <c r="AY4" s="67"/>
      <c r="AZ4" s="67"/>
      <c r="BA4" s="67"/>
      <c r="BB4" s="67"/>
      <c r="BC4" s="67"/>
      <c r="BD4" s="67"/>
      <c r="BE4" s="67"/>
      <c r="BF4" s="67" t="s">
        <v>61</v>
      </c>
      <c r="BG4" s="67"/>
      <c r="BH4" s="67"/>
      <c r="BI4" s="67"/>
      <c r="BJ4" s="67"/>
      <c r="BK4" s="67"/>
      <c r="BL4" s="67"/>
      <c r="BM4" s="67"/>
      <c r="BN4" s="67"/>
      <c r="BO4" s="67"/>
      <c r="BP4" s="67"/>
      <c r="BQ4" s="67" t="s">
        <v>62</v>
      </c>
      <c r="BR4" s="67"/>
      <c r="BS4" s="67"/>
      <c r="BT4" s="67"/>
      <c r="BU4" s="67"/>
      <c r="BV4" s="67"/>
      <c r="BW4" s="67"/>
      <c r="BX4" s="67"/>
      <c r="BY4" s="67"/>
      <c r="BZ4" s="67"/>
      <c r="CA4" s="67"/>
      <c r="CB4" s="67" t="s">
        <v>63</v>
      </c>
      <c r="CC4" s="67"/>
      <c r="CD4" s="67"/>
      <c r="CE4" s="67"/>
      <c r="CF4" s="67"/>
      <c r="CG4" s="67"/>
      <c r="CH4" s="67"/>
      <c r="CI4" s="67"/>
      <c r="CJ4" s="67"/>
      <c r="CK4" s="67"/>
      <c r="CL4" s="67"/>
      <c r="CM4" s="67" t="s">
        <v>64</v>
      </c>
      <c r="CN4" s="67"/>
      <c r="CO4" s="67"/>
      <c r="CP4" s="67"/>
      <c r="CQ4" s="67"/>
      <c r="CR4" s="67"/>
      <c r="CS4" s="67"/>
      <c r="CT4" s="67"/>
      <c r="CU4" s="67"/>
      <c r="CV4" s="67"/>
      <c r="CW4" s="67"/>
      <c r="CX4" s="67" t="s">
        <v>65</v>
      </c>
      <c r="CY4" s="67"/>
      <c r="CZ4" s="67"/>
      <c r="DA4" s="67"/>
      <c r="DB4" s="67"/>
      <c r="DC4" s="67"/>
      <c r="DD4" s="67"/>
      <c r="DE4" s="67"/>
      <c r="DF4" s="67"/>
      <c r="DG4" s="67"/>
      <c r="DH4" s="67"/>
      <c r="DI4" s="67" t="s">
        <v>66</v>
      </c>
      <c r="DJ4" s="67"/>
      <c r="DK4" s="67"/>
      <c r="DL4" s="67"/>
      <c r="DM4" s="67"/>
      <c r="DN4" s="67"/>
      <c r="DO4" s="67"/>
      <c r="DP4" s="67"/>
      <c r="DQ4" s="67"/>
      <c r="DR4" s="67"/>
      <c r="DS4" s="67"/>
      <c r="DT4" s="67" t="s">
        <v>67</v>
      </c>
      <c r="DU4" s="67"/>
      <c r="DV4" s="67"/>
      <c r="DW4" s="67"/>
      <c r="DX4" s="67"/>
      <c r="DY4" s="67"/>
      <c r="DZ4" s="67"/>
      <c r="EA4" s="67"/>
      <c r="EB4" s="67"/>
      <c r="EC4" s="67"/>
      <c r="ED4" s="67"/>
      <c r="EE4" s="67" t="s">
        <v>68</v>
      </c>
      <c r="EF4" s="67"/>
      <c r="EG4" s="67"/>
      <c r="EH4" s="67"/>
      <c r="EI4" s="67"/>
      <c r="EJ4" s="67"/>
      <c r="EK4" s="67"/>
      <c r="EL4" s="67"/>
      <c r="EM4" s="67"/>
      <c r="EN4" s="67"/>
      <c r="EO4" s="67"/>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383864</v>
      </c>
      <c r="D6" s="19">
        <f t="shared" si="3"/>
        <v>47</v>
      </c>
      <c r="E6" s="19">
        <f t="shared" si="3"/>
        <v>17</v>
      </c>
      <c r="F6" s="19">
        <f t="shared" si="3"/>
        <v>1</v>
      </c>
      <c r="G6" s="19">
        <f t="shared" si="3"/>
        <v>0</v>
      </c>
      <c r="H6" s="19" t="str">
        <f t="shared" si="3"/>
        <v>愛媛県　久万高原町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39.72</v>
      </c>
      <c r="Q6" s="20">
        <f t="shared" si="3"/>
        <v>97.42</v>
      </c>
      <c r="R6" s="20">
        <f t="shared" si="3"/>
        <v>3603</v>
      </c>
      <c r="S6" s="20">
        <f t="shared" si="3"/>
        <v>7420</v>
      </c>
      <c r="T6" s="20">
        <f t="shared" si="3"/>
        <v>583.69000000000005</v>
      </c>
      <c r="U6" s="20">
        <f t="shared" si="3"/>
        <v>12.71</v>
      </c>
      <c r="V6" s="20">
        <f t="shared" si="3"/>
        <v>2911</v>
      </c>
      <c r="W6" s="20">
        <f t="shared" si="3"/>
        <v>1.86</v>
      </c>
      <c r="X6" s="20">
        <f t="shared" si="3"/>
        <v>1565.05</v>
      </c>
      <c r="Y6" s="21">
        <f>IF(Y7="",NA(),Y7)</f>
        <v>93.5</v>
      </c>
      <c r="Z6" s="21">
        <f t="shared" ref="Z6:AH6" si="4">IF(Z7="",NA(),Z7)</f>
        <v>90.23</v>
      </c>
      <c r="AA6" s="21">
        <f t="shared" si="4"/>
        <v>98.72</v>
      </c>
      <c r="AB6" s="21">
        <f t="shared" si="4"/>
        <v>92.44</v>
      </c>
      <c r="AC6" s="21">
        <f t="shared" si="4"/>
        <v>89.26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2794.48</v>
      </c>
      <c r="BH6" s="21">
        <f t="shared" si="7"/>
        <v>2388.94</v>
      </c>
      <c r="BI6" s="20">
        <f t="shared" si="7"/>
        <v>0</v>
      </c>
      <c r="BJ6" s="21">
        <f t="shared" si="7"/>
        <v>1968.75</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34.299999999999997</v>
      </c>
      <c r="BR6" s="21">
        <f t="shared" ref="BR6:BZ6" si="8">IF(BR7="",NA(),BR7)</f>
        <v>35.94</v>
      </c>
      <c r="BS6" s="21">
        <f t="shared" si="8"/>
        <v>42.86</v>
      </c>
      <c r="BT6" s="21">
        <f t="shared" si="8"/>
        <v>40.51</v>
      </c>
      <c r="BU6" s="21">
        <f t="shared" si="8"/>
        <v>36.299999999999997</v>
      </c>
      <c r="BV6" s="21">
        <f t="shared" si="8"/>
        <v>78.92</v>
      </c>
      <c r="BW6" s="21">
        <f t="shared" si="8"/>
        <v>74.17</v>
      </c>
      <c r="BX6" s="21">
        <f t="shared" si="8"/>
        <v>79.77</v>
      </c>
      <c r="BY6" s="21">
        <f t="shared" si="8"/>
        <v>79.63</v>
      </c>
      <c r="BZ6" s="21">
        <f t="shared" si="8"/>
        <v>76.78</v>
      </c>
      <c r="CA6" s="20" t="str">
        <f>IF(CA7="","",IF(CA7="-","【-】","【"&amp;SUBSTITUTE(TEXT(CA7,"#,##0.00"),"-","△")&amp;"】"))</f>
        <v>【97.61】</v>
      </c>
      <c r="CB6" s="21">
        <f>IF(CB7="",NA(),CB7)</f>
        <v>551.07000000000005</v>
      </c>
      <c r="CC6" s="21">
        <f t="shared" ref="CC6:CK6" si="9">IF(CC7="",NA(),CC7)</f>
        <v>532.19000000000005</v>
      </c>
      <c r="CD6" s="21">
        <f t="shared" si="9"/>
        <v>452.1</v>
      </c>
      <c r="CE6" s="21">
        <f t="shared" si="9"/>
        <v>480.22</v>
      </c>
      <c r="CF6" s="21">
        <f t="shared" si="9"/>
        <v>533.17999999999995</v>
      </c>
      <c r="CG6" s="21">
        <f t="shared" si="9"/>
        <v>220.31</v>
      </c>
      <c r="CH6" s="21">
        <f t="shared" si="9"/>
        <v>230.95</v>
      </c>
      <c r="CI6" s="21">
        <f t="shared" si="9"/>
        <v>214.56</v>
      </c>
      <c r="CJ6" s="21">
        <f t="shared" si="9"/>
        <v>213.66</v>
      </c>
      <c r="CK6" s="21">
        <f t="shared" si="9"/>
        <v>224.31</v>
      </c>
      <c r="CL6" s="20" t="str">
        <f>IF(CL7="","",IF(CL7="-","【-】","【"&amp;SUBSTITUTE(TEXT(CL7,"#,##0.00"),"-","△")&amp;"】"))</f>
        <v>【138.29】</v>
      </c>
      <c r="CM6" s="20">
        <f>IF(CM7="",NA(),CM7)</f>
        <v>0</v>
      </c>
      <c r="CN6" s="20">
        <f t="shared" ref="CN6:CV6" si="10">IF(CN7="",NA(),CN7)</f>
        <v>0</v>
      </c>
      <c r="CO6" s="20">
        <f t="shared" si="10"/>
        <v>0</v>
      </c>
      <c r="CP6" s="20">
        <f t="shared" si="10"/>
        <v>0</v>
      </c>
      <c r="CQ6" s="20">
        <f t="shared" si="10"/>
        <v>0</v>
      </c>
      <c r="CR6" s="21">
        <f t="shared" si="10"/>
        <v>49.68</v>
      </c>
      <c r="CS6" s="21">
        <f t="shared" si="10"/>
        <v>49.27</v>
      </c>
      <c r="CT6" s="21">
        <f t="shared" si="10"/>
        <v>49.47</v>
      </c>
      <c r="CU6" s="21">
        <f t="shared" si="10"/>
        <v>48.19</v>
      </c>
      <c r="CV6" s="21">
        <f t="shared" si="10"/>
        <v>47.32</v>
      </c>
      <c r="CW6" s="20" t="str">
        <f>IF(CW7="","",IF(CW7="-","【-】","【"&amp;SUBSTITUTE(TEXT(CW7,"#,##0.00"),"-","△")&amp;"】"))</f>
        <v>【59.10】</v>
      </c>
      <c r="CX6" s="21">
        <f>IF(CX7="",NA(),CX7)</f>
        <v>80.48</v>
      </c>
      <c r="CY6" s="21">
        <f t="shared" ref="CY6:DG6" si="11">IF(CY7="",NA(),CY7)</f>
        <v>72.739999999999995</v>
      </c>
      <c r="CZ6" s="21">
        <f t="shared" si="11"/>
        <v>74.08</v>
      </c>
      <c r="DA6" s="21">
        <f t="shared" si="11"/>
        <v>76.69</v>
      </c>
      <c r="DB6" s="21">
        <f t="shared" si="11"/>
        <v>78.150000000000006</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383864</v>
      </c>
      <c r="D7" s="23">
        <v>47</v>
      </c>
      <c r="E7" s="23">
        <v>17</v>
      </c>
      <c r="F7" s="23">
        <v>1</v>
      </c>
      <c r="G7" s="23">
        <v>0</v>
      </c>
      <c r="H7" s="23" t="s">
        <v>98</v>
      </c>
      <c r="I7" s="23" t="s">
        <v>99</v>
      </c>
      <c r="J7" s="23" t="s">
        <v>100</v>
      </c>
      <c r="K7" s="23" t="s">
        <v>101</v>
      </c>
      <c r="L7" s="23" t="s">
        <v>102</v>
      </c>
      <c r="M7" s="23" t="s">
        <v>103</v>
      </c>
      <c r="N7" s="24" t="s">
        <v>104</v>
      </c>
      <c r="O7" s="24" t="s">
        <v>105</v>
      </c>
      <c r="P7" s="24">
        <v>39.72</v>
      </c>
      <c r="Q7" s="24">
        <v>97.42</v>
      </c>
      <c r="R7" s="24">
        <v>3603</v>
      </c>
      <c r="S7" s="24">
        <v>7420</v>
      </c>
      <c r="T7" s="24">
        <v>583.69000000000005</v>
      </c>
      <c r="U7" s="24">
        <v>12.71</v>
      </c>
      <c r="V7" s="24">
        <v>2911</v>
      </c>
      <c r="W7" s="24">
        <v>1.86</v>
      </c>
      <c r="X7" s="24">
        <v>1565.05</v>
      </c>
      <c r="Y7" s="24">
        <v>93.5</v>
      </c>
      <c r="Z7" s="24">
        <v>90.23</v>
      </c>
      <c r="AA7" s="24">
        <v>98.72</v>
      </c>
      <c r="AB7" s="24">
        <v>92.44</v>
      </c>
      <c r="AC7" s="24">
        <v>89.26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2794.48</v>
      </c>
      <c r="BH7" s="24">
        <v>2388.94</v>
      </c>
      <c r="BI7" s="24">
        <v>0</v>
      </c>
      <c r="BJ7" s="24">
        <v>1968.75</v>
      </c>
      <c r="BK7" s="24">
        <v>1048.23</v>
      </c>
      <c r="BL7" s="24">
        <v>1130.42</v>
      </c>
      <c r="BM7" s="24">
        <v>1245.0999999999999</v>
      </c>
      <c r="BN7" s="24">
        <v>1108.8</v>
      </c>
      <c r="BO7" s="24">
        <v>1194.56</v>
      </c>
      <c r="BP7" s="24">
        <v>652.82000000000005</v>
      </c>
      <c r="BQ7" s="24">
        <v>34.299999999999997</v>
      </c>
      <c r="BR7" s="24">
        <v>35.94</v>
      </c>
      <c r="BS7" s="24">
        <v>42.86</v>
      </c>
      <c r="BT7" s="24">
        <v>40.51</v>
      </c>
      <c r="BU7" s="24">
        <v>36.299999999999997</v>
      </c>
      <c r="BV7" s="24">
        <v>78.92</v>
      </c>
      <c r="BW7" s="24">
        <v>74.17</v>
      </c>
      <c r="BX7" s="24">
        <v>79.77</v>
      </c>
      <c r="BY7" s="24">
        <v>79.63</v>
      </c>
      <c r="BZ7" s="24">
        <v>76.78</v>
      </c>
      <c r="CA7" s="24">
        <v>97.61</v>
      </c>
      <c r="CB7" s="24">
        <v>551.07000000000005</v>
      </c>
      <c r="CC7" s="24">
        <v>532.19000000000005</v>
      </c>
      <c r="CD7" s="24">
        <v>452.1</v>
      </c>
      <c r="CE7" s="24">
        <v>480.22</v>
      </c>
      <c r="CF7" s="24">
        <v>533.17999999999995</v>
      </c>
      <c r="CG7" s="24">
        <v>220.31</v>
      </c>
      <c r="CH7" s="24">
        <v>230.95</v>
      </c>
      <c r="CI7" s="24">
        <v>214.56</v>
      </c>
      <c r="CJ7" s="24">
        <v>213.66</v>
      </c>
      <c r="CK7" s="24">
        <v>224.31</v>
      </c>
      <c r="CL7" s="24">
        <v>138.29</v>
      </c>
      <c r="CM7" s="24">
        <v>0</v>
      </c>
      <c r="CN7" s="24">
        <v>0</v>
      </c>
      <c r="CO7" s="24">
        <v>0</v>
      </c>
      <c r="CP7" s="24">
        <v>0</v>
      </c>
      <c r="CQ7" s="24">
        <v>0</v>
      </c>
      <c r="CR7" s="24">
        <v>49.68</v>
      </c>
      <c r="CS7" s="24">
        <v>49.27</v>
      </c>
      <c r="CT7" s="24">
        <v>49.47</v>
      </c>
      <c r="CU7" s="24">
        <v>48.19</v>
      </c>
      <c r="CV7" s="24">
        <v>47.32</v>
      </c>
      <c r="CW7" s="24">
        <v>59.1</v>
      </c>
      <c r="CX7" s="24">
        <v>80.48</v>
      </c>
      <c r="CY7" s="24">
        <v>72.739999999999995</v>
      </c>
      <c r="CZ7" s="24">
        <v>74.08</v>
      </c>
      <c r="DA7" s="24">
        <v>76.69</v>
      </c>
      <c r="DB7" s="24">
        <v>78.150000000000006</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User</cp:lastModifiedBy>
  <cp:lastPrinted>2024-02-02T07:24:33Z</cp:lastPrinted>
  <dcterms:created xsi:type="dcterms:W3CDTF">2023-12-12T02:47:59Z</dcterms:created>
  <dcterms:modified xsi:type="dcterms:W3CDTF">2024-02-21T23:52:47Z</dcterms:modified>
  <cp:category/>
</cp:coreProperties>
</file>