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R:\1040.財政課\0001_財政係\009_公営企業会計\【調査】地方公営企業経営比較分析表\2023(R5)年度\2.各課提出\"/>
    </mc:Choice>
  </mc:AlternateContent>
  <xr:revisionPtr revIDLastSave="0" documentId="13_ncr:1_{06208DA4-C850-41BF-9718-950B6675B6CC}" xr6:coauthVersionLast="47" xr6:coauthVersionMax="47" xr10:uidLastSave="{00000000-0000-0000-0000-000000000000}"/>
  <workbookProtection workbookAlgorithmName="SHA-512" workbookHashValue="384KIKeJljxRrM8MGBt3LJV/h4s1Y4Qgdo3+dkTqGOWtWthzp8lBdT8qLHQfRVluFl00H8gtVFWzFIS6U8905Q==" workbookSaltValue="9LKcDWc0JIMsGqamzaUtcw==" workbookSpinCount="100000" lockStructure="1"/>
  <bookViews>
    <workbookView xWindow="28680" yWindow="-120" windowWidth="29040" windowHeight="1572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M85" i="4" s="1"/>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T6" i="5"/>
  <c r="BB8" i="4" s="1"/>
  <c r="S6" i="5"/>
  <c r="R6" i="5"/>
  <c r="Q6" i="5"/>
  <c r="W10" i="4" s="1"/>
  <c r="P6" i="5"/>
  <c r="P10" i="4" s="1"/>
  <c r="O6" i="5"/>
  <c r="N6" i="5"/>
  <c r="M6" i="5"/>
  <c r="AD8" i="4" s="1"/>
  <c r="L6" i="5"/>
  <c r="W8" i="4" s="1"/>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I85" i="4"/>
  <c r="H85" i="4"/>
  <c r="G85" i="4"/>
  <c r="BB10" i="4"/>
  <c r="AT10" i="4"/>
  <c r="AL10" i="4"/>
  <c r="I10" i="4"/>
  <c r="B10" i="4"/>
  <c r="AT8" i="4"/>
  <c r="AL8" i="4"/>
  <c r="P8" i="4"/>
  <c r="I8" i="4"/>
  <c r="B8" i="4"/>
  <c r="B6" i="4"/>
</calcChain>
</file>

<file path=xl/sharedStrings.xml><?xml version="1.0" encoding="utf-8"?>
<sst xmlns="http://schemas.openxmlformats.org/spreadsheetml/2006/main" count="228" uniqueCount="114">
  <si>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</si>
  <si>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</si>
  <si>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</si>
  <si>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</si>
  <si>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</si>
  <si>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</si>
  <si>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</si>
  <si>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</si>
  <si>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</si>
  <si>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</si>
  <si>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</si>
  <si>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</si>
  <si>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</si>
  <si>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</si>
  <si>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</si>
  <si>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</si>
  <si>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</si>
  <si>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</si>
  <si>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</si>
  <si>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</si>
  <si>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</si>
  <si>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</si>
  <si>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</si>
  <si>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</si>
  <si>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</si>
  <si>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</si>
  <si>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</si>
  <si>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</si>
  <si>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</si>
  <si>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</si>
  <si>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</si>
  <si>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</si>
  <si>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</si>
  <si>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</si>
  <si>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</si>
  <si>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</si>
  <si>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</si>
  <si>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</si>
  <si>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</si>
  <si>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</si>
  <si>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</si>
  <si>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</si>
  <si>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</si>
  <si>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</si>
  <si>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</si>
  <si>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</si>
  <si>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</si>
  <si>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</si>
  <si>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</si>
  <si>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</si>
  <si>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</si>
  <si>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</si>
  <si>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</si>
  <si>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</si>
  <si>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</si>
  <si>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</si>
  <si>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</si>
  <si>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</si>
  <si>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</si>
  <si>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</si>
  <si>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</si>
  <si>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</si>
  <si>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</si>
  <si>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</si>
  <si>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</si>
  <si>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</si>
  <si>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</si>
  <si>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</si>
  <si>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</si>
  <si>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</si>
  <si>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</si>
  <si>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</si>
  <si>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</si>
  <si>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</si>
  <si>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</si>
  <si>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</si>
  <si>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</si>
  <si>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</si>
  <si>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</si>
  <si>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</si>
  <si>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</si>
  <si>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</si>
  <si>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</si>
  <si>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</si>
  <si>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</si>
  <si>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</si>
  <si>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</si>
  <si>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</si>
  <si>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</si>
  <si>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</si>
  <si>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</si>
  <si>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</si>
  <si>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</si>
  <si>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西予市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</si>
  <si>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</si>
  <si>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</si>
  <si>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</si>
  <si>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</si>
  <si>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</si>
  <si>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</si>
  <si>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</si>
  <si>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</si>
  <si>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</si>
  <si>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</si>
  <si>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</si>
  <si>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</si>
  <si>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</si>
  <si>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</si>
  <si>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</si>
  <si>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</si>
  <si>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</si>
  <si>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経営状況として、令和４年度決算においては経常収支比率が100％を下回ったとともに、近年は料金回収率が100％を大幅に下回っており、給水に係る費用が給水収益で賄えていない状況である。
　また、有形固定資産減価償却率については類似団体と同じ水準であるが、管路経年化率は増加する一方で、管路更新率は大幅に減少している。
　以上のことから、人口減少の影響による給水人口の減少、節水機器の普及などによる収益の低下が予測されることから、市民の生活基盤を支える重要なライフラインである水道水を安全に安定して供給するためにも、令和６年度からの水道料金改定による経営状況を注視する必要がある。</t>
    <rPh sb="9" eb="11">
      <t>レイワ</t>
    </rPh>
    <rPh sb="12" eb="14">
      <t>ネンド</t>
    </rPh>
    <rPh sb="14" eb="16">
      <t>ケッサン</t>
    </rPh>
    <rPh sb="25" eb="27">
      <t>ヒリツ</t>
    </rPh>
    <rPh sb="33" eb="35">
      <t>シタマワ</t>
    </rPh>
    <rPh sb="42" eb="44">
      <t>キンネン</t>
    </rPh>
    <rPh sb="45" eb="50">
      <t>リョウキンカイシュウリツ</t>
    </rPh>
    <rPh sb="56" eb="58">
      <t>オオハバ</t>
    </rPh>
    <rPh sb="59" eb="61">
      <t>シタマワ</t>
    </rPh>
    <rPh sb="96" eb="107">
      <t>ユウケイコテイシサンゲンカショウキャクリツ</t>
    </rPh>
    <rPh sb="112" eb="116">
      <t>ルイジダンタイ</t>
    </rPh>
    <rPh sb="126" eb="132">
      <t>カンロケイネンカリツ</t>
    </rPh>
    <rPh sb="133" eb="135">
      <t>ゾウカ</t>
    </rPh>
    <rPh sb="137" eb="139">
      <t>イッポウ</t>
    </rPh>
    <rPh sb="141" eb="146">
      <t>カンロコウシンリツ</t>
    </rPh>
    <rPh sb="147" eb="149">
      <t>オオハバ</t>
    </rPh>
    <rPh sb="150" eb="152">
      <t>ゲンショウ</t>
    </rPh>
    <rPh sb="159" eb="161">
      <t>イジョウ</t>
    </rPh>
    <rPh sb="256" eb="258">
      <t>レイワ</t>
    </rPh>
    <rPh sb="259" eb="261">
      <t>ネンド</t>
    </rPh>
    <rPh sb="264" eb="268">
      <t>スイドウリョウキン</t>
    </rPh>
    <rPh sb="268" eb="270">
      <t>カイテイ</t>
    </rPh>
    <rPh sb="273" eb="277">
      <t>ケイエイジョウキョウ</t>
    </rPh>
    <rPh sb="278" eb="280">
      <t>チュウシ</t>
    </rPh>
    <rPh sb="282" eb="284">
      <t>ヒツヨウ</t>
    </rPh>
    <phoneticPr fontId="4"/>
  </si>
  <si>
    <t>　事業経営については、近年の少子高齢化による給水人口の減少と市民節水型生活環境への移行により、厳しい経営状況の中、令和４年度決算については、前年度と比較して給水収益が大幅に減少した一方で、動力費、修繕費及び委託料等の経費の経常費用が増加したことにより経常収支比率は大幅に減少した。
　累積欠損金については発生しておらず、また、流動比率については100％を大きく上回る数値で推移しており、支払能力に問題はないが、今後も健全な事業経営を目指す。
　企業債残高対給水収益比率については、施設整備等の投資的経費にかかる財源として、企業債の借入を行っているが、今後は、財源の確保に努め、企業債の抑制に努める必要がある。
　料金回収率については、前年度と比較して給水収益の減少による供給単価の減少、及び経常費用が増加したことから給水原価が増加し、料金回収率が大幅に減少した。
　なお、給水原価の大幅な増加の要因として、経常費用が大幅に増加した一方で、年間総有収水量が減少したため前年度と比較して大幅に増加している。
　有収率については、年間総有収水量が減少した一方で、年間総配水量が大幅に増加したことにより有収率が減少している。これは、配水管や給水管の老朽化により漏水が発生していると考えられることから、配水管の更新と併せ、量水器一次側の給水管の取替えも進め、有収率の改善に取り組んでいく。</t>
    <rPh sb="1" eb="3">
      <t>ジギョウ</t>
    </rPh>
    <rPh sb="3" eb="5">
      <t>ケイエイ</t>
    </rPh>
    <rPh sb="52" eb="54">
      <t>ジョウキョウ</t>
    </rPh>
    <rPh sb="55" eb="56">
      <t>ナカ</t>
    </rPh>
    <rPh sb="57" eb="59">
      <t>レイワ</t>
    </rPh>
    <rPh sb="60" eb="62">
      <t>ネンド</t>
    </rPh>
    <rPh sb="62" eb="64">
      <t>ケッサン</t>
    </rPh>
    <rPh sb="70" eb="73">
      <t>ゼンネンド</t>
    </rPh>
    <rPh sb="74" eb="76">
      <t>ヒカク</t>
    </rPh>
    <rPh sb="116" eb="118">
      <t>キュウスイ</t>
    </rPh>
    <rPh sb="118" eb="120">
      <t>シュウエキ</t>
    </rPh>
    <rPh sb="121" eb="123">
      <t>ビゾウ</t>
    </rPh>
    <rPh sb="139" eb="142">
      <t>ドウリョクヒ</t>
    </rPh>
    <rPh sb="142" eb="143">
      <t>トウ</t>
    </rPh>
    <rPh sb="149" eb="151">
      <t>オオハバ</t>
    </rPh>
    <rPh sb="152" eb="154">
      <t>ゾウカ</t>
    </rPh>
    <rPh sb="168" eb="170">
      <t>ゲンショウ</t>
    </rPh>
    <rPh sb="325" eb="329">
      <t>キュウスイシュウエキ</t>
    </rPh>
    <rPh sb="330" eb="332">
      <t>ゲンショウ</t>
    </rPh>
    <rPh sb="343" eb="344">
      <t>オヨ</t>
    </rPh>
    <rPh sb="369" eb="371">
      <t>ヒカク</t>
    </rPh>
    <rPh sb="378" eb="380">
      <t>ゾウカ</t>
    </rPh>
    <rPh sb="386" eb="390">
      <t>キュウスイゲンカ</t>
    </rPh>
    <rPh sb="391" eb="393">
      <t>オオハバ</t>
    </rPh>
    <rPh sb="394" eb="396">
      <t>ゾウカ</t>
    </rPh>
    <rPh sb="400" eb="405">
      <t>リョウキンカイシュウリツ</t>
    </rPh>
    <rPh sb="406" eb="408">
      <t>オオハバ</t>
    </rPh>
    <rPh sb="409" eb="411">
      <t>ゲンショウ</t>
    </rPh>
    <rPh sb="419" eb="421">
      <t>キュウスイ</t>
    </rPh>
    <rPh sb="421" eb="423">
      <t>ゲンカ</t>
    </rPh>
    <rPh sb="424" eb="426">
      <t>オオハバ</t>
    </rPh>
    <rPh sb="427" eb="429">
      <t>ゾウカ</t>
    </rPh>
    <rPh sb="430" eb="432">
      <t>ヨウイン</t>
    </rPh>
    <rPh sb="441" eb="443">
      <t>オオハバ</t>
    </rPh>
    <rPh sb="444" eb="446">
      <t>ゾウカ</t>
    </rPh>
    <rPh sb="448" eb="450">
      <t>イッポウ</t>
    </rPh>
    <rPh sb="460" eb="462">
      <t>ゲンショウ</t>
    </rPh>
    <rPh sb="466" eb="469">
      <t>ゼンネンド</t>
    </rPh>
    <rPh sb="470" eb="472">
      <t>ヒカク</t>
    </rPh>
    <rPh sb="474" eb="476">
      <t>オオハバ</t>
    </rPh>
    <rPh sb="477" eb="479">
      <t>ゾウカ</t>
    </rPh>
    <rPh sb="503" eb="505">
      <t>ゲンショウ</t>
    </rPh>
    <rPh sb="507" eb="509">
      <t>イッポウ</t>
    </rPh>
    <rPh sb="511" eb="513">
      <t>ネンカン</t>
    </rPh>
    <rPh sb="530" eb="533">
      <t>ユウシュウリツ</t>
    </rPh>
    <rPh sb="534" eb="536">
      <t>ゲンショウ</t>
    </rPh>
    <phoneticPr fontId="4"/>
  </si>
  <si>
    <t>　有形固定資産減価償却率は、類似団体平均値も増加傾向であり、全国的に施設の老朽化が進展しているため、本市においても計画的に施設を更新し、数値の上昇を抑える必要がある。
　管路経年比率についても年々上昇しており、今後も増加傾向で推移していくことが予測されるが、管種によっては法定耐用年数を超えていても、一概に老朽化が進展しているとは限らないため、状況に応じて更新の優先順位を決定する必要がある。
　管路更新率については、類似団体と比較して大幅に下回っており管路の更新を行う必要があるが、今後、更新時期になる管路も多いため、費用の削減に努めるとともに財源を確保し、管路の長寿命化を視野に入れ、計画的に更新する必要がある。</t>
    <rPh sb="18" eb="21">
      <t>ヘイキンチ</t>
    </rPh>
    <rPh sb="22" eb="26">
      <t>ゾウカケイコウ</t>
    </rPh>
    <rPh sb="50" eb="51">
      <t>ホン</t>
    </rPh>
    <rPh sb="105" eb="107">
      <t>コンゴ</t>
    </rPh>
    <rPh sb="108" eb="110">
      <t>ゾウカ</t>
    </rPh>
    <rPh sb="110" eb="112">
      <t>ケイコウ</t>
    </rPh>
    <rPh sb="113" eb="115">
      <t>スイイ</t>
    </rPh>
    <rPh sb="209" eb="213">
      <t>ルイジダンタイ</t>
    </rPh>
    <rPh sb="214" eb="216">
      <t>ヒカク</t>
    </rPh>
    <rPh sb="218" eb="220">
      <t>オオハバ</t>
    </rPh>
    <rPh sb="221" eb="223">
      <t>シタマワ</t>
    </rPh>
    <rPh sb="227" eb="229">
      <t>カンロ</t>
    </rPh>
    <rPh sb="230" eb="232">
      <t>コウシン</t>
    </rPh>
    <rPh sb="233" eb="234">
      <t>オコナ</t>
    </rPh>
    <rPh sb="235" eb="237">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</si>
</sst>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0.23</c:v>
                </c:pt>
                <c:pt idx="1">
                  <c:v>0.44</c:v>
                </c:pt>
                <c:pt idx="2">
                  <c:v>0.38</c:v>
                </c:pt>
                <c:pt idx="3">
                  <c:v>0.12</c:v>
                </c:pt>
                <c:pt idx="4">
                  <c:v>0.3</c:v>
                </c:pt>
              </c:numCache>
            </c:numRef>
          </c:val>
          <c:extLst>
            <c:ext xmlns:c16="http://schemas.microsoft.com/office/drawing/2014/chart" uri="{C3380CC4-5D6E-409C-BE32-E72D297353CC}">
              <c16:uniqueId val="{00000000-3146-4EED-9B9C-BCF526DDDB9D}"/>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0.57999999999999996</c:v>
                </c:pt>
                <c:pt idx="1">
                  <c:v>0.52</c:v>
                </c:pt>
                <c:pt idx="2">
                  <c:v>0.53</c:v>
                </c:pt>
                <c:pt idx="3">
                  <c:v>0.48</c:v>
                </c:pt>
                <c:pt idx="4">
                  <c:v>0.5</c:v>
                </c:pt>
              </c:numCache>
            </c:numRef>
          </c:val>
          <c:smooth val="0"/>
          <c:extLst>
            <c:ext xmlns:c16="http://schemas.microsoft.com/office/drawing/2014/chart" uri="{C3380CC4-5D6E-409C-BE32-E72D297353CC}">
              <c16:uniqueId val="{00000001-3146-4EED-9B9C-BCF526DDDB9D}"/>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65.53</c:v>
                </c:pt>
                <c:pt idx="1">
                  <c:v>67.239999999999995</c:v>
                </c:pt>
                <c:pt idx="2">
                  <c:v>70.989999999999995</c:v>
                </c:pt>
                <c:pt idx="3">
                  <c:v>71.62</c:v>
                </c:pt>
                <c:pt idx="4">
                  <c:v>71.900000000000006</c:v>
                </c:pt>
              </c:numCache>
            </c:numRef>
          </c:val>
          <c:extLst>
            <c:ext xmlns:c16="http://schemas.microsoft.com/office/drawing/2014/chart" uri="{C3380CC4-5D6E-409C-BE32-E72D297353CC}">
              <c16:uniqueId val="{00000000-F48B-462E-A177-B48583BD5968}"/>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59.74</c:v>
                </c:pt>
                <c:pt idx="1">
                  <c:v>55.14</c:v>
                </c:pt>
                <c:pt idx="2">
                  <c:v>55.89</c:v>
                </c:pt>
                <c:pt idx="3">
                  <c:v>55.72</c:v>
                </c:pt>
                <c:pt idx="4">
                  <c:v>55.31</c:v>
                </c:pt>
              </c:numCache>
            </c:numRef>
          </c:val>
          <c:smooth val="0"/>
          <c:extLst>
            <c:ext xmlns:c16="http://schemas.microsoft.com/office/drawing/2014/chart" uri="{C3380CC4-5D6E-409C-BE32-E72D297353CC}">
              <c16:uniqueId val="{00000001-F48B-462E-A177-B48583BD5968}"/>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75.98</c:v>
                </c:pt>
                <c:pt idx="1">
                  <c:v>73.569999999999993</c:v>
                </c:pt>
                <c:pt idx="2">
                  <c:v>70.41</c:v>
                </c:pt>
                <c:pt idx="3">
                  <c:v>69.52</c:v>
                </c:pt>
                <c:pt idx="4">
                  <c:v>67.19</c:v>
                </c:pt>
              </c:numCache>
            </c:numRef>
          </c:val>
          <c:extLst>
            <c:ext xmlns:c16="http://schemas.microsoft.com/office/drawing/2014/chart" uri="{C3380CC4-5D6E-409C-BE32-E72D297353CC}">
              <c16:uniqueId val="{00000000-CDEE-4B36-857C-3E15A5A54EE8}"/>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84.8</c:v>
                </c:pt>
                <c:pt idx="1">
                  <c:v>81.39</c:v>
                </c:pt>
                <c:pt idx="2">
                  <c:v>81.27</c:v>
                </c:pt>
                <c:pt idx="3">
                  <c:v>81.260000000000005</c:v>
                </c:pt>
                <c:pt idx="4">
                  <c:v>80.36</c:v>
                </c:pt>
              </c:numCache>
            </c:numRef>
          </c:val>
          <c:smooth val="0"/>
          <c:extLst>
            <c:ext xmlns:c16="http://schemas.microsoft.com/office/drawing/2014/chart" uri="{C3380CC4-5D6E-409C-BE32-E72D297353CC}">
              <c16:uniqueId val="{00000001-CDEE-4B36-857C-3E15A5A54EE8}"/>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97.21</c:v>
                </c:pt>
                <c:pt idx="1">
                  <c:v>99.79</c:v>
                </c:pt>
                <c:pt idx="2">
                  <c:v>103.36</c:v>
                </c:pt>
                <c:pt idx="3">
                  <c:v>100.02</c:v>
                </c:pt>
                <c:pt idx="4">
                  <c:v>91.08</c:v>
                </c:pt>
              </c:numCache>
            </c:numRef>
          </c:val>
          <c:extLst>
            <c:ext xmlns:c16="http://schemas.microsoft.com/office/drawing/2014/chart" uri="{C3380CC4-5D6E-409C-BE32-E72D297353CC}">
              <c16:uniqueId val="{00000000-BB15-4C96-A1C7-2DBC7F4F59F7}"/>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110.66</c:v>
                </c:pt>
                <c:pt idx="1">
                  <c:v>108.61</c:v>
                </c:pt>
                <c:pt idx="2">
                  <c:v>108.35</c:v>
                </c:pt>
                <c:pt idx="3">
                  <c:v>108.84</c:v>
                </c:pt>
                <c:pt idx="4">
                  <c:v>105.92</c:v>
                </c:pt>
              </c:numCache>
            </c:numRef>
          </c:val>
          <c:smooth val="0"/>
          <c:extLst>
            <c:ext xmlns:c16="http://schemas.microsoft.com/office/drawing/2014/chart" uri="{C3380CC4-5D6E-409C-BE32-E72D297353CC}">
              <c16:uniqueId val="{00000001-BB15-4C96-A1C7-2DBC7F4F59F7}"/>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48.13</c:v>
                </c:pt>
                <c:pt idx="1">
                  <c:v>48.74</c:v>
                </c:pt>
                <c:pt idx="2">
                  <c:v>50.27</c:v>
                </c:pt>
                <c:pt idx="3">
                  <c:v>51.28</c:v>
                </c:pt>
                <c:pt idx="4">
                  <c:v>52.75</c:v>
                </c:pt>
              </c:numCache>
            </c:numRef>
          </c:val>
          <c:extLst>
            <c:ext xmlns:c16="http://schemas.microsoft.com/office/drawing/2014/chart" uri="{C3380CC4-5D6E-409C-BE32-E72D297353CC}">
              <c16:uniqueId val="{00000000-4EF7-4068-9D84-8AA12E51C59D}"/>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47.66</c:v>
                </c:pt>
                <c:pt idx="1">
                  <c:v>49.92</c:v>
                </c:pt>
                <c:pt idx="2">
                  <c:v>50.63</c:v>
                </c:pt>
                <c:pt idx="3">
                  <c:v>51.29</c:v>
                </c:pt>
                <c:pt idx="4">
                  <c:v>52.2</c:v>
                </c:pt>
              </c:numCache>
            </c:numRef>
          </c:val>
          <c:smooth val="0"/>
          <c:extLst>
            <c:ext xmlns:c16="http://schemas.microsoft.com/office/drawing/2014/chart" uri="{C3380CC4-5D6E-409C-BE32-E72D297353CC}">
              <c16:uniqueId val="{00000001-4EF7-4068-9D84-8AA12E51C59D}"/>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11.58</c:v>
                </c:pt>
                <c:pt idx="1">
                  <c:v>17.850000000000001</c:v>
                </c:pt>
                <c:pt idx="2">
                  <c:v>27.18</c:v>
                </c:pt>
                <c:pt idx="3">
                  <c:v>27.59</c:v>
                </c:pt>
                <c:pt idx="4">
                  <c:v>34.24</c:v>
                </c:pt>
              </c:numCache>
            </c:numRef>
          </c:val>
          <c:extLst>
            <c:ext xmlns:c16="http://schemas.microsoft.com/office/drawing/2014/chart" uri="{C3380CC4-5D6E-409C-BE32-E72D297353CC}">
              <c16:uniqueId val="{00000000-D9C7-4B2E-A148-2921C13F186F}"/>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15.1</c:v>
                </c:pt>
                <c:pt idx="1">
                  <c:v>16.88</c:v>
                </c:pt>
                <c:pt idx="2">
                  <c:v>18.28</c:v>
                </c:pt>
                <c:pt idx="3">
                  <c:v>19.61</c:v>
                </c:pt>
                <c:pt idx="4">
                  <c:v>20.73</c:v>
                </c:pt>
              </c:numCache>
            </c:numRef>
          </c:val>
          <c:smooth val="0"/>
          <c:extLst>
            <c:ext xmlns:c16="http://schemas.microsoft.com/office/drawing/2014/chart" uri="{C3380CC4-5D6E-409C-BE32-E72D297353CC}">
              <c16:uniqueId val="{00000001-D9C7-4B2E-A148-2921C13F186F}"/>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C84-4513-B16B-C34341AF0E23}"/>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2.74</c:v>
                </c:pt>
                <c:pt idx="1">
                  <c:v>3.59</c:v>
                </c:pt>
                <c:pt idx="2">
                  <c:v>3.98</c:v>
                </c:pt>
                <c:pt idx="3">
                  <c:v>6.02</c:v>
                </c:pt>
                <c:pt idx="4">
                  <c:v>7.78</c:v>
                </c:pt>
              </c:numCache>
            </c:numRef>
          </c:val>
          <c:smooth val="0"/>
          <c:extLst>
            <c:ext xmlns:c16="http://schemas.microsoft.com/office/drawing/2014/chart" uri="{C3380CC4-5D6E-409C-BE32-E72D297353CC}">
              <c16:uniqueId val="{00000001-9C84-4513-B16B-C34341AF0E23}"/>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583.54999999999995</c:v>
                </c:pt>
                <c:pt idx="1">
                  <c:v>559.22</c:v>
                </c:pt>
                <c:pt idx="2">
                  <c:v>516.64</c:v>
                </c:pt>
                <c:pt idx="3">
                  <c:v>540.41999999999996</c:v>
                </c:pt>
                <c:pt idx="4">
                  <c:v>353.65</c:v>
                </c:pt>
              </c:numCache>
            </c:numRef>
          </c:val>
          <c:extLst>
            <c:ext xmlns:c16="http://schemas.microsoft.com/office/drawing/2014/chart" uri="{C3380CC4-5D6E-409C-BE32-E72D297353CC}">
              <c16:uniqueId val="{00000000-29AB-41E5-823C-8191E5637C4D}"/>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366.03</c:v>
                </c:pt>
                <c:pt idx="1">
                  <c:v>379.08</c:v>
                </c:pt>
                <c:pt idx="2">
                  <c:v>367.55</c:v>
                </c:pt>
                <c:pt idx="3">
                  <c:v>378.56</c:v>
                </c:pt>
                <c:pt idx="4">
                  <c:v>364.46</c:v>
                </c:pt>
              </c:numCache>
            </c:numRef>
          </c:val>
          <c:smooth val="0"/>
          <c:extLst>
            <c:ext xmlns:c16="http://schemas.microsoft.com/office/drawing/2014/chart" uri="{C3380CC4-5D6E-409C-BE32-E72D297353CC}">
              <c16:uniqueId val="{00000001-29AB-41E5-823C-8191E5637C4D}"/>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369.39</c:v>
                </c:pt>
                <c:pt idx="1">
                  <c:v>380.74</c:v>
                </c:pt>
                <c:pt idx="2">
                  <c:v>358.04</c:v>
                </c:pt>
                <c:pt idx="3">
                  <c:v>347.73</c:v>
                </c:pt>
                <c:pt idx="4">
                  <c:v>351.59</c:v>
                </c:pt>
              </c:numCache>
            </c:numRef>
          </c:val>
          <c:extLst>
            <c:ext xmlns:c16="http://schemas.microsoft.com/office/drawing/2014/chart" uri="{C3380CC4-5D6E-409C-BE32-E72D297353CC}">
              <c16:uniqueId val="{00000000-F6A5-4E73-99D5-81CEB49FB465}"/>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370.12</c:v>
                </c:pt>
                <c:pt idx="1">
                  <c:v>398.98</c:v>
                </c:pt>
                <c:pt idx="2">
                  <c:v>418.68</c:v>
                </c:pt>
                <c:pt idx="3">
                  <c:v>395.68</c:v>
                </c:pt>
                <c:pt idx="4">
                  <c:v>403.72</c:v>
                </c:pt>
              </c:numCache>
            </c:numRef>
          </c:val>
          <c:smooth val="0"/>
          <c:extLst>
            <c:ext xmlns:c16="http://schemas.microsoft.com/office/drawing/2014/chart" uri="{C3380CC4-5D6E-409C-BE32-E72D297353CC}">
              <c16:uniqueId val="{00000001-F6A5-4E73-99D5-81CEB49FB465}"/>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92.57</c:v>
                </c:pt>
                <c:pt idx="1">
                  <c:v>95.92</c:v>
                </c:pt>
                <c:pt idx="2">
                  <c:v>98.59</c:v>
                </c:pt>
                <c:pt idx="3">
                  <c:v>95.02</c:v>
                </c:pt>
                <c:pt idx="4">
                  <c:v>86.86</c:v>
                </c:pt>
              </c:numCache>
            </c:numRef>
          </c:val>
          <c:extLst>
            <c:ext xmlns:c16="http://schemas.microsoft.com/office/drawing/2014/chart" uri="{C3380CC4-5D6E-409C-BE32-E72D297353CC}">
              <c16:uniqueId val="{00000000-BFC8-408D-87E2-043DB5885378}"/>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100.42</c:v>
                </c:pt>
                <c:pt idx="1">
                  <c:v>98.64</c:v>
                </c:pt>
                <c:pt idx="2">
                  <c:v>94.78</c:v>
                </c:pt>
                <c:pt idx="3">
                  <c:v>97.59</c:v>
                </c:pt>
                <c:pt idx="4">
                  <c:v>92.17</c:v>
                </c:pt>
              </c:numCache>
            </c:numRef>
          </c:val>
          <c:smooth val="0"/>
          <c:extLst>
            <c:ext xmlns:c16="http://schemas.microsoft.com/office/drawing/2014/chart" uri="{C3380CC4-5D6E-409C-BE32-E72D297353CC}">
              <c16:uniqueId val="{00000001-BFC8-408D-87E2-043DB5885378}"/>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184.31</c:v>
                </c:pt>
                <c:pt idx="1">
                  <c:v>177.47</c:v>
                </c:pt>
                <c:pt idx="2">
                  <c:v>173.73</c:v>
                </c:pt>
                <c:pt idx="3">
                  <c:v>180.98</c:v>
                </c:pt>
                <c:pt idx="4">
                  <c:v>197.85</c:v>
                </c:pt>
              </c:numCache>
            </c:numRef>
          </c:val>
          <c:extLst>
            <c:ext xmlns:c16="http://schemas.microsoft.com/office/drawing/2014/chart" uri="{C3380CC4-5D6E-409C-BE32-E72D297353CC}">
              <c16:uniqueId val="{00000000-0EC3-4F39-8C53-31BCEF43F43A}"/>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171.67</c:v>
                </c:pt>
                <c:pt idx="1">
                  <c:v>178.92</c:v>
                </c:pt>
                <c:pt idx="2">
                  <c:v>181.3</c:v>
                </c:pt>
                <c:pt idx="3">
                  <c:v>181.71</c:v>
                </c:pt>
                <c:pt idx="4">
                  <c:v>188.51</c:v>
                </c:pt>
              </c:numCache>
            </c:numRef>
          </c:val>
          <c:smooth val="0"/>
          <c:extLst>
            <c:ext xmlns:c16="http://schemas.microsoft.com/office/drawing/2014/chart" uri="{C3380CC4-5D6E-409C-BE32-E72D297353CC}">
              <c16:uniqueId val="{00000001-0EC3-4F39-8C53-31BCEF43F43A}"/>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Y48" zoomScaleNormal="100" workbookViewId="0">
      <selection activeCell="BP86" sqref="BP86"/>
    </sheetView>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2">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2">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7" t="str">
        <f>データ!H6</f>
        <v>愛媛県　西予市</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5" t="s">
        <v>1</v>
      </c>
      <c r="C7" s="46"/>
      <c r="D7" s="46"/>
      <c r="E7" s="46"/>
      <c r="F7" s="46"/>
      <c r="G7" s="46"/>
      <c r="H7" s="46"/>
      <c r="I7" s="45" t="s">
        <v>2</v>
      </c>
      <c r="J7" s="46"/>
      <c r="K7" s="46"/>
      <c r="L7" s="46"/>
      <c r="M7" s="46"/>
      <c r="N7" s="46"/>
      <c r="O7" s="67"/>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79" t="s">
        <v>9</v>
      </c>
      <c r="BM7" s="80"/>
      <c r="BN7" s="80"/>
      <c r="BO7" s="80"/>
      <c r="BP7" s="80"/>
      <c r="BQ7" s="80"/>
      <c r="BR7" s="80"/>
      <c r="BS7" s="80"/>
      <c r="BT7" s="80"/>
      <c r="BU7" s="80"/>
      <c r="BV7" s="80"/>
      <c r="BW7" s="80"/>
      <c r="BX7" s="80"/>
      <c r="BY7" s="81"/>
    </row>
    <row r="8" spans="1:78" ht="18.75" customHeight="1" x14ac:dyDescent="0.2">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A6</v>
      </c>
      <c r="X8" s="75"/>
      <c r="Y8" s="75"/>
      <c r="Z8" s="75"/>
      <c r="AA8" s="75"/>
      <c r="AB8" s="75"/>
      <c r="AC8" s="75"/>
      <c r="AD8" s="75" t="str">
        <f>データ!$M$6</f>
        <v>非設置</v>
      </c>
      <c r="AE8" s="75"/>
      <c r="AF8" s="75"/>
      <c r="AG8" s="75"/>
      <c r="AH8" s="75"/>
      <c r="AI8" s="75"/>
      <c r="AJ8" s="75"/>
      <c r="AK8" s="2"/>
      <c r="AL8" s="66">
        <f>データ!$R$6</f>
        <v>35232</v>
      </c>
      <c r="AM8" s="66"/>
      <c r="AN8" s="66"/>
      <c r="AO8" s="66"/>
      <c r="AP8" s="66"/>
      <c r="AQ8" s="66"/>
      <c r="AR8" s="66"/>
      <c r="AS8" s="66"/>
      <c r="AT8" s="37">
        <f>データ!$S$6</f>
        <v>514.34</v>
      </c>
      <c r="AU8" s="38"/>
      <c r="AV8" s="38"/>
      <c r="AW8" s="38"/>
      <c r="AX8" s="38"/>
      <c r="AY8" s="38"/>
      <c r="AZ8" s="38"/>
      <c r="BA8" s="38"/>
      <c r="BB8" s="55">
        <f>データ!$T$6</f>
        <v>68.5</v>
      </c>
      <c r="BC8" s="55"/>
      <c r="BD8" s="55"/>
      <c r="BE8" s="55"/>
      <c r="BF8" s="55"/>
      <c r="BG8" s="55"/>
      <c r="BH8" s="55"/>
      <c r="BI8" s="55"/>
      <c r="BJ8" s="3"/>
      <c r="BK8" s="3"/>
      <c r="BL8" s="68" t="s">
        <v>10</v>
      </c>
      <c r="BM8" s="69"/>
      <c r="BN8" s="70" t="s">
        <v>11</v>
      </c>
      <c r="BO8" s="70"/>
      <c r="BP8" s="70"/>
      <c r="BQ8" s="70"/>
      <c r="BR8" s="70"/>
      <c r="BS8" s="70"/>
      <c r="BT8" s="70"/>
      <c r="BU8" s="70"/>
      <c r="BV8" s="70"/>
      <c r="BW8" s="70"/>
      <c r="BX8" s="70"/>
      <c r="BY8" s="71"/>
    </row>
    <row r="9" spans="1:78" ht="18.75" customHeight="1" x14ac:dyDescent="0.2">
      <c r="A9" s="2"/>
      <c r="B9" s="45" t="s">
        <v>12</v>
      </c>
      <c r="C9" s="46"/>
      <c r="D9" s="46"/>
      <c r="E9" s="46"/>
      <c r="F9" s="46"/>
      <c r="G9" s="46"/>
      <c r="H9" s="46"/>
      <c r="I9" s="45" t="s">
        <v>13</v>
      </c>
      <c r="J9" s="46"/>
      <c r="K9" s="46"/>
      <c r="L9" s="46"/>
      <c r="M9" s="46"/>
      <c r="N9" s="46"/>
      <c r="O9" s="67"/>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2">
      <c r="A10" s="2"/>
      <c r="B10" s="37" t="str">
        <f>データ!$N$6</f>
        <v>-</v>
      </c>
      <c r="C10" s="38"/>
      <c r="D10" s="38"/>
      <c r="E10" s="38"/>
      <c r="F10" s="38"/>
      <c r="G10" s="38"/>
      <c r="H10" s="38"/>
      <c r="I10" s="37">
        <f>データ!$O$6</f>
        <v>72.63</v>
      </c>
      <c r="J10" s="38"/>
      <c r="K10" s="38"/>
      <c r="L10" s="38"/>
      <c r="M10" s="38"/>
      <c r="N10" s="38"/>
      <c r="O10" s="65"/>
      <c r="P10" s="55">
        <f>データ!$P$6</f>
        <v>81.34</v>
      </c>
      <c r="Q10" s="55"/>
      <c r="R10" s="55"/>
      <c r="S10" s="55"/>
      <c r="T10" s="55"/>
      <c r="U10" s="55"/>
      <c r="V10" s="55"/>
      <c r="W10" s="66">
        <f>データ!$Q$6</f>
        <v>3630</v>
      </c>
      <c r="X10" s="66"/>
      <c r="Y10" s="66"/>
      <c r="Z10" s="66"/>
      <c r="AA10" s="66"/>
      <c r="AB10" s="66"/>
      <c r="AC10" s="66"/>
      <c r="AD10" s="2"/>
      <c r="AE10" s="2"/>
      <c r="AF10" s="2"/>
      <c r="AG10" s="2"/>
      <c r="AH10" s="2"/>
      <c r="AI10" s="2"/>
      <c r="AJ10" s="2"/>
      <c r="AK10" s="2"/>
      <c r="AL10" s="66">
        <f>データ!$U$6</f>
        <v>28403</v>
      </c>
      <c r="AM10" s="66"/>
      <c r="AN10" s="66"/>
      <c r="AO10" s="66"/>
      <c r="AP10" s="66"/>
      <c r="AQ10" s="66"/>
      <c r="AR10" s="66"/>
      <c r="AS10" s="66"/>
      <c r="AT10" s="37">
        <f>データ!$V$6</f>
        <v>74.680000000000007</v>
      </c>
      <c r="AU10" s="38"/>
      <c r="AV10" s="38"/>
      <c r="AW10" s="38"/>
      <c r="AX10" s="38"/>
      <c r="AY10" s="38"/>
      <c r="AZ10" s="38"/>
      <c r="BA10" s="38"/>
      <c r="BB10" s="55">
        <f>データ!$W$6</f>
        <v>380.33</v>
      </c>
      <c r="BC10" s="55"/>
      <c r="BD10" s="55"/>
      <c r="BE10" s="55"/>
      <c r="BF10" s="55"/>
      <c r="BG10" s="55"/>
      <c r="BH10" s="55"/>
      <c r="BI10" s="55"/>
      <c r="BJ10" s="2"/>
      <c r="BK10" s="2"/>
      <c r="BL10" s="56" t="s">
        <v>21</v>
      </c>
      <c r="BM10" s="57"/>
      <c r="BN10" s="58" t="s">
        <v>22</v>
      </c>
      <c r="BO10" s="58"/>
      <c r="BP10" s="58"/>
      <c r="BQ10" s="58"/>
      <c r="BR10" s="58"/>
      <c r="BS10" s="58"/>
      <c r="BT10" s="58"/>
      <c r="BU10" s="58"/>
      <c r="BV10" s="58"/>
      <c r="BW10" s="58"/>
      <c r="BX10" s="58"/>
      <c r="BY10" s="59"/>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2">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31" t="s">
        <v>25</v>
      </c>
      <c r="BM14" s="32"/>
      <c r="BN14" s="32"/>
      <c r="BO14" s="32"/>
      <c r="BP14" s="32"/>
      <c r="BQ14" s="32"/>
      <c r="BR14" s="32"/>
      <c r="BS14" s="32"/>
      <c r="BT14" s="32"/>
      <c r="BU14" s="32"/>
      <c r="BV14" s="32"/>
      <c r="BW14" s="32"/>
      <c r="BX14" s="32"/>
      <c r="BY14" s="32"/>
      <c r="BZ14" s="33"/>
    </row>
    <row r="15" spans="1:78" ht="13.5" customHeight="1" x14ac:dyDescent="0.2">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112</v>
      </c>
      <c r="BM16" s="40"/>
      <c r="BN16" s="40"/>
      <c r="BO16" s="40"/>
      <c r="BP16" s="40"/>
      <c r="BQ16" s="40"/>
      <c r="BR16" s="40"/>
      <c r="BS16" s="40"/>
      <c r="BT16" s="40"/>
      <c r="BU16" s="40"/>
      <c r="BV16" s="40"/>
      <c r="BW16" s="40"/>
      <c r="BX16" s="40"/>
      <c r="BY16" s="40"/>
      <c r="BZ16" s="4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113</v>
      </c>
      <c r="BM47" s="40"/>
      <c r="BN47" s="40"/>
      <c r="BO47" s="40"/>
      <c r="BP47" s="40"/>
      <c r="BQ47" s="40"/>
      <c r="BR47" s="40"/>
      <c r="BS47" s="40"/>
      <c r="BT47" s="40"/>
      <c r="BU47" s="40"/>
      <c r="BV47" s="40"/>
      <c r="BW47" s="40"/>
      <c r="BX47" s="40"/>
      <c r="BY47" s="40"/>
      <c r="BZ47" s="4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2">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x14ac:dyDescent="0.2">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111</v>
      </c>
      <c r="BM66" s="40"/>
      <c r="BN66" s="40"/>
      <c r="BO66" s="40"/>
      <c r="BP66" s="40"/>
      <c r="BQ66" s="40"/>
      <c r="BR66" s="40"/>
      <c r="BS66" s="40"/>
      <c r="BT66" s="40"/>
      <c r="BU66" s="40"/>
      <c r="BV66" s="40"/>
      <c r="BW66" s="40"/>
      <c r="BX66" s="40"/>
      <c r="BY66" s="40"/>
      <c r="BZ66" s="4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2"/>
      <c r="BM82" s="53"/>
      <c r="BN82" s="53"/>
      <c r="BO82" s="53"/>
      <c r="BP82" s="53"/>
      <c r="BQ82" s="53"/>
      <c r="BR82" s="53"/>
      <c r="BS82" s="53"/>
      <c r="BT82" s="53"/>
      <c r="BU82" s="53"/>
      <c r="BV82" s="53"/>
      <c r="BW82" s="53"/>
      <c r="BX82" s="53"/>
      <c r="BY82" s="53"/>
      <c r="BZ82" s="54"/>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G8FnNgFSpC1MMl4xqRPVBUWAE9yc3+I+jPDVFOdC2Bo//WPtYoZyD7ndUje7KEdAPtDmgNXE64iEnzYnBY+EqQ==" saltValue="jDUdWk5CMgKtZrtTR6wHjQ=="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 x14ac:dyDescent="0.2"/>
  <cols>
    <col min="2" max="144" width="11.9062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2">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2022</v>
      </c>
      <c r="C6" s="20">
        <f t="shared" ref="C6:W6" si="3">C7</f>
        <v>382141</v>
      </c>
      <c r="D6" s="20">
        <f t="shared" si="3"/>
        <v>46</v>
      </c>
      <c r="E6" s="20">
        <f t="shared" si="3"/>
        <v>1</v>
      </c>
      <c r="F6" s="20">
        <f t="shared" si="3"/>
        <v>0</v>
      </c>
      <c r="G6" s="20">
        <f t="shared" si="3"/>
        <v>1</v>
      </c>
      <c r="H6" s="20" t="str">
        <f t="shared" si="3"/>
        <v>愛媛県　西予市</v>
      </c>
      <c r="I6" s="20" t="str">
        <f t="shared" si="3"/>
        <v>法適用</v>
      </c>
      <c r="J6" s="20" t="str">
        <f t="shared" si="3"/>
        <v>水道事業</v>
      </c>
      <c r="K6" s="20" t="str">
        <f t="shared" si="3"/>
        <v>末端給水事業</v>
      </c>
      <c r="L6" s="20" t="str">
        <f t="shared" si="3"/>
        <v>A6</v>
      </c>
      <c r="M6" s="20" t="str">
        <f t="shared" si="3"/>
        <v>非設置</v>
      </c>
      <c r="N6" s="21" t="str">
        <f t="shared" si="3"/>
        <v>-</v>
      </c>
      <c r="O6" s="21">
        <f t="shared" si="3"/>
        <v>72.63</v>
      </c>
      <c r="P6" s="21">
        <f t="shared" si="3"/>
        <v>81.34</v>
      </c>
      <c r="Q6" s="21">
        <f t="shared" si="3"/>
        <v>3630</v>
      </c>
      <c r="R6" s="21">
        <f t="shared" si="3"/>
        <v>35232</v>
      </c>
      <c r="S6" s="21">
        <f t="shared" si="3"/>
        <v>514.34</v>
      </c>
      <c r="T6" s="21">
        <f t="shared" si="3"/>
        <v>68.5</v>
      </c>
      <c r="U6" s="21">
        <f t="shared" si="3"/>
        <v>28403</v>
      </c>
      <c r="V6" s="21">
        <f t="shared" si="3"/>
        <v>74.680000000000007</v>
      </c>
      <c r="W6" s="21">
        <f t="shared" si="3"/>
        <v>380.33</v>
      </c>
      <c r="X6" s="22">
        <f>IF(X7="",NA(),X7)</f>
        <v>97.21</v>
      </c>
      <c r="Y6" s="22">
        <f t="shared" ref="Y6:AG6" si="4">IF(Y7="",NA(),Y7)</f>
        <v>99.79</v>
      </c>
      <c r="Z6" s="22">
        <f t="shared" si="4"/>
        <v>103.36</v>
      </c>
      <c r="AA6" s="22">
        <f t="shared" si="4"/>
        <v>100.02</v>
      </c>
      <c r="AB6" s="22">
        <f t="shared" si="4"/>
        <v>91.08</v>
      </c>
      <c r="AC6" s="22">
        <f t="shared" si="4"/>
        <v>110.66</v>
      </c>
      <c r="AD6" s="22">
        <f t="shared" si="4"/>
        <v>108.61</v>
      </c>
      <c r="AE6" s="22">
        <f t="shared" si="4"/>
        <v>108.35</v>
      </c>
      <c r="AF6" s="22">
        <f t="shared" si="4"/>
        <v>108.84</v>
      </c>
      <c r="AG6" s="22">
        <f t="shared" si="4"/>
        <v>105.92</v>
      </c>
      <c r="AH6" s="21" t="str">
        <f>IF(AH7="","",IF(AH7="-","【-】","【"&amp;SUBSTITUTE(TEXT(AH7,"#,##0.00"),"-","△")&amp;"】"))</f>
        <v>【108.70】</v>
      </c>
      <c r="AI6" s="21">
        <f>IF(AI7="",NA(),AI7)</f>
        <v>0</v>
      </c>
      <c r="AJ6" s="21">
        <f t="shared" ref="AJ6:AR6" si="5">IF(AJ7="",NA(),AJ7)</f>
        <v>0</v>
      </c>
      <c r="AK6" s="21">
        <f t="shared" si="5"/>
        <v>0</v>
      </c>
      <c r="AL6" s="21">
        <f t="shared" si="5"/>
        <v>0</v>
      </c>
      <c r="AM6" s="21">
        <f t="shared" si="5"/>
        <v>0</v>
      </c>
      <c r="AN6" s="22">
        <f t="shared" si="5"/>
        <v>2.74</v>
      </c>
      <c r="AO6" s="22">
        <f t="shared" si="5"/>
        <v>3.59</v>
      </c>
      <c r="AP6" s="22">
        <f t="shared" si="5"/>
        <v>3.98</v>
      </c>
      <c r="AQ6" s="22">
        <f t="shared" si="5"/>
        <v>6.02</v>
      </c>
      <c r="AR6" s="22">
        <f t="shared" si="5"/>
        <v>7.78</v>
      </c>
      <c r="AS6" s="21" t="str">
        <f>IF(AS7="","",IF(AS7="-","【-】","【"&amp;SUBSTITUTE(TEXT(AS7,"#,##0.00"),"-","△")&amp;"】"))</f>
        <v>【1.34】</v>
      </c>
      <c r="AT6" s="22">
        <f>IF(AT7="",NA(),AT7)</f>
        <v>583.54999999999995</v>
      </c>
      <c r="AU6" s="22">
        <f t="shared" ref="AU6:BC6" si="6">IF(AU7="",NA(),AU7)</f>
        <v>559.22</v>
      </c>
      <c r="AV6" s="22">
        <f t="shared" si="6"/>
        <v>516.64</v>
      </c>
      <c r="AW6" s="22">
        <f t="shared" si="6"/>
        <v>540.41999999999996</v>
      </c>
      <c r="AX6" s="22">
        <f t="shared" si="6"/>
        <v>353.65</v>
      </c>
      <c r="AY6" s="22">
        <f t="shared" si="6"/>
        <v>366.03</v>
      </c>
      <c r="AZ6" s="22">
        <f t="shared" si="6"/>
        <v>379.08</v>
      </c>
      <c r="BA6" s="22">
        <f t="shared" si="6"/>
        <v>367.55</v>
      </c>
      <c r="BB6" s="22">
        <f t="shared" si="6"/>
        <v>378.56</v>
      </c>
      <c r="BC6" s="22">
        <f t="shared" si="6"/>
        <v>364.46</v>
      </c>
      <c r="BD6" s="21" t="str">
        <f>IF(BD7="","",IF(BD7="-","【-】","【"&amp;SUBSTITUTE(TEXT(BD7,"#,##0.00"),"-","△")&amp;"】"))</f>
        <v>【252.29】</v>
      </c>
      <c r="BE6" s="22">
        <f>IF(BE7="",NA(),BE7)</f>
        <v>369.39</v>
      </c>
      <c r="BF6" s="22">
        <f t="shared" ref="BF6:BN6" si="7">IF(BF7="",NA(),BF7)</f>
        <v>380.74</v>
      </c>
      <c r="BG6" s="22">
        <f t="shared" si="7"/>
        <v>358.04</v>
      </c>
      <c r="BH6" s="22">
        <f t="shared" si="7"/>
        <v>347.73</v>
      </c>
      <c r="BI6" s="22">
        <f t="shared" si="7"/>
        <v>351.59</v>
      </c>
      <c r="BJ6" s="22">
        <f t="shared" si="7"/>
        <v>370.12</v>
      </c>
      <c r="BK6" s="22">
        <f t="shared" si="7"/>
        <v>398.98</v>
      </c>
      <c r="BL6" s="22">
        <f t="shared" si="7"/>
        <v>418.68</v>
      </c>
      <c r="BM6" s="22">
        <f t="shared" si="7"/>
        <v>395.68</v>
      </c>
      <c r="BN6" s="22">
        <f t="shared" si="7"/>
        <v>403.72</v>
      </c>
      <c r="BO6" s="21" t="str">
        <f>IF(BO7="","",IF(BO7="-","【-】","【"&amp;SUBSTITUTE(TEXT(BO7,"#,##0.00"),"-","△")&amp;"】"))</f>
        <v>【268.07】</v>
      </c>
      <c r="BP6" s="22">
        <f>IF(BP7="",NA(),BP7)</f>
        <v>92.57</v>
      </c>
      <c r="BQ6" s="22">
        <f t="shared" ref="BQ6:BY6" si="8">IF(BQ7="",NA(),BQ7)</f>
        <v>95.92</v>
      </c>
      <c r="BR6" s="22">
        <f t="shared" si="8"/>
        <v>98.59</v>
      </c>
      <c r="BS6" s="22">
        <f t="shared" si="8"/>
        <v>95.02</v>
      </c>
      <c r="BT6" s="22">
        <f t="shared" si="8"/>
        <v>86.86</v>
      </c>
      <c r="BU6" s="22">
        <f t="shared" si="8"/>
        <v>100.42</v>
      </c>
      <c r="BV6" s="22">
        <f t="shared" si="8"/>
        <v>98.64</v>
      </c>
      <c r="BW6" s="22">
        <f t="shared" si="8"/>
        <v>94.78</v>
      </c>
      <c r="BX6" s="22">
        <f t="shared" si="8"/>
        <v>97.59</v>
      </c>
      <c r="BY6" s="22">
        <f t="shared" si="8"/>
        <v>92.17</v>
      </c>
      <c r="BZ6" s="21" t="str">
        <f>IF(BZ7="","",IF(BZ7="-","【-】","【"&amp;SUBSTITUTE(TEXT(BZ7,"#,##0.00"),"-","△")&amp;"】"))</f>
        <v>【97.47】</v>
      </c>
      <c r="CA6" s="22">
        <f>IF(CA7="",NA(),CA7)</f>
        <v>184.31</v>
      </c>
      <c r="CB6" s="22">
        <f t="shared" ref="CB6:CJ6" si="9">IF(CB7="",NA(),CB7)</f>
        <v>177.47</v>
      </c>
      <c r="CC6" s="22">
        <f t="shared" si="9"/>
        <v>173.73</v>
      </c>
      <c r="CD6" s="22">
        <f t="shared" si="9"/>
        <v>180.98</v>
      </c>
      <c r="CE6" s="22">
        <f t="shared" si="9"/>
        <v>197.85</v>
      </c>
      <c r="CF6" s="22">
        <f t="shared" si="9"/>
        <v>171.67</v>
      </c>
      <c r="CG6" s="22">
        <f t="shared" si="9"/>
        <v>178.92</v>
      </c>
      <c r="CH6" s="22">
        <f t="shared" si="9"/>
        <v>181.3</v>
      </c>
      <c r="CI6" s="22">
        <f t="shared" si="9"/>
        <v>181.71</v>
      </c>
      <c r="CJ6" s="22">
        <f t="shared" si="9"/>
        <v>188.51</v>
      </c>
      <c r="CK6" s="21" t="str">
        <f>IF(CK7="","",IF(CK7="-","【-】","【"&amp;SUBSTITUTE(TEXT(CK7,"#,##0.00"),"-","△")&amp;"】"))</f>
        <v>【174.75】</v>
      </c>
      <c r="CL6" s="22">
        <f>IF(CL7="",NA(),CL7)</f>
        <v>65.53</v>
      </c>
      <c r="CM6" s="22">
        <f t="shared" ref="CM6:CU6" si="10">IF(CM7="",NA(),CM7)</f>
        <v>67.239999999999995</v>
      </c>
      <c r="CN6" s="22">
        <f t="shared" si="10"/>
        <v>70.989999999999995</v>
      </c>
      <c r="CO6" s="22">
        <f t="shared" si="10"/>
        <v>71.62</v>
      </c>
      <c r="CP6" s="22">
        <f t="shared" si="10"/>
        <v>71.900000000000006</v>
      </c>
      <c r="CQ6" s="22">
        <f t="shared" si="10"/>
        <v>59.74</v>
      </c>
      <c r="CR6" s="22">
        <f t="shared" si="10"/>
        <v>55.14</v>
      </c>
      <c r="CS6" s="22">
        <f t="shared" si="10"/>
        <v>55.89</v>
      </c>
      <c r="CT6" s="22">
        <f t="shared" si="10"/>
        <v>55.72</v>
      </c>
      <c r="CU6" s="22">
        <f t="shared" si="10"/>
        <v>55.31</v>
      </c>
      <c r="CV6" s="21" t="str">
        <f>IF(CV7="","",IF(CV7="-","【-】","【"&amp;SUBSTITUTE(TEXT(CV7,"#,##0.00"),"-","△")&amp;"】"))</f>
        <v>【59.97】</v>
      </c>
      <c r="CW6" s="22">
        <f>IF(CW7="",NA(),CW7)</f>
        <v>75.98</v>
      </c>
      <c r="CX6" s="22">
        <f t="shared" ref="CX6:DF6" si="11">IF(CX7="",NA(),CX7)</f>
        <v>73.569999999999993</v>
      </c>
      <c r="CY6" s="22">
        <f t="shared" si="11"/>
        <v>70.41</v>
      </c>
      <c r="CZ6" s="22">
        <f t="shared" si="11"/>
        <v>69.52</v>
      </c>
      <c r="DA6" s="22">
        <f t="shared" si="11"/>
        <v>67.19</v>
      </c>
      <c r="DB6" s="22">
        <f t="shared" si="11"/>
        <v>84.8</v>
      </c>
      <c r="DC6" s="22">
        <f t="shared" si="11"/>
        <v>81.39</v>
      </c>
      <c r="DD6" s="22">
        <f t="shared" si="11"/>
        <v>81.27</v>
      </c>
      <c r="DE6" s="22">
        <f t="shared" si="11"/>
        <v>81.260000000000005</v>
      </c>
      <c r="DF6" s="22">
        <f t="shared" si="11"/>
        <v>80.36</v>
      </c>
      <c r="DG6" s="21" t="str">
        <f>IF(DG7="","",IF(DG7="-","【-】","【"&amp;SUBSTITUTE(TEXT(DG7,"#,##0.00"),"-","△")&amp;"】"))</f>
        <v>【89.76】</v>
      </c>
      <c r="DH6" s="22">
        <f>IF(DH7="",NA(),DH7)</f>
        <v>48.13</v>
      </c>
      <c r="DI6" s="22">
        <f t="shared" ref="DI6:DQ6" si="12">IF(DI7="",NA(),DI7)</f>
        <v>48.74</v>
      </c>
      <c r="DJ6" s="22">
        <f t="shared" si="12"/>
        <v>50.27</v>
      </c>
      <c r="DK6" s="22">
        <f t="shared" si="12"/>
        <v>51.28</v>
      </c>
      <c r="DL6" s="22">
        <f t="shared" si="12"/>
        <v>52.75</v>
      </c>
      <c r="DM6" s="22">
        <f t="shared" si="12"/>
        <v>47.66</v>
      </c>
      <c r="DN6" s="22">
        <f t="shared" si="12"/>
        <v>49.92</v>
      </c>
      <c r="DO6" s="22">
        <f t="shared" si="12"/>
        <v>50.63</v>
      </c>
      <c r="DP6" s="22">
        <f t="shared" si="12"/>
        <v>51.29</v>
      </c>
      <c r="DQ6" s="22">
        <f t="shared" si="12"/>
        <v>52.2</v>
      </c>
      <c r="DR6" s="21" t="str">
        <f>IF(DR7="","",IF(DR7="-","【-】","【"&amp;SUBSTITUTE(TEXT(DR7,"#,##0.00"),"-","△")&amp;"】"))</f>
        <v>【51.51】</v>
      </c>
      <c r="DS6" s="22">
        <f>IF(DS7="",NA(),DS7)</f>
        <v>11.58</v>
      </c>
      <c r="DT6" s="22">
        <f t="shared" ref="DT6:EB6" si="13">IF(DT7="",NA(),DT7)</f>
        <v>17.850000000000001</v>
      </c>
      <c r="DU6" s="22">
        <f t="shared" si="13"/>
        <v>27.18</v>
      </c>
      <c r="DV6" s="22">
        <f t="shared" si="13"/>
        <v>27.59</v>
      </c>
      <c r="DW6" s="22">
        <f t="shared" si="13"/>
        <v>34.24</v>
      </c>
      <c r="DX6" s="22">
        <f t="shared" si="13"/>
        <v>15.1</v>
      </c>
      <c r="DY6" s="22">
        <f t="shared" si="13"/>
        <v>16.88</v>
      </c>
      <c r="DZ6" s="22">
        <f t="shared" si="13"/>
        <v>18.28</v>
      </c>
      <c r="EA6" s="22">
        <f t="shared" si="13"/>
        <v>19.61</v>
      </c>
      <c r="EB6" s="22">
        <f t="shared" si="13"/>
        <v>20.73</v>
      </c>
      <c r="EC6" s="21" t="str">
        <f>IF(EC7="","",IF(EC7="-","【-】","【"&amp;SUBSTITUTE(TEXT(EC7,"#,##0.00"),"-","△")&amp;"】"))</f>
        <v>【23.75】</v>
      </c>
      <c r="ED6" s="22">
        <f>IF(ED7="",NA(),ED7)</f>
        <v>0.23</v>
      </c>
      <c r="EE6" s="22">
        <f t="shared" ref="EE6:EM6" si="14">IF(EE7="",NA(),EE7)</f>
        <v>0.44</v>
      </c>
      <c r="EF6" s="22">
        <f t="shared" si="14"/>
        <v>0.38</v>
      </c>
      <c r="EG6" s="22">
        <f t="shared" si="14"/>
        <v>0.12</v>
      </c>
      <c r="EH6" s="22">
        <f t="shared" si="14"/>
        <v>0.3</v>
      </c>
      <c r="EI6" s="22">
        <f t="shared" si="14"/>
        <v>0.57999999999999996</v>
      </c>
      <c r="EJ6" s="22">
        <f t="shared" si="14"/>
        <v>0.52</v>
      </c>
      <c r="EK6" s="22">
        <f t="shared" si="14"/>
        <v>0.53</v>
      </c>
      <c r="EL6" s="22">
        <f t="shared" si="14"/>
        <v>0.48</v>
      </c>
      <c r="EM6" s="22">
        <f t="shared" si="14"/>
        <v>0.5</v>
      </c>
      <c r="EN6" s="21" t="str">
        <f>IF(EN7="","",IF(EN7="-","【-】","【"&amp;SUBSTITUTE(TEXT(EN7,"#,##0.00"),"-","△")&amp;"】"))</f>
        <v>【0.67】</v>
      </c>
    </row>
    <row r="7" spans="1:144" s="23" customFormat="1" x14ac:dyDescent="0.2">
      <c r="A7" s="15"/>
      <c r="B7" s="24">
        <v>2022</v>
      </c>
      <c r="C7" s="24">
        <v>382141</v>
      </c>
      <c r="D7" s="24">
        <v>46</v>
      </c>
      <c r="E7" s="24">
        <v>1</v>
      </c>
      <c r="F7" s="24">
        <v>0</v>
      </c>
      <c r="G7" s="24">
        <v>1</v>
      </c>
      <c r="H7" s="24" t="s">
        <v>93</v>
      </c>
      <c r="I7" s="24" t="s">
        <v>94</v>
      </c>
      <c r="J7" s="24" t="s">
        <v>95</v>
      </c>
      <c r="K7" s="24" t="s">
        <v>96</v>
      </c>
      <c r="L7" s="24" t="s">
        <v>97</v>
      </c>
      <c r="M7" s="24" t="s">
        <v>98</v>
      </c>
      <c r="N7" s="25" t="s">
        <v>99</v>
      </c>
      <c r="O7" s="25">
        <v>72.63</v>
      </c>
      <c r="P7" s="25">
        <v>81.34</v>
      </c>
      <c r="Q7" s="25">
        <v>3630</v>
      </c>
      <c r="R7" s="25">
        <v>35232</v>
      </c>
      <c r="S7" s="25">
        <v>514.34</v>
      </c>
      <c r="T7" s="25">
        <v>68.5</v>
      </c>
      <c r="U7" s="25">
        <v>28403</v>
      </c>
      <c r="V7" s="25">
        <v>74.680000000000007</v>
      </c>
      <c r="W7" s="25">
        <v>380.33</v>
      </c>
      <c r="X7" s="25">
        <v>97.21</v>
      </c>
      <c r="Y7" s="25">
        <v>99.79</v>
      </c>
      <c r="Z7" s="25">
        <v>103.36</v>
      </c>
      <c r="AA7" s="25">
        <v>100.02</v>
      </c>
      <c r="AB7" s="25">
        <v>91.08</v>
      </c>
      <c r="AC7" s="25">
        <v>110.66</v>
      </c>
      <c r="AD7" s="25">
        <v>108.61</v>
      </c>
      <c r="AE7" s="25">
        <v>108.35</v>
      </c>
      <c r="AF7" s="25">
        <v>108.84</v>
      </c>
      <c r="AG7" s="25">
        <v>105.92</v>
      </c>
      <c r="AH7" s="25">
        <v>108.7</v>
      </c>
      <c r="AI7" s="25">
        <v>0</v>
      </c>
      <c r="AJ7" s="25">
        <v>0</v>
      </c>
      <c r="AK7" s="25">
        <v>0</v>
      </c>
      <c r="AL7" s="25">
        <v>0</v>
      </c>
      <c r="AM7" s="25">
        <v>0</v>
      </c>
      <c r="AN7" s="25">
        <v>2.74</v>
      </c>
      <c r="AO7" s="25">
        <v>3.59</v>
      </c>
      <c r="AP7" s="25">
        <v>3.98</v>
      </c>
      <c r="AQ7" s="25">
        <v>6.02</v>
      </c>
      <c r="AR7" s="25">
        <v>7.78</v>
      </c>
      <c r="AS7" s="25">
        <v>1.34</v>
      </c>
      <c r="AT7" s="25">
        <v>583.54999999999995</v>
      </c>
      <c r="AU7" s="25">
        <v>559.22</v>
      </c>
      <c r="AV7" s="25">
        <v>516.64</v>
      </c>
      <c r="AW7" s="25">
        <v>540.41999999999996</v>
      </c>
      <c r="AX7" s="25">
        <v>353.65</v>
      </c>
      <c r="AY7" s="25">
        <v>366.03</v>
      </c>
      <c r="AZ7" s="25">
        <v>379.08</v>
      </c>
      <c r="BA7" s="25">
        <v>367.55</v>
      </c>
      <c r="BB7" s="25">
        <v>378.56</v>
      </c>
      <c r="BC7" s="25">
        <v>364.46</v>
      </c>
      <c r="BD7" s="25">
        <v>252.29</v>
      </c>
      <c r="BE7" s="25">
        <v>369.39</v>
      </c>
      <c r="BF7" s="25">
        <v>380.74</v>
      </c>
      <c r="BG7" s="25">
        <v>358.04</v>
      </c>
      <c r="BH7" s="25">
        <v>347.73</v>
      </c>
      <c r="BI7" s="25">
        <v>351.59</v>
      </c>
      <c r="BJ7" s="25">
        <v>370.12</v>
      </c>
      <c r="BK7" s="25">
        <v>398.98</v>
      </c>
      <c r="BL7" s="25">
        <v>418.68</v>
      </c>
      <c r="BM7" s="25">
        <v>395.68</v>
      </c>
      <c r="BN7" s="25">
        <v>403.72</v>
      </c>
      <c r="BO7" s="25">
        <v>268.07</v>
      </c>
      <c r="BP7" s="25">
        <v>92.57</v>
      </c>
      <c r="BQ7" s="25">
        <v>95.92</v>
      </c>
      <c r="BR7" s="25">
        <v>98.59</v>
      </c>
      <c r="BS7" s="25">
        <v>95.02</v>
      </c>
      <c r="BT7" s="25">
        <v>86.86</v>
      </c>
      <c r="BU7" s="25">
        <v>100.42</v>
      </c>
      <c r="BV7" s="25">
        <v>98.64</v>
      </c>
      <c r="BW7" s="25">
        <v>94.78</v>
      </c>
      <c r="BX7" s="25">
        <v>97.59</v>
      </c>
      <c r="BY7" s="25">
        <v>92.17</v>
      </c>
      <c r="BZ7" s="25">
        <v>97.47</v>
      </c>
      <c r="CA7" s="25">
        <v>184.31</v>
      </c>
      <c r="CB7" s="25">
        <v>177.47</v>
      </c>
      <c r="CC7" s="25">
        <v>173.73</v>
      </c>
      <c r="CD7" s="25">
        <v>180.98</v>
      </c>
      <c r="CE7" s="25">
        <v>197.85</v>
      </c>
      <c r="CF7" s="25">
        <v>171.67</v>
      </c>
      <c r="CG7" s="25">
        <v>178.92</v>
      </c>
      <c r="CH7" s="25">
        <v>181.3</v>
      </c>
      <c r="CI7" s="25">
        <v>181.71</v>
      </c>
      <c r="CJ7" s="25">
        <v>188.51</v>
      </c>
      <c r="CK7" s="25">
        <v>174.75</v>
      </c>
      <c r="CL7" s="25">
        <v>65.53</v>
      </c>
      <c r="CM7" s="25">
        <v>67.239999999999995</v>
      </c>
      <c r="CN7" s="25">
        <v>70.989999999999995</v>
      </c>
      <c r="CO7" s="25">
        <v>71.62</v>
      </c>
      <c r="CP7" s="25">
        <v>71.900000000000006</v>
      </c>
      <c r="CQ7" s="25">
        <v>59.74</v>
      </c>
      <c r="CR7" s="25">
        <v>55.14</v>
      </c>
      <c r="CS7" s="25">
        <v>55.89</v>
      </c>
      <c r="CT7" s="25">
        <v>55.72</v>
      </c>
      <c r="CU7" s="25">
        <v>55.31</v>
      </c>
      <c r="CV7" s="25">
        <v>59.97</v>
      </c>
      <c r="CW7" s="25">
        <v>75.98</v>
      </c>
      <c r="CX7" s="25">
        <v>73.569999999999993</v>
      </c>
      <c r="CY7" s="25">
        <v>70.41</v>
      </c>
      <c r="CZ7" s="25">
        <v>69.52</v>
      </c>
      <c r="DA7" s="25">
        <v>67.19</v>
      </c>
      <c r="DB7" s="25">
        <v>84.8</v>
      </c>
      <c r="DC7" s="25">
        <v>81.39</v>
      </c>
      <c r="DD7" s="25">
        <v>81.27</v>
      </c>
      <c r="DE7" s="25">
        <v>81.260000000000005</v>
      </c>
      <c r="DF7" s="25">
        <v>80.36</v>
      </c>
      <c r="DG7" s="25">
        <v>89.76</v>
      </c>
      <c r="DH7" s="25">
        <v>48.13</v>
      </c>
      <c r="DI7" s="25">
        <v>48.74</v>
      </c>
      <c r="DJ7" s="25">
        <v>50.27</v>
      </c>
      <c r="DK7" s="25">
        <v>51.28</v>
      </c>
      <c r="DL7" s="25">
        <v>52.75</v>
      </c>
      <c r="DM7" s="25">
        <v>47.66</v>
      </c>
      <c r="DN7" s="25">
        <v>49.92</v>
      </c>
      <c r="DO7" s="25">
        <v>50.63</v>
      </c>
      <c r="DP7" s="25">
        <v>51.29</v>
      </c>
      <c r="DQ7" s="25">
        <v>52.2</v>
      </c>
      <c r="DR7" s="25">
        <v>51.51</v>
      </c>
      <c r="DS7" s="25">
        <v>11.58</v>
      </c>
      <c r="DT7" s="25">
        <v>17.850000000000001</v>
      </c>
      <c r="DU7" s="25">
        <v>27.18</v>
      </c>
      <c r="DV7" s="25">
        <v>27.59</v>
      </c>
      <c r="DW7" s="25">
        <v>34.24</v>
      </c>
      <c r="DX7" s="25">
        <v>15.1</v>
      </c>
      <c r="DY7" s="25">
        <v>16.88</v>
      </c>
      <c r="DZ7" s="25">
        <v>18.28</v>
      </c>
      <c r="EA7" s="25">
        <v>19.61</v>
      </c>
      <c r="EB7" s="25">
        <v>20.73</v>
      </c>
      <c r="EC7" s="25">
        <v>23.75</v>
      </c>
      <c r="ED7" s="25">
        <v>0.23</v>
      </c>
      <c r="EE7" s="25">
        <v>0.44</v>
      </c>
      <c r="EF7" s="25">
        <v>0.38</v>
      </c>
      <c r="EG7" s="25">
        <v>0.12</v>
      </c>
      <c r="EH7" s="25">
        <v>0.3</v>
      </c>
      <c r="EI7" s="25">
        <v>0.57999999999999996</v>
      </c>
      <c r="EJ7" s="25">
        <v>0.52</v>
      </c>
      <c r="EK7" s="25">
        <v>0.53</v>
      </c>
      <c r="EL7" s="25">
        <v>0.48</v>
      </c>
      <c r="EM7" s="25">
        <v>0.5</v>
      </c>
      <c r="EN7" s="25">
        <v>0.67</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2">
      <c r="B11">
        <v>4</v>
      </c>
      <c r="C11">
        <v>3</v>
      </c>
      <c r="D11">
        <v>2</v>
      </c>
      <c r="E11">
        <v>1</v>
      </c>
      <c r="F11">
        <v>0</v>
      </c>
      <c r="G11" t="s">
        <v>105</v>
      </c>
    </row>
    <row r="12" spans="1:144" x14ac:dyDescent="0.2">
      <c r="B12">
        <v>1</v>
      </c>
      <c r="C12">
        <v>1</v>
      </c>
      <c r="D12">
        <v>2</v>
      </c>
      <c r="E12">
        <v>3</v>
      </c>
      <c r="F12">
        <v>4</v>
      </c>
      <c r="G12" t="s">
        <v>106</v>
      </c>
    </row>
    <row r="13" spans="1:144" x14ac:dyDescent="0.2">
      <c r="B13" t="s">
        <v>107</v>
      </c>
      <c r="C13" t="s">
        <v>108</v>
      </c>
      <c r="D13" t="s">
        <v>108</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宮崎　輝和</cp:lastModifiedBy>
  <cp:lastPrinted>2024-02-09T00:27:56Z</cp:lastPrinted>
  <dcterms:created xsi:type="dcterms:W3CDTF">2023-12-05T01:00:12Z</dcterms:created>
  <dcterms:modified xsi:type="dcterms:W3CDTF">2024-02-09T00:31:01Z</dcterms:modified>
  <cp:category/>
</cp:coreProperties>
</file>