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J:\2 上下水共通\各課より\R5年度\総合政策課\R6.1.17 公営企業に係る経営比較分析表（令和 ４ 年度決算） の分析等について\提出\"/>
    </mc:Choice>
  </mc:AlternateContent>
  <xr:revisionPtr revIDLastSave="0" documentId="13_ncr:1_{8C03886E-962D-46CD-A0C3-A160DE12ED1E}" xr6:coauthVersionLast="36" xr6:coauthVersionMax="36" xr10:uidLastSave="{00000000-0000-0000-0000-000000000000}"/>
  <workbookProtection workbookAlgorithmName="SHA-512" workbookHashValue="9UBMY3NStexUirxlTgnE/qfKk3ejRQOIpzqELvAWrJl1bviezPQVEPPgO/lFsKZUgnzc5MUR7BJ1gWDkLOuCdg==" workbookSaltValue="sOtFWuy0O0Mvc7oy345uh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<sst xmlns="http://schemas.openxmlformats.org/spreadsheetml/2006/main" count="228" uniqueCount="114">
  <si>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</si>
  <si>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</si>
  <si>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</si>
  <si>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</si>
  <si>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</si>
  <si>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</si>
  <si>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</si>
  <si>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</si>
  <si>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</si>
  <si>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</si>
  <si>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</si>
  <si>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</si>
  <si>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</si>
  <si>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</si>
  <si>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</si>
  <si>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</si>
  <si>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</si>
  <si>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</si>
  <si>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</si>
  <si>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</si>
  <si>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</si>
  <si>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</si>
  <si>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</si>
  <si>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</si>
  <si>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</si>
  <si>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</si>
  <si>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</si>
  <si>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</si>
  <si>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</si>
  <si>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</si>
  <si>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</si>
  <si>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</si>
  <si>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</si>
  <si>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</si>
  <si>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</si>
  <si>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</si>
  <si>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</si>
  <si>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</si>
  <si>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</si>
  <si>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</si>
  <si>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</si>
  <si>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</si>
  <si>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</si>
  <si>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</si>
  <si>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</si>
  <si>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</si>
  <si>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</si>
  <si>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</si>
  <si>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</si>
  <si>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</si>
  <si>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</si>
  <si>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</si>
  <si>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</si>
  <si>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</si>
  <si>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</si>
  <si>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</si>
  <si>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</si>
  <si>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</si>
  <si>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</si>
  <si>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</si>
  <si>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</si>
  <si>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</si>
  <si>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</si>
  <si>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</si>
  <si>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</si>
  <si>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</si>
  <si>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</si>
  <si>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</si>
  <si>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</si>
  <si>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</si>
  <si>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</si>
  <si>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</si>
  <si>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</si>
  <si>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</si>
  <si>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</si>
  <si>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</si>
  <si>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</si>
  <si>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</si>
  <si>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</si>
  <si>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</si>
  <si>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</si>
  <si>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</si>
  <si>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</si>
  <si>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</si>
  <si>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</si>
  <si>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</si>
  <si>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</si>
  <si>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</si>
  <si>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</si>
  <si>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</si>
  <si>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</si>
  <si>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</si>
  <si>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</si>
  <si>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</si>
  <si>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</si>
  <si>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</si>
  <si>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</si>
  <si>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</si>
  <si>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</si>
  <si>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</si>
  <si>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</si>
  <si>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</si>
  <si>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</si>
  <si>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</si>
  <si>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</si>
  <si>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</si>
  <si>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</si>
  <si>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</si>
  <si>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</si>
  <si>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</si>
  <si>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</si>
  <si>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100％以上、②累積欠損金比率0％となっていることから経営状況は健全に保たれているが、⑤料金回収率が100％未満であることから給水収益以外の収入（繰出基準に定める事由以外の繰出金）によって収入不足を補填している状況だといえる。
　③平成30年度以降、料金改定を行ったことで流動資産が増加し、流動比率が大きく増加する要因となった。また、令和3年度においては、他会計繰入金の償還終了に伴い流動負債が減少したため、増加している要因である。
　④企業債残高対給水収益比率が平均値より低くなっているのは、これまで必要な更新投資を先送りにしてきたためであり、今後、水道施設の耐震化を図るため事業量は増加予定であるが企業債以外の財源を確保することで企業債残高の増加を抑制していく予定である。
　⑥給水原価が平均値と比較し高い水準となっているのは、年々人口減少とともに有収水量が減少傾向にあること、また、受水費や減価償却費等による経常費用の削減が難しくなっていることが要因となっている。
　⑦施設利用率は平均値より低い水準となっており、給水人口の減少を踏まえ、適切な施設規模への検討が必要となってきている。
　⑧有収率は比較的高い水準を保っていたが、近年低下傾向にあるため、今後、維持又は向上を目指していく必要がある。</t>
    <rPh sb="124" eb="126">
      <t>ヘイセイ</t>
    </rPh>
    <rPh sb="128" eb="130">
      <t>ネンド</t>
    </rPh>
    <rPh sb="130" eb="132">
      <t>イコウ</t>
    </rPh>
    <rPh sb="165" eb="167">
      <t>ヨウイン</t>
    </rPh>
    <rPh sb="175" eb="177">
      <t>レイワ</t>
    </rPh>
    <rPh sb="178" eb="180">
      <t>ネンド</t>
    </rPh>
    <rPh sb="186" eb="187">
      <t>タ</t>
    </rPh>
    <rPh sb="187" eb="189">
      <t>カイケイ</t>
    </rPh>
    <rPh sb="189" eb="191">
      <t>クリイレ</t>
    </rPh>
    <rPh sb="191" eb="192">
      <t>キン</t>
    </rPh>
    <rPh sb="193" eb="195">
      <t>ショウカン</t>
    </rPh>
    <rPh sb="195" eb="197">
      <t>シュウリョウ</t>
    </rPh>
    <rPh sb="198" eb="199">
      <t>トモナ</t>
    </rPh>
    <rPh sb="200" eb="202">
      <t>リュウドウ</t>
    </rPh>
    <rPh sb="202" eb="204">
      <t>フサイ</t>
    </rPh>
    <rPh sb="205" eb="207">
      <t>ゲンショウ</t>
    </rPh>
    <rPh sb="212" eb="214">
      <t>ゾウカ</t>
    </rPh>
    <rPh sb="218" eb="220">
      <t>ヨウイン</t>
    </rPh>
    <rPh sb="284" eb="286">
      <t>スイドウ</t>
    </rPh>
    <rPh sb="286" eb="288">
      <t>シセツ</t>
    </rPh>
    <rPh sb="297" eb="299">
      <t>ジギョウ</t>
    </rPh>
    <rPh sb="299" eb="300">
      <t>リョウ</t>
    </rPh>
    <rPh sb="301" eb="303">
      <t>ゾウカ</t>
    </rPh>
    <rPh sb="303" eb="305">
      <t>ヨテイ</t>
    </rPh>
    <rPh sb="309" eb="311">
      <t>キギョウ</t>
    </rPh>
    <rPh sb="311" eb="312">
      <t>サイ</t>
    </rPh>
    <rPh sb="312" eb="314">
      <t>イガイ</t>
    </rPh>
    <rPh sb="315" eb="317">
      <t>ザイゲン</t>
    </rPh>
    <rPh sb="318" eb="320">
      <t>カクホ</t>
    </rPh>
    <rPh sb="334" eb="336">
      <t>ヨクセイ</t>
    </rPh>
    <rPh sb="340" eb="342">
      <t>ヨテイ</t>
    </rPh>
    <rPh sb="354" eb="357">
      <t>ヘイキンチ</t>
    </rPh>
    <rPh sb="358" eb="360">
      <t>ヒカク</t>
    </rPh>
    <rPh sb="374" eb="376">
      <t>ネンネン</t>
    </rPh>
    <rPh sb="376" eb="380">
      <t>ジンコウゲンショウ</t>
    </rPh>
    <rPh sb="384" eb="388">
      <t>ユウシュウスイリョウ</t>
    </rPh>
    <rPh sb="389" eb="391">
      <t>ゲンショウ</t>
    </rPh>
    <rPh sb="391" eb="393">
      <t>ケイコウ</t>
    </rPh>
    <rPh sb="402" eb="404">
      <t>ジュスイ</t>
    </rPh>
    <rPh sb="404" eb="405">
      <t>ヒ</t>
    </rPh>
    <rPh sb="411" eb="412">
      <t>トウ</t>
    </rPh>
    <rPh sb="415" eb="417">
      <t>ケイジョウ</t>
    </rPh>
    <rPh sb="417" eb="419">
      <t>ヒヨウ</t>
    </rPh>
    <rPh sb="420" eb="422">
      <t>サクゲン</t>
    </rPh>
    <rPh sb="423" eb="424">
      <t>ムズカ</t>
    </rPh>
    <rPh sb="434" eb="436">
      <t>ヨウイン</t>
    </rPh>
    <phoneticPr fontId="4"/>
  </si>
  <si>
    <t>　①有形固定資産減価償却率及び②管路経年化率を見ると、管路経年化率は1％未満であるため、管路以外の保有資産の減価償却が進んできている。
　昭和60年前後に集中的に管路を布設しているため、同時期に耐用年数を迎えることになる。現在、重要給水施設等の管路を計画的に更新し耐震化していく予定となっている。</t>
    <rPh sb="112" eb="114">
      <t>ゲンザイ</t>
    </rPh>
    <rPh sb="115" eb="117">
      <t>ジュウヨウ</t>
    </rPh>
    <rPh sb="117" eb="119">
      <t>キュウスイ</t>
    </rPh>
    <rPh sb="119" eb="121">
      <t>シセツ</t>
    </rPh>
    <rPh sb="121" eb="122">
      <t>トウ</t>
    </rPh>
    <rPh sb="123" eb="125">
      <t>カンロ</t>
    </rPh>
    <rPh sb="130" eb="132">
      <t>コウシン</t>
    </rPh>
    <rPh sb="133" eb="136">
      <t>タイシンカ</t>
    </rPh>
    <rPh sb="140" eb="142">
      <t>ヨテイ</t>
    </rPh>
    <phoneticPr fontId="4"/>
  </si>
  <si>
    <t>　これまで、必要な更新投資を先送りにし、経営の健全化を維持するため、給水収益以外の収入によって収入不足を補填している状況であった。
　しかし、設備の更新・管路の耐震化等により、今後、維持管理費の増加が予想されるため、平成29年度に料金改定の検討を行い料金回収率の引上げになったが定期的に料金設定を見直す必要がある。
　今後は、既存施設の延命対策に取り組みながら、計画的な設備の更新、施設や管路の耐震化を進め、将来にわたる上水道の安定供給を図っていく。</t>
    <rPh sb="108" eb="110">
      <t>ヘイセイ</t>
    </rPh>
    <rPh sb="112" eb="114">
      <t>ネンド</t>
    </rPh>
    <rPh sb="120" eb="122">
      <t>ケントウ</t>
    </rPh>
    <rPh sb="125" eb="127">
      <t>リョウキン</t>
    </rPh>
    <rPh sb="127" eb="129">
      <t>カイシュウ</t>
    </rPh>
    <rPh sb="129" eb="130">
      <t>リツ</t>
    </rPh>
    <rPh sb="131" eb="133">
      <t>ヒキア</t>
    </rPh>
    <rPh sb="191" eb="193">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</si>
</sst>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82-455D-A5C8-CA907B0A65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D82-455D-A5C8-CA907B0A65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41.37</c:v>
                </c:pt>
                <c:pt idx="1">
                  <c:v>39.74</c:v>
                </c:pt>
                <c:pt idx="2">
                  <c:v>40.049999999999997</c:v>
                </c:pt>
                <c:pt idx="3">
                  <c:v>41.16</c:v>
                </c:pt>
                <c:pt idx="4">
                  <c:v>40.92</c:v>
                </c:pt>
              </c:numCache>
            </c:numRef>
          </c:val>
          <c:extLst>
            <c:ext xmlns:c16="http://schemas.microsoft.com/office/drawing/2014/chart" uri="{C3380CC4-5D6E-409C-BE32-E72D297353CC}">
              <c16:uniqueId val="{00000000-2014-460A-A81A-A6EAF730BA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2014-460A-A81A-A6EAF730BA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86.79</c:v>
                </c:pt>
                <c:pt idx="1">
                  <c:v>85.82</c:v>
                </c:pt>
                <c:pt idx="2">
                  <c:v>81.849999999999994</c:v>
                </c:pt>
                <c:pt idx="3">
                  <c:v>79.83</c:v>
                </c:pt>
                <c:pt idx="4">
                  <c:v>75.88</c:v>
                </c:pt>
              </c:numCache>
            </c:numRef>
          </c:val>
          <c:extLst>
            <c:ext xmlns:c16="http://schemas.microsoft.com/office/drawing/2014/chart" uri="{C3380CC4-5D6E-409C-BE32-E72D297353CC}">
              <c16:uniqueId val="{00000000-140E-40ED-90E8-03A7BC9A4F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140E-40ED-90E8-03A7BC9A4F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102.08</c:v>
                </c:pt>
                <c:pt idx="1">
                  <c:v>104.41</c:v>
                </c:pt>
                <c:pt idx="2">
                  <c:v>102.3</c:v>
                </c:pt>
                <c:pt idx="3">
                  <c:v>102.31</c:v>
                </c:pt>
                <c:pt idx="4">
                  <c:v>102.12</c:v>
                </c:pt>
              </c:numCache>
            </c:numRef>
          </c:val>
          <c:extLst>
            <c:ext xmlns:c16="http://schemas.microsoft.com/office/drawing/2014/chart" uri="{C3380CC4-5D6E-409C-BE32-E72D297353CC}">
              <c16:uniqueId val="{00000000-9A27-481C-8353-4DDDA307EB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9A27-481C-8353-4DDDA307EB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64.13</c:v>
                </c:pt>
                <c:pt idx="1">
                  <c:v>65.11</c:v>
                </c:pt>
                <c:pt idx="2">
                  <c:v>67.06</c:v>
                </c:pt>
                <c:pt idx="3">
                  <c:v>69.27</c:v>
                </c:pt>
                <c:pt idx="4">
                  <c:v>70.25</c:v>
                </c:pt>
              </c:numCache>
            </c:numRef>
          </c:val>
          <c:extLst>
            <c:ext xmlns:c16="http://schemas.microsoft.com/office/drawing/2014/chart" uri="{C3380CC4-5D6E-409C-BE32-E72D297353CC}">
              <c16:uniqueId val="{00000000-472F-4E69-87F9-04E721FA72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472F-4E69-87F9-04E721FA72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0.15</c:v>
                </c:pt>
                <c:pt idx="1">
                  <c:v>0.15</c:v>
                </c:pt>
                <c:pt idx="2">
                  <c:v>0.15</c:v>
                </c:pt>
                <c:pt idx="3">
                  <c:v>0.15</c:v>
                </c:pt>
                <c:pt idx="4">
                  <c:v>0.15</c:v>
                </c:pt>
              </c:numCache>
            </c:numRef>
          </c:val>
          <c:extLst>
            <c:ext xmlns:c16="http://schemas.microsoft.com/office/drawing/2014/chart" uri="{C3380CC4-5D6E-409C-BE32-E72D297353CC}">
              <c16:uniqueId val="{00000000-F07A-4CB7-A742-CF998F22FF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F07A-4CB7-A742-CF998F22FF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FF-4C4D-A742-EBEF6E7AF6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6FFF-4C4D-A742-EBEF6E7AF6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332.59</c:v>
                </c:pt>
                <c:pt idx="1">
                  <c:v>348.4</c:v>
                </c:pt>
                <c:pt idx="2">
                  <c:v>399.07</c:v>
                </c:pt>
                <c:pt idx="3">
                  <c:v>1011.32</c:v>
                </c:pt>
                <c:pt idx="4">
                  <c:v>1244.21</c:v>
                </c:pt>
              </c:numCache>
            </c:numRef>
          </c:val>
          <c:extLst>
            <c:ext xmlns:c16="http://schemas.microsoft.com/office/drawing/2014/chart" uri="{C3380CC4-5D6E-409C-BE32-E72D297353CC}">
              <c16:uniqueId val="{00000000-EEC9-4A7C-A397-7B69FA04C3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EC9-4A7C-A397-7B69FA04C3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170.56</c:v>
                </c:pt>
                <c:pt idx="1">
                  <c:v>181</c:v>
                </c:pt>
                <c:pt idx="2">
                  <c:v>212.93</c:v>
                </c:pt>
                <c:pt idx="3">
                  <c:v>190.37</c:v>
                </c:pt>
                <c:pt idx="4">
                  <c:v>214.66</c:v>
                </c:pt>
              </c:numCache>
            </c:numRef>
          </c:val>
          <c:extLst>
            <c:ext xmlns:c16="http://schemas.microsoft.com/office/drawing/2014/chart" uri="{C3380CC4-5D6E-409C-BE32-E72D297353CC}">
              <c16:uniqueId val="{00000000-DAF1-42EF-A23D-8AD755688F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DAF1-42EF-A23D-8AD755688F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74.22</c:v>
                </c:pt>
                <c:pt idx="1">
                  <c:v>81.31</c:v>
                </c:pt>
                <c:pt idx="2">
                  <c:v>69.05</c:v>
                </c:pt>
                <c:pt idx="3">
                  <c:v>71.81</c:v>
                </c:pt>
                <c:pt idx="4">
                  <c:v>58.71</c:v>
                </c:pt>
              </c:numCache>
            </c:numRef>
          </c:val>
          <c:extLst>
            <c:ext xmlns:c16="http://schemas.microsoft.com/office/drawing/2014/chart" uri="{C3380CC4-5D6E-409C-BE32-E72D297353CC}">
              <c16:uniqueId val="{00000000-14FE-40A3-9E5D-632BD543CA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14FE-40A3-9E5D-632BD543CA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279.05</c:v>
                </c:pt>
                <c:pt idx="1">
                  <c:v>283.92</c:v>
                </c:pt>
                <c:pt idx="2">
                  <c:v>304.89</c:v>
                </c:pt>
                <c:pt idx="3">
                  <c:v>326.10000000000002</c:v>
                </c:pt>
                <c:pt idx="4">
                  <c:v>371.57</c:v>
                </c:pt>
              </c:numCache>
            </c:numRef>
          </c:val>
          <c:extLst>
            <c:ext xmlns:c16="http://schemas.microsoft.com/office/drawing/2014/chart" uri="{C3380CC4-5D6E-409C-BE32-E72D297353CC}">
              <c16:uniqueId val="{00000000-812B-4B60-A7F9-B933DE4414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812B-4B60-A7F9-B933DE4414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伊方町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8395</v>
      </c>
      <c r="AM8" s="45"/>
      <c r="AN8" s="45"/>
      <c r="AO8" s="45"/>
      <c r="AP8" s="45"/>
      <c r="AQ8" s="45"/>
      <c r="AR8" s="45"/>
      <c r="AS8" s="45"/>
      <c r="AT8" s="46">
        <f>データ!$S$6</f>
        <v>93.83</v>
      </c>
      <c r="AU8" s="47"/>
      <c r="AV8" s="47"/>
      <c r="AW8" s="47"/>
      <c r="AX8" s="47"/>
      <c r="AY8" s="47"/>
      <c r="AZ8" s="47"/>
      <c r="BA8" s="47"/>
      <c r="BB8" s="48">
        <f>データ!$T$6</f>
        <v>89.47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80.209999999999994</v>
      </c>
      <c r="J10" s="47"/>
      <c r="K10" s="47"/>
      <c r="L10" s="47"/>
      <c r="M10" s="47"/>
      <c r="N10" s="47"/>
      <c r="O10" s="81"/>
      <c r="P10" s="48">
        <f>データ!$P$6</f>
        <v>98.17</v>
      </c>
      <c r="Q10" s="48"/>
      <c r="R10" s="48"/>
      <c r="S10" s="48"/>
      <c r="T10" s="48"/>
      <c r="U10" s="48"/>
      <c r="V10" s="48"/>
      <c r="W10" s="45">
        <f>データ!$Q$6</f>
        <v>4070</v>
      </c>
      <c r="X10" s="45"/>
      <c r="Y10" s="45"/>
      <c r="Z10" s="45"/>
      <c r="AA10" s="45"/>
      <c r="AB10" s="45"/>
      <c r="AC10" s="45"/>
      <c r="AD10" s="2"/>
      <c r="AE10" s="2"/>
      <c r="AF10" s="2"/>
      <c r="AG10" s="2"/>
      <c r="AH10" s="2"/>
      <c r="AI10" s="2"/>
      <c r="AJ10" s="2"/>
      <c r="AK10" s="2"/>
      <c r="AL10" s="45">
        <f>データ!$U$6</f>
        <v>8081</v>
      </c>
      <c r="AM10" s="45"/>
      <c r="AN10" s="45"/>
      <c r="AO10" s="45"/>
      <c r="AP10" s="45"/>
      <c r="AQ10" s="45"/>
      <c r="AR10" s="45"/>
      <c r="AS10" s="45"/>
      <c r="AT10" s="46">
        <f>データ!$V$6</f>
        <v>24.11</v>
      </c>
      <c r="AU10" s="47"/>
      <c r="AV10" s="47"/>
      <c r="AW10" s="47"/>
      <c r="AX10" s="47"/>
      <c r="AY10" s="47"/>
      <c r="AZ10" s="47"/>
      <c r="BA10" s="47"/>
      <c r="BB10" s="48">
        <f>データ!$W$6</f>
        <v>335.17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URuEQYGYCrweKz5hmgAjofSR3K/gCHolo9YUMJ7JcrPVeL/TvnYQ47eGAXVR28Z5oTsPJvHDiBEAR9zFaStJw==" saltValue="91INemuzACiJ4jPxtdgW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384429</v>
      </c>
      <c r="D6" s="20">
        <f t="shared" si="3"/>
        <v>46</v>
      </c>
      <c r="E6" s="20">
        <f t="shared" si="3"/>
        <v>1</v>
      </c>
      <c r="F6" s="20">
        <f t="shared" si="3"/>
        <v>0</v>
      </c>
      <c r="G6" s="20">
        <f t="shared" si="3"/>
        <v>1</v>
      </c>
      <c r="H6" s="20" t="str">
        <f t="shared" si="3"/>
        <v>愛媛県　伊方町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80.209999999999994</v>
      </c>
      <c r="P6" s="21">
        <f t="shared" si="3"/>
        <v>98.17</v>
      </c>
      <c r="Q6" s="21">
        <f t="shared" si="3"/>
        <v>4070</v>
      </c>
      <c r="R6" s="21">
        <f t="shared" si="3"/>
        <v>8395</v>
      </c>
      <c r="S6" s="21">
        <f t="shared" si="3"/>
        <v>93.83</v>
      </c>
      <c r="T6" s="21">
        <f t="shared" si="3"/>
        <v>89.47</v>
      </c>
      <c r="U6" s="21">
        <f t="shared" si="3"/>
        <v>8081</v>
      </c>
      <c r="V6" s="21">
        <f t="shared" si="3"/>
        <v>24.11</v>
      </c>
      <c r="W6" s="21">
        <f t="shared" si="3"/>
        <v>335.17</v>
      </c>
      <c r="X6" s="22">
        <f>IF(X7="",NA(),X7)</f>
        <v>102.08</v>
      </c>
      <c r="Y6" s="22">
        <f t="shared" ref="Y6:AG6" si="4">IF(Y7="",NA(),Y7)</f>
        <v>104.41</v>
      </c>
      <c r="Z6" s="22">
        <f t="shared" si="4"/>
        <v>102.3</v>
      </c>
      <c r="AA6" s="22">
        <f t="shared" si="4"/>
        <v>102.31</v>
      </c>
      <c r="AB6" s="22">
        <f t="shared" si="4"/>
        <v>102.12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332.59</v>
      </c>
      <c r="AU6" s="22">
        <f t="shared" ref="AU6:BC6" si="6">IF(AU7="",NA(),AU7)</f>
        <v>348.4</v>
      </c>
      <c r="AV6" s="22">
        <f t="shared" si="6"/>
        <v>399.07</v>
      </c>
      <c r="AW6" s="22">
        <f t="shared" si="6"/>
        <v>1011.32</v>
      </c>
      <c r="AX6" s="22">
        <f t="shared" si="6"/>
        <v>1244.21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170.56</v>
      </c>
      <c r="BF6" s="22">
        <f t="shared" ref="BF6:BN6" si="7">IF(BF7="",NA(),BF7)</f>
        <v>181</v>
      </c>
      <c r="BG6" s="22">
        <f t="shared" si="7"/>
        <v>212.93</v>
      </c>
      <c r="BH6" s="22">
        <f t="shared" si="7"/>
        <v>190.37</v>
      </c>
      <c r="BI6" s="22">
        <f t="shared" si="7"/>
        <v>214.66</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74.22</v>
      </c>
      <c r="BQ6" s="22">
        <f t="shared" ref="BQ6:BY6" si="8">IF(BQ7="",NA(),BQ7)</f>
        <v>81.31</v>
      </c>
      <c r="BR6" s="22">
        <f t="shared" si="8"/>
        <v>69.05</v>
      </c>
      <c r="BS6" s="22">
        <f t="shared" si="8"/>
        <v>71.81</v>
      </c>
      <c r="BT6" s="22">
        <f t="shared" si="8"/>
        <v>58.71</v>
      </c>
      <c r="BU6" s="22">
        <f t="shared" si="8"/>
        <v>84.77</v>
      </c>
      <c r="BV6" s="22">
        <f t="shared" si="8"/>
        <v>87.11</v>
      </c>
      <c r="BW6" s="22">
        <f t="shared" si="8"/>
        <v>82.78</v>
      </c>
      <c r="BX6" s="22">
        <f t="shared" si="8"/>
        <v>84.82</v>
      </c>
      <c r="BY6" s="22">
        <f t="shared" si="8"/>
        <v>82.29</v>
      </c>
      <c r="BZ6" s="21" t="str">
        <f>IF(BZ7="","",IF(BZ7="-","【-】","【"&amp;SUBSTITUTE(TEXT(BZ7,"#,##0.00"),"-","△")&amp;"】"))</f>
        <v>【97.47】</v>
      </c>
      <c r="CA6" s="22">
        <f>IF(CA7="",NA(),CA7)</f>
        <v>279.05</v>
      </c>
      <c r="CB6" s="22">
        <f t="shared" ref="CB6:CJ6" si="9">IF(CB7="",NA(),CB7)</f>
        <v>283.92</v>
      </c>
      <c r="CC6" s="22">
        <f t="shared" si="9"/>
        <v>304.89</v>
      </c>
      <c r="CD6" s="22">
        <f t="shared" si="9"/>
        <v>326.10000000000002</v>
      </c>
      <c r="CE6" s="22">
        <f t="shared" si="9"/>
        <v>371.57</v>
      </c>
      <c r="CF6" s="22">
        <f t="shared" si="9"/>
        <v>227.27</v>
      </c>
      <c r="CG6" s="22">
        <f t="shared" si="9"/>
        <v>223.98</v>
      </c>
      <c r="CH6" s="22">
        <f t="shared" si="9"/>
        <v>225.09</v>
      </c>
      <c r="CI6" s="22">
        <f t="shared" si="9"/>
        <v>224.82</v>
      </c>
      <c r="CJ6" s="22">
        <f t="shared" si="9"/>
        <v>230.85</v>
      </c>
      <c r="CK6" s="21" t="str">
        <f>IF(CK7="","",IF(CK7="-","【-】","【"&amp;SUBSTITUTE(TEXT(CK7,"#,##0.00"),"-","△")&amp;"】"))</f>
        <v>【174.75】</v>
      </c>
      <c r="CL6" s="22">
        <f>IF(CL7="",NA(),CL7)</f>
        <v>41.37</v>
      </c>
      <c r="CM6" s="22">
        <f t="shared" ref="CM6:CU6" si="10">IF(CM7="",NA(),CM7)</f>
        <v>39.74</v>
      </c>
      <c r="CN6" s="22">
        <f t="shared" si="10"/>
        <v>40.049999999999997</v>
      </c>
      <c r="CO6" s="22">
        <f t="shared" si="10"/>
        <v>41.16</v>
      </c>
      <c r="CP6" s="22">
        <f t="shared" si="10"/>
        <v>40.92</v>
      </c>
      <c r="CQ6" s="22">
        <f t="shared" si="10"/>
        <v>50.29</v>
      </c>
      <c r="CR6" s="22">
        <f t="shared" si="10"/>
        <v>49.64</v>
      </c>
      <c r="CS6" s="22">
        <f t="shared" si="10"/>
        <v>49.38</v>
      </c>
      <c r="CT6" s="22">
        <f t="shared" si="10"/>
        <v>50.09</v>
      </c>
      <c r="CU6" s="22">
        <f t="shared" si="10"/>
        <v>50.1</v>
      </c>
      <c r="CV6" s="21" t="str">
        <f>IF(CV7="","",IF(CV7="-","【-】","【"&amp;SUBSTITUTE(TEXT(CV7,"#,##0.00"),"-","△")&amp;"】"))</f>
        <v>【59.97】</v>
      </c>
      <c r="CW6" s="22">
        <f>IF(CW7="",NA(),CW7)</f>
        <v>86.79</v>
      </c>
      <c r="CX6" s="22">
        <f t="shared" ref="CX6:DF6" si="11">IF(CX7="",NA(),CX7)</f>
        <v>85.82</v>
      </c>
      <c r="CY6" s="22">
        <f t="shared" si="11"/>
        <v>81.849999999999994</v>
      </c>
      <c r="CZ6" s="22">
        <f t="shared" si="11"/>
        <v>79.83</v>
      </c>
      <c r="DA6" s="22">
        <f t="shared" si="11"/>
        <v>75.88</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64.13</v>
      </c>
      <c r="DI6" s="22">
        <f t="shared" ref="DI6:DQ6" si="12">IF(DI7="",NA(),DI7)</f>
        <v>65.11</v>
      </c>
      <c r="DJ6" s="22">
        <f t="shared" si="12"/>
        <v>67.06</v>
      </c>
      <c r="DK6" s="22">
        <f t="shared" si="12"/>
        <v>69.27</v>
      </c>
      <c r="DL6" s="22">
        <f t="shared" si="12"/>
        <v>70.25</v>
      </c>
      <c r="DM6" s="22">
        <f t="shared" si="12"/>
        <v>45.85</v>
      </c>
      <c r="DN6" s="22">
        <f t="shared" si="12"/>
        <v>47.31</v>
      </c>
      <c r="DO6" s="22">
        <f t="shared" si="12"/>
        <v>47.5</v>
      </c>
      <c r="DP6" s="22">
        <f t="shared" si="12"/>
        <v>48.41</v>
      </c>
      <c r="DQ6" s="22">
        <f t="shared" si="12"/>
        <v>50.02</v>
      </c>
      <c r="DR6" s="21" t="str">
        <f>IF(DR7="","",IF(DR7="-","【-】","【"&amp;SUBSTITUTE(TEXT(DR7,"#,##0.00"),"-","△")&amp;"】"))</f>
        <v>【51.51】</v>
      </c>
      <c r="DS6" s="22">
        <f>IF(DS7="",NA(),DS7)</f>
        <v>0.15</v>
      </c>
      <c r="DT6" s="22">
        <f t="shared" ref="DT6:EB6" si="13">IF(DT7="",NA(),DT7)</f>
        <v>0.15</v>
      </c>
      <c r="DU6" s="22">
        <f t="shared" si="13"/>
        <v>0.15</v>
      </c>
      <c r="DV6" s="22">
        <f t="shared" si="13"/>
        <v>0.15</v>
      </c>
      <c r="DW6" s="22">
        <f t="shared" si="13"/>
        <v>0.15</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384429</v>
      </c>
      <c r="D7" s="24">
        <v>46</v>
      </c>
      <c r="E7" s="24">
        <v>1</v>
      </c>
      <c r="F7" s="24">
        <v>0</v>
      </c>
      <c r="G7" s="24">
        <v>1</v>
      </c>
      <c r="H7" s="24" t="s">
        <v>93</v>
      </c>
      <c r="I7" s="24" t="s">
        <v>94</v>
      </c>
      <c r="J7" s="24" t="s">
        <v>95</v>
      </c>
      <c r="K7" s="24" t="s">
        <v>96</v>
      </c>
      <c r="L7" s="24" t="s">
        <v>97</v>
      </c>
      <c r="M7" s="24" t="s">
        <v>98</v>
      </c>
      <c r="N7" s="25" t="s">
        <v>99</v>
      </c>
      <c r="O7" s="25">
        <v>80.209999999999994</v>
      </c>
      <c r="P7" s="25">
        <v>98.17</v>
      </c>
      <c r="Q7" s="25">
        <v>4070</v>
      </c>
      <c r="R7" s="25">
        <v>8395</v>
      </c>
      <c r="S7" s="25">
        <v>93.83</v>
      </c>
      <c r="T7" s="25">
        <v>89.47</v>
      </c>
      <c r="U7" s="25">
        <v>8081</v>
      </c>
      <c r="V7" s="25">
        <v>24.11</v>
      </c>
      <c r="W7" s="25">
        <v>335.17</v>
      </c>
      <c r="X7" s="25">
        <v>102.08</v>
      </c>
      <c r="Y7" s="25">
        <v>104.41</v>
      </c>
      <c r="Z7" s="25">
        <v>102.3</v>
      </c>
      <c r="AA7" s="25">
        <v>102.31</v>
      </c>
      <c r="AB7" s="25">
        <v>102.12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332.59</v>
      </c>
      <c r="AU7" s="25">
        <v>348.4</v>
      </c>
      <c r="AV7" s="25">
        <v>399.07</v>
      </c>
      <c r="AW7" s="25">
        <v>1011.32</v>
      </c>
      <c r="AX7" s="25">
        <v>1244.21</v>
      </c>
      <c r="AY7" s="25">
        <v>300.14</v>
      </c>
      <c r="AZ7" s="25">
        <v>301.04000000000002</v>
      </c>
      <c r="BA7" s="25">
        <v>305.08</v>
      </c>
      <c r="BB7" s="25">
        <v>305.33999999999997</v>
      </c>
      <c r="BC7" s="25">
        <v>310.01</v>
      </c>
      <c r="BD7" s="25">
        <v>252.29</v>
      </c>
      <c r="BE7" s="25">
        <v>170.56</v>
      </c>
      <c r="BF7" s="25">
        <v>181</v>
      </c>
      <c r="BG7" s="25">
        <v>212.93</v>
      </c>
      <c r="BH7" s="25">
        <v>190.37</v>
      </c>
      <c r="BI7" s="25">
        <v>214.66</v>
      </c>
      <c r="BJ7" s="25">
        <v>566.65</v>
      </c>
      <c r="BK7" s="25">
        <v>551.62</v>
      </c>
      <c r="BL7" s="25">
        <v>585.59</v>
      </c>
      <c r="BM7" s="25">
        <v>561.34</v>
      </c>
      <c r="BN7" s="25">
        <v>538.33000000000004</v>
      </c>
      <c r="BO7" s="25">
        <v>268.07</v>
      </c>
      <c r="BP7" s="25">
        <v>74.22</v>
      </c>
      <c r="BQ7" s="25">
        <v>81.31</v>
      </c>
      <c r="BR7" s="25">
        <v>69.05</v>
      </c>
      <c r="BS7" s="25">
        <v>71.81</v>
      </c>
      <c r="BT7" s="25">
        <v>58.71</v>
      </c>
      <c r="BU7" s="25">
        <v>84.77</v>
      </c>
      <c r="BV7" s="25">
        <v>87.11</v>
      </c>
      <c r="BW7" s="25">
        <v>82.78</v>
      </c>
      <c r="BX7" s="25">
        <v>84.82</v>
      </c>
      <c r="BY7" s="25">
        <v>82.29</v>
      </c>
      <c r="BZ7" s="25">
        <v>97.47</v>
      </c>
      <c r="CA7" s="25">
        <v>279.05</v>
      </c>
      <c r="CB7" s="25">
        <v>283.92</v>
      </c>
      <c r="CC7" s="25">
        <v>304.89</v>
      </c>
      <c r="CD7" s="25">
        <v>326.10000000000002</v>
      </c>
      <c r="CE7" s="25">
        <v>371.57</v>
      </c>
      <c r="CF7" s="25">
        <v>227.27</v>
      </c>
      <c r="CG7" s="25">
        <v>223.98</v>
      </c>
      <c r="CH7" s="25">
        <v>225.09</v>
      </c>
      <c r="CI7" s="25">
        <v>224.82</v>
      </c>
      <c r="CJ7" s="25">
        <v>230.85</v>
      </c>
      <c r="CK7" s="25">
        <v>174.75</v>
      </c>
      <c r="CL7" s="25">
        <v>41.37</v>
      </c>
      <c r="CM7" s="25">
        <v>39.74</v>
      </c>
      <c r="CN7" s="25">
        <v>40.049999999999997</v>
      </c>
      <c r="CO7" s="25">
        <v>41.16</v>
      </c>
      <c r="CP7" s="25">
        <v>40.92</v>
      </c>
      <c r="CQ7" s="25">
        <v>50.29</v>
      </c>
      <c r="CR7" s="25">
        <v>49.64</v>
      </c>
      <c r="CS7" s="25">
        <v>49.38</v>
      </c>
      <c r="CT7" s="25">
        <v>50.09</v>
      </c>
      <c r="CU7" s="25">
        <v>50.1</v>
      </c>
      <c r="CV7" s="25">
        <v>59.97</v>
      </c>
      <c r="CW7" s="25">
        <v>86.79</v>
      </c>
      <c r="CX7" s="25">
        <v>85.82</v>
      </c>
      <c r="CY7" s="25">
        <v>81.849999999999994</v>
      </c>
      <c r="CZ7" s="25">
        <v>79.83</v>
      </c>
      <c r="DA7" s="25">
        <v>75.88</v>
      </c>
      <c r="DB7" s="25">
        <v>77.73</v>
      </c>
      <c r="DC7" s="25">
        <v>78.09</v>
      </c>
      <c r="DD7" s="25">
        <v>78.010000000000005</v>
      </c>
      <c r="DE7" s="25">
        <v>77.599999999999994</v>
      </c>
      <c r="DF7" s="25">
        <v>77.3</v>
      </c>
      <c r="DG7" s="25">
        <v>89.76</v>
      </c>
      <c r="DH7" s="25">
        <v>64.13</v>
      </c>
      <c r="DI7" s="25">
        <v>65.11</v>
      </c>
      <c r="DJ7" s="25">
        <v>67.06</v>
      </c>
      <c r="DK7" s="25">
        <v>69.27</v>
      </c>
      <c r="DL7" s="25">
        <v>70.25</v>
      </c>
      <c r="DM7" s="25">
        <v>45.85</v>
      </c>
      <c r="DN7" s="25">
        <v>47.31</v>
      </c>
      <c r="DO7" s="25">
        <v>47.5</v>
      </c>
      <c r="DP7" s="25">
        <v>48.41</v>
      </c>
      <c r="DQ7" s="25">
        <v>50.02</v>
      </c>
      <c r="DR7" s="25">
        <v>51.51</v>
      </c>
      <c r="DS7" s="25">
        <v>0.15</v>
      </c>
      <c r="DT7" s="25">
        <v>0.15</v>
      </c>
      <c r="DU7" s="25">
        <v>0.15</v>
      </c>
      <c r="DV7" s="25">
        <v>0.15</v>
      </c>
      <c r="DW7" s="25">
        <v>0.15</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2023-12-05T01:00:18Z</dcterms:created>
  <dcterms:modified xsi:type="dcterms:W3CDTF">2024-02-01T23:45:35Z</dcterms:modified>
  <cp:category/>
</cp:coreProperties>
</file>