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tagashira-ren\デスクトップ\【2.7〆】公営企業に係る経営比較分析表\"/>
    </mc:Choice>
  </mc:AlternateContent>
  <workbookProtection workbookAlgorithmName="SHA-512" workbookHashValue="1pJt1YoP8dcGZyvnfC8dPWiK2v7xddVFWjR2+MlQR6NsCX6o32jqDuRQ4MwiGT2W5F3slEDMLYQF4vwjpsbfhg==" workbookSaltValue="CpECB8M4xB/+mg4AkLBP5A==" workbookSpinCount="100000" lockStructure="1"/>
  <bookViews>
    <workbookView xWindow="0" yWindow="0" windowWidth="19200" windowHeight="68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P10" i="4"/>
  <c r="AT8" i="4"/>
  <c r="AL8" i="4"/>
  <c r="P8" i="4"/>
  <c r="I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<sst xmlns="http://schemas.openxmlformats.org/spreadsheetml/2006/main" count="236" uniqueCount="117">
  <si>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</si>
  <si>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</si>
  <si>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</si>
  <si>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</si>
  <si>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</si>
  <si>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</si>
  <si>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</si>
  <si>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</si>
  <si>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</si>
  <si>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</si>
  <si>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</si>
  <si>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</si>
  <si>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</si>
  <si>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</si>
  <si>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</si>
  <si>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</si>
  <si>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</si>
  <si>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</si>
  <si>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</si>
  <si>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</si>
  <si>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</si>
  <si>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</si>
  <si>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</si>
  <si>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</si>
  <si>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</si>
  <si>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</si>
  <si>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</si>
  <si>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</si>
  <si>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</si>
  <si>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</si>
  <si>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</si>
  <si>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</si>
  <si>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</si>
  <si>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</si>
  <si>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</si>
  <si>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</si>
  <si>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</si>
  <si>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</si>
  <si>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</si>
  <si>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</si>
  <si>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</si>
  <si>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</si>
  <si>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</si>
  <si>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</si>
  <si>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</si>
  <si>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</si>
  <si>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</si>
  <si>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</si>
  <si>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</si>
  <si>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</si>
  <si>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</si>
  <si>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</si>
  <si>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</si>
  <si>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</si>
  <si>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</si>
  <si>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</si>
  <si>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</si>
  <si>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</si>
  <si>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</si>
  <si>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</si>
  <si>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</si>
  <si>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</si>
  <si>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</si>
  <si>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</si>
  <si>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</si>
  <si>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</si>
  <si>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</si>
  <si>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</si>
  <si>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</si>
  <si>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</si>
  <si>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</si>
  <si>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</si>
  <si>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</si>
  <si>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</si>
  <si>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</si>
  <si>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</si>
  <si>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</si>
  <si>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</si>
  <si>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</si>
  <si>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</si>
  <si>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</si>
  <si>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</si>
  <si>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</si>
  <si>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</si>
  <si>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</si>
  <si>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</si>
  <si>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</si>
  <si>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</si>
  <si>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</si>
  <si>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</si>
  <si>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</si>
  <si>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</si>
  <si>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</si>
  <si>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</si>
  <si>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</si>
  <si>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</si>
  <si>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</si>
  <si>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</si>
  <si>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</si>
  <si>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</si>
  <si>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</si>
  <si>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</si>
  <si>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</si>
  <si>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</si>
  <si>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</si>
  <si>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</si>
  <si>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</si>
  <si>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</si>
  <si>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</si>
  <si>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</si>
  <si>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</si>
  <si>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</si>
  <si>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</si>
  <si>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</si>
  <si>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対策として、令和元年度にストックマネジメント計画を策定した。策定した計画に基づき、弓削浄化センターや生名浄化センターの長寿命化工事を行っている。今後もストックマネジメント計画を活用し、施設の更新工事を実施していく。</t>
    <phoneticPr fontId="4"/>
  </si>
  <si>
    <t>公共下水道区域については、面整備率100％かつ水洗化率96.00％という高水準の整備状況である。
　離島のため、各島に下水道施設が必要であるため、維持管理費用が多くかかっている。人口減少に伴い料金収入は減少傾向にあり、料金収入では賄うことができないことから、費用の大部分を一般会計からの繰入金に頼っている状況である。今後、料金改定を行い、収入の増加に努めたい。</t>
    <phoneticPr fontId="4"/>
  </si>
  <si>
    <t>①【収益的収支比率】は85.56％となっており、使用料収入だけでの経営が困難な為、一般会計からの繰入金によって施設の維持管理や地方債償還金を補っている状況である。今後は、料金改定及び経費の削減を検討していきたい。
②【累積欠損金比率】と③【流動比率について】は、法非適用企業のため該当しない。
④【企業債残高対事業規模比率】は、全国や類似団体の平均値と比べると低い値となっているが、今後使用収入の改定等を考えていきたい。
⑤【経費回収率】は、全国や類似団体の平均値より低い値となっている。離島という地理的条件から処理場を集約出来ず、全国や類似団体と比べ経費がかかっているためであるが、今後最適な処理方法を検討していきたい。また、今後料金改定を検討し、適正な使用料収入を確保し、経営改善を図る。
⑥【汚水処理原価】は、306.77円と前年度に比べ増加している。有収水量は昨年とほぼ変わらないが、工事請負費の増加したことにより、処理原価が増加した。
⑦【施設利用率】は、39.70％と全国や類似団体と比べ低い値となっている。今後、処理水量に見合った施設能力の見直しなどを検討する必要がある。
⑧【水洗化率】は、96.00％と全国や類似団体より高水準を維持している。今後も未接続世帯減少に向けて取り組んでいきたい。</t>
    <rPh sb="180" eb="181">
      <t>ヒク</t>
    </rPh>
    <rPh sb="364" eb="365">
      <t>エン</t>
    </rPh>
    <rPh sb="372" eb="374">
      <t>ゾウカ</t>
    </rPh>
    <rPh sb="417" eb="419">
      <t>ゾウカ</t>
    </rPh>
    <rPh sb="450" eb="451">
      <t>ヒク</t>
    </rPh>
    <rPh sb="452" eb="453">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</si>
</sst>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B9-4E6E-AFEF-89C021C0BC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ACB9-4E6E-AFEF-89C021C0BC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46.77</c:v>
                </c:pt>
                <c:pt idx="1">
                  <c:v>45.36</c:v>
                </c:pt>
                <c:pt idx="2">
                  <c:v>43.68</c:v>
                </c:pt>
                <c:pt idx="3">
                  <c:v>43.05</c:v>
                </c:pt>
                <c:pt idx="4" formatCode="#,##0.00;&quot;△&quot;#,##0.00">
                  <c:v>39.700000000000003</c:v>
                </c:pt>
              </c:numCache>
            </c:numRef>
          </c:val>
          <c:extLst>
            <c:ext xmlns:c16="http://schemas.microsoft.com/office/drawing/2014/chart" uri="{C3380CC4-5D6E-409C-BE32-E72D297353CC}">
              <c16:uniqueId val="{00000000-F7B5-407E-AB2B-C07B16B491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7B5-407E-AB2B-C07B16B491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95.33</c:v>
                </c:pt>
                <c:pt idx="1">
                  <c:v>95.65</c:v>
                </c:pt>
                <c:pt idx="2">
                  <c:v>95.7</c:v>
                </c:pt>
                <c:pt idx="3">
                  <c:v>95.79</c:v>
                </c:pt>
                <c:pt idx="4">
                  <c:v>96</c:v>
                </c:pt>
              </c:numCache>
            </c:numRef>
          </c:val>
          <c:extLst>
            <c:ext xmlns:c16="http://schemas.microsoft.com/office/drawing/2014/chart" uri="{C3380CC4-5D6E-409C-BE32-E72D297353CC}">
              <c16:uniqueId val="{00000000-0BA9-4BD9-95D6-5A05B659C8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0BA9-4BD9-95D6-5A05B659C8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75.010000000000005</c:v>
                </c:pt>
                <c:pt idx="1">
                  <c:v>100</c:v>
                </c:pt>
                <c:pt idx="2">
                  <c:v>68.64</c:v>
                </c:pt>
                <c:pt idx="3">
                  <c:v>87.16</c:v>
                </c:pt>
                <c:pt idx="4">
                  <c:v>85.56</c:v>
                </c:pt>
              </c:numCache>
            </c:numRef>
          </c:val>
          <c:extLst>
            <c:ext xmlns:c16="http://schemas.microsoft.com/office/drawing/2014/chart" uri="{C3380CC4-5D6E-409C-BE32-E72D297353CC}">
              <c16:uniqueId val="{00000000-7B3B-484C-9C1F-43136F6931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3B-484C-9C1F-43136F6931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E-4FCA-91AA-55C4E4EE45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E-4FCA-91AA-55C4E4EE45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2-4895-A67F-D89688EFC3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2-4895-A67F-D89688EFC3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C-44B1-9D0F-704F1D00A9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C-44B1-9D0F-704F1D00A9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F-4137-9167-ADA461AFE3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F-4137-9167-ADA461AFE3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173.4</c:v>
                </c:pt>
                <c:pt idx="1">
                  <c:v>139.66999999999999</c:v>
                </c:pt>
                <c:pt idx="2">
                  <c:v>856.63</c:v>
                </c:pt>
                <c:pt idx="3">
                  <c:v>1646.81</c:v>
                </c:pt>
                <c:pt idx="4">
                  <c:v>846.73</c:v>
                </c:pt>
              </c:numCache>
            </c:numRef>
          </c:val>
          <c:extLst>
            <c:ext xmlns:c16="http://schemas.microsoft.com/office/drawing/2014/chart" uri="{C3380CC4-5D6E-409C-BE32-E72D297353CC}">
              <c16:uniqueId val="{00000000-1FDE-4DD2-B269-247790E8A2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FDE-4DD2-B269-247790E8A2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42.75</c:v>
                </c:pt>
                <c:pt idx="1">
                  <c:v>43.95</c:v>
                </c:pt>
                <c:pt idx="2">
                  <c:v>38.619999999999997</c:v>
                </c:pt>
                <c:pt idx="3">
                  <c:v>44.06</c:v>
                </c:pt>
                <c:pt idx="4">
                  <c:v>41.18</c:v>
                </c:pt>
              </c:numCache>
            </c:numRef>
          </c:val>
          <c:extLst>
            <c:ext xmlns:c16="http://schemas.microsoft.com/office/drawing/2014/chart" uri="{C3380CC4-5D6E-409C-BE32-E72D297353CC}">
              <c16:uniqueId val="{00000000-83CF-49D9-BB64-AA356D6581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83CF-49D9-BB64-AA356D6581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280.35000000000002</c:v>
                </c:pt>
                <c:pt idx="1">
                  <c:v>273.75</c:v>
                </c:pt>
                <c:pt idx="2">
                  <c:v>325.79000000000002</c:v>
                </c:pt>
                <c:pt idx="3">
                  <c:v>282.91000000000003</c:v>
                </c:pt>
                <c:pt idx="4">
                  <c:v>306.77</c:v>
                </c:pt>
              </c:numCache>
            </c:numRef>
          </c:val>
          <c:extLst>
            <c:ext xmlns:c16="http://schemas.microsoft.com/office/drawing/2014/chart" uri="{C3380CC4-5D6E-409C-BE32-E72D297353CC}">
              <c16:uniqueId val="{00000000-7860-429D-9AF4-1810058F9D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7860-429D-9AF4-1810058F9D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上島町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6283</v>
      </c>
      <c r="AM8" s="42"/>
      <c r="AN8" s="42"/>
      <c r="AO8" s="42"/>
      <c r="AP8" s="42"/>
      <c r="AQ8" s="42"/>
      <c r="AR8" s="42"/>
      <c r="AS8" s="42"/>
      <c r="AT8" s="35">
        <f>データ!T6</f>
        <v>30.38</v>
      </c>
      <c r="AU8" s="35"/>
      <c r="AV8" s="35"/>
      <c r="AW8" s="35"/>
      <c r="AX8" s="35"/>
      <c r="AY8" s="35"/>
      <c r="AZ8" s="35"/>
      <c r="BA8" s="35"/>
      <c r="BB8" s="35">
        <f>データ!U6</f>
        <v>206.81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76.33</v>
      </c>
      <c r="Q10" s="35"/>
      <c r="R10" s="35"/>
      <c r="S10" s="35"/>
      <c r="T10" s="35"/>
      <c r="U10" s="35"/>
      <c r="V10" s="35"/>
      <c r="W10" s="35">
        <f>データ!Q6</f>
        <v>98.5</v>
      </c>
      <c r="X10" s="35"/>
      <c r="Y10" s="35"/>
      <c r="Z10" s="35"/>
      <c r="AA10" s="35"/>
      <c r="AB10" s="35"/>
      <c r="AC10" s="35"/>
      <c r="AD10" s="42">
        <f>データ!R6</f>
        <v>2200</v>
      </c>
      <c r="AE10" s="42"/>
      <c r="AF10" s="42"/>
      <c r="AG10" s="42"/>
      <c r="AH10" s="42"/>
      <c r="AI10" s="42"/>
      <c r="AJ10" s="42"/>
      <c r="AK10" s="2"/>
      <c r="AL10" s="42">
        <f>データ!V6</f>
        <v>4725</v>
      </c>
      <c r="AM10" s="42"/>
      <c r="AN10" s="42"/>
      <c r="AO10" s="42"/>
      <c r="AP10" s="42"/>
      <c r="AQ10" s="42"/>
      <c r="AR10" s="42"/>
      <c r="AS10" s="42"/>
      <c r="AT10" s="35">
        <f>データ!W6</f>
        <v>1.98</v>
      </c>
      <c r="AU10" s="35"/>
      <c r="AV10" s="35"/>
      <c r="AW10" s="35"/>
      <c r="AX10" s="35"/>
      <c r="AY10" s="35"/>
      <c r="AZ10" s="35"/>
      <c r="BA10" s="35"/>
      <c r="BB10" s="35">
        <f>データ!X6</f>
        <v>2386.36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PkdBs0CEQZANMLcd363i9uWIhgXix0o9LQpQ41BK5q8jJDUggsOFAyjAApA5w+kfgnMy5rhcWB2gP7QM7Swnyw==" saltValue="fceQxDtufFdw3OI3Q6XK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383562</v>
      </c>
      <c r="D6" s="19">
        <f t="shared" si="3"/>
        <v>47</v>
      </c>
      <c r="E6" s="19">
        <f t="shared" si="3"/>
        <v>17</v>
      </c>
      <c r="F6" s="19">
        <f t="shared" si="3"/>
        <v>4</v>
      </c>
      <c r="G6" s="19">
        <f t="shared" si="3"/>
        <v>0</v>
      </c>
      <c r="H6" s="19" t="str">
        <f t="shared" si="3"/>
        <v>愛媛県　上島町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76.33</v>
      </c>
      <c r="Q6" s="20">
        <f t="shared" si="3"/>
        <v>98.5</v>
      </c>
      <c r="R6" s="20">
        <f t="shared" si="3"/>
        <v>2200</v>
      </c>
      <c r="S6" s="20">
        <f t="shared" si="3"/>
        <v>6283</v>
      </c>
      <c r="T6" s="20">
        <f t="shared" si="3"/>
        <v>30.38</v>
      </c>
      <c r="U6" s="20">
        <f t="shared" si="3"/>
        <v>206.81</v>
      </c>
      <c r="V6" s="20">
        <f t="shared" si="3"/>
        <v>4725</v>
      </c>
      <c r="W6" s="20">
        <f t="shared" si="3"/>
        <v>1.98</v>
      </c>
      <c r="X6" s="20">
        <f t="shared" si="3"/>
        <v>2386.36</v>
      </c>
      <c r="Y6" s="21">
        <f>IF(Y7="",NA(),Y7)</f>
        <v>75.010000000000005</v>
      </c>
      <c r="Z6" s="21">
        <f t="shared" ref="Z6:AH6" si="4">IF(Z7="",NA(),Z7)</f>
        <v>100</v>
      </c>
      <c r="AA6" s="21">
        <f t="shared" si="4"/>
        <v>68.64</v>
      </c>
      <c r="AB6" s="21">
        <f t="shared" si="4"/>
        <v>87.16</v>
      </c>
      <c r="AC6" s="21">
        <f t="shared" si="4"/>
        <v>85.56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173.4</v>
      </c>
      <c r="BG6" s="21">
        <f t="shared" ref="BG6:BO6" si="7">IF(BG7="",NA(),BG7)</f>
        <v>139.66999999999999</v>
      </c>
      <c r="BH6" s="21">
        <f t="shared" si="7"/>
        <v>856.63</v>
      </c>
      <c r="BI6" s="21">
        <f t="shared" si="7"/>
        <v>1646.81</v>
      </c>
      <c r="BJ6" s="21">
        <f t="shared" si="7"/>
        <v>846.73</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42.75</v>
      </c>
      <c r="BR6" s="21">
        <f t="shared" ref="BR6:BZ6" si="8">IF(BR7="",NA(),BR7)</f>
        <v>43.95</v>
      </c>
      <c r="BS6" s="21">
        <f t="shared" si="8"/>
        <v>38.619999999999997</v>
      </c>
      <c r="BT6" s="21">
        <f t="shared" si="8"/>
        <v>44.06</v>
      </c>
      <c r="BU6" s="21">
        <f t="shared" si="8"/>
        <v>41.18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280.35000000000002</v>
      </c>
      <c r="CC6" s="21">
        <f t="shared" ref="CC6:CK6" si="9">IF(CC7="",NA(),CC7)</f>
        <v>273.75</v>
      </c>
      <c r="CD6" s="21">
        <f t="shared" si="9"/>
        <v>325.79000000000002</v>
      </c>
      <c r="CE6" s="21">
        <f t="shared" si="9"/>
        <v>282.91000000000003</v>
      </c>
      <c r="CF6" s="21">
        <f t="shared" si="9"/>
        <v>306.77</v>
      </c>
      <c r="CG6" s="21">
        <f t="shared" si="9"/>
        <v>230.02</v>
      </c>
      <c r="CH6" s="21">
        <f t="shared" si="9"/>
        <v>228.47</v>
      </c>
      <c r="CI6" s="21">
        <f t="shared" si="9"/>
        <v>224.88</v>
      </c>
      <c r="CJ6" s="21">
        <f t="shared" si="9"/>
        <v>228.64</v>
      </c>
      <c r="CK6" s="21">
        <f t="shared" si="9"/>
        <v>239.46</v>
      </c>
      <c r="CL6" s="20" t="str">
        <f>IF(CL7="","",IF(CL7="-","【-】","【"&amp;SUBSTITUTE(TEXT(CL7,"#,##0.00"),"-","△")&amp;"】"))</f>
        <v>【220.62】</v>
      </c>
      <c r="CM6" s="21">
        <f>IF(CM7="",NA(),CM7)</f>
        <v>46.77</v>
      </c>
      <c r="CN6" s="21">
        <f t="shared" ref="CN6:CV6" si="10">IF(CN7="",NA(),CN7)</f>
        <v>45.36</v>
      </c>
      <c r="CO6" s="21">
        <f t="shared" si="10"/>
        <v>43.68</v>
      </c>
      <c r="CP6" s="21">
        <f t="shared" si="10"/>
        <v>43.05</v>
      </c>
      <c r="CQ6" s="20">
        <f t="shared" si="10"/>
        <v>39.700000000000003</v>
      </c>
      <c r="CR6" s="21">
        <f t="shared" si="10"/>
        <v>42.56</v>
      </c>
      <c r="CS6" s="21">
        <f t="shared" si="10"/>
        <v>42.47</v>
      </c>
      <c r="CT6" s="21">
        <f t="shared" si="10"/>
        <v>42.4</v>
      </c>
      <c r="CU6" s="21">
        <f t="shared" si="10"/>
        <v>42.28</v>
      </c>
      <c r="CV6" s="21">
        <f t="shared" si="10"/>
        <v>41.06</v>
      </c>
      <c r="CW6" s="20" t="str">
        <f>IF(CW7="","",IF(CW7="-","【-】","【"&amp;SUBSTITUTE(TEXT(CW7,"#,##0.00"),"-","△")&amp;"】"))</f>
        <v>【42.22】</v>
      </c>
      <c r="CX6" s="21">
        <f>IF(CX7="",NA(),CX7)</f>
        <v>95.33</v>
      </c>
      <c r="CY6" s="21">
        <f t="shared" ref="CY6:DG6" si="11">IF(CY7="",NA(),CY7)</f>
        <v>95.65</v>
      </c>
      <c r="CZ6" s="21">
        <f t="shared" si="11"/>
        <v>95.7</v>
      </c>
      <c r="DA6" s="21">
        <f t="shared" si="11"/>
        <v>95.79</v>
      </c>
      <c r="DB6" s="21">
        <f t="shared" si="11"/>
        <v>96</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383562</v>
      </c>
      <c r="D7" s="23">
        <v>47</v>
      </c>
      <c r="E7" s="23">
        <v>17</v>
      </c>
      <c r="F7" s="23">
        <v>4</v>
      </c>
      <c r="G7" s="23">
        <v>0</v>
      </c>
      <c r="H7" s="23" t="s">
        <v>96</v>
      </c>
      <c r="I7" s="23" t="s">
        <v>97</v>
      </c>
      <c r="J7" s="23" t="s">
        <v>98</v>
      </c>
      <c r="K7" s="23" t="s">
        <v>99</v>
      </c>
      <c r="L7" s="23" t="s">
        <v>100</v>
      </c>
      <c r="M7" s="23" t="s">
        <v>101</v>
      </c>
      <c r="N7" s="24" t="s">
        <v>102</v>
      </c>
      <c r="O7" s="24" t="s">
        <v>103</v>
      </c>
      <c r="P7" s="24">
        <v>76.33</v>
      </c>
      <c r="Q7" s="24">
        <v>98.5</v>
      </c>
      <c r="R7" s="24">
        <v>2200</v>
      </c>
      <c r="S7" s="24">
        <v>6283</v>
      </c>
      <c r="T7" s="24">
        <v>30.38</v>
      </c>
      <c r="U7" s="24">
        <v>206.81</v>
      </c>
      <c r="V7" s="24">
        <v>4725</v>
      </c>
      <c r="W7" s="24">
        <v>1.98</v>
      </c>
      <c r="X7" s="24">
        <v>2386.36</v>
      </c>
      <c r="Y7" s="24">
        <v>75.010000000000005</v>
      </c>
      <c r="Z7" s="24">
        <v>100</v>
      </c>
      <c r="AA7" s="24">
        <v>68.64</v>
      </c>
      <c r="AB7" s="24">
        <v>87.16</v>
      </c>
      <c r="AC7" s="24">
        <v>85.56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173.4</v>
      </c>
      <c r="BG7" s="24">
        <v>139.66999999999999</v>
      </c>
      <c r="BH7" s="24">
        <v>856.63</v>
      </c>
      <c r="BI7" s="24">
        <v>1646.81</v>
      </c>
      <c r="BJ7" s="24">
        <v>846.73</v>
      </c>
      <c r="BK7" s="24">
        <v>1194.1500000000001</v>
      </c>
      <c r="BL7" s="24">
        <v>1206.79</v>
      </c>
      <c r="BM7" s="24">
        <v>1258.43</v>
      </c>
      <c r="BN7" s="24">
        <v>1163.75</v>
      </c>
      <c r="BO7" s="24">
        <v>1195.47</v>
      </c>
      <c r="BP7" s="24">
        <v>1182.1099999999999</v>
      </c>
      <c r="BQ7" s="24">
        <v>42.75</v>
      </c>
      <c r="BR7" s="24">
        <v>43.95</v>
      </c>
      <c r="BS7" s="24">
        <v>38.619999999999997</v>
      </c>
      <c r="BT7" s="24">
        <v>44.06</v>
      </c>
      <c r="BU7" s="24">
        <v>41.18</v>
      </c>
      <c r="BV7" s="24">
        <v>72.260000000000005</v>
      </c>
      <c r="BW7" s="24">
        <v>71.84</v>
      </c>
      <c r="BX7" s="24">
        <v>73.36</v>
      </c>
      <c r="BY7" s="24">
        <v>72.599999999999994</v>
      </c>
      <c r="BZ7" s="24">
        <v>69.430000000000007</v>
      </c>
      <c r="CA7" s="24">
        <v>73.78</v>
      </c>
      <c r="CB7" s="24">
        <v>280.35000000000002</v>
      </c>
      <c r="CC7" s="24">
        <v>273.75</v>
      </c>
      <c r="CD7" s="24">
        <v>325.79000000000002</v>
      </c>
      <c r="CE7" s="24">
        <v>282.91000000000003</v>
      </c>
      <c r="CF7" s="24">
        <v>306.77</v>
      </c>
      <c r="CG7" s="24">
        <v>230.02</v>
      </c>
      <c r="CH7" s="24">
        <v>228.47</v>
      </c>
      <c r="CI7" s="24">
        <v>224.88</v>
      </c>
      <c r="CJ7" s="24">
        <v>228.64</v>
      </c>
      <c r="CK7" s="24">
        <v>239.46</v>
      </c>
      <c r="CL7" s="24">
        <v>220.62</v>
      </c>
      <c r="CM7" s="24">
        <v>46.77</v>
      </c>
      <c r="CN7" s="24">
        <v>45.36</v>
      </c>
      <c r="CO7" s="24">
        <v>43.68</v>
      </c>
      <c r="CP7" s="24">
        <v>43.05</v>
      </c>
      <c r="CQ7" s="24">
        <v>39.700000000000003</v>
      </c>
      <c r="CR7" s="24">
        <v>42.56</v>
      </c>
      <c r="CS7" s="24">
        <v>42.47</v>
      </c>
      <c r="CT7" s="24">
        <v>42.4</v>
      </c>
      <c r="CU7" s="24">
        <v>42.28</v>
      </c>
      <c r="CV7" s="24">
        <v>41.06</v>
      </c>
      <c r="CW7" s="24">
        <v>42.22</v>
      </c>
      <c r="CX7" s="24">
        <v>95.33</v>
      </c>
      <c r="CY7" s="24">
        <v>95.65</v>
      </c>
      <c r="CZ7" s="24">
        <v>95.7</v>
      </c>
      <c r="DA7" s="24">
        <v>95.79</v>
      </c>
      <c r="DB7" s="24">
        <v>96</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田頭 錬</cp:lastModifiedBy>
  <cp:lastPrinted>2024-02-07T03:53:35Z</cp:lastPrinted>
  <dcterms:created xsi:type="dcterms:W3CDTF">2023-12-12T02:51:05Z</dcterms:created>
  <dcterms:modified xsi:type="dcterms:W3CDTF">2024-02-07T03:58:08Z</dcterms:modified>
  <cp:category/>
</cp:coreProperties>
</file>