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e\共有\建設環境課\18水道業務\★未処理事項\【2月13日期限】公営企業に係る経営比較分析表（令和４年度決算）の分析等について（照会）R6.1.16\"/>
    </mc:Choice>
  </mc:AlternateContent>
  <workbookProtection workbookAlgorithmName="SHA-512" workbookHashValue="6Nq9IO8E0fng/ieDWjGNgYaD2Oo9dV1bRG0ceOBwswHGWtw/Qwre2i2W7yML4Gzk8A0+z3FJ4m1XF3okUHMV4g==" workbookSaltValue="LZ2Q8nwjIoc/3MsNCb+Iy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<sst xmlns="http://schemas.openxmlformats.org/spreadsheetml/2006/main" count="233" uniqueCount="119">
  <si>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</si>
  <si>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</si>
  <si>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</si>
  <si>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</si>
  <si>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</si>
  <si>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</si>
  <si>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</si>
  <si>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</si>
  <si>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</si>
  <si>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</si>
  <si>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</si>
  <si>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</si>
  <si>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</si>
  <si>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</si>
  <si>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</si>
  <si>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</si>
  <si>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</si>
  <si>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</si>
  <si>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</si>
  <si>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</si>
  <si>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</si>
  <si>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</si>
  <si>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</si>
  <si>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</si>
  <si>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</si>
  <si>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</si>
  <si>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</si>
  <si>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</si>
  <si>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</si>
  <si>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</si>
  <si>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</si>
  <si>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</si>
  <si>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</si>
  <si>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</si>
  <si>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</si>
  <si>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</si>
  <si>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</si>
  <si>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</si>
  <si>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</si>
  <si>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</si>
  <si>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</si>
  <si>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</si>
  <si>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</si>
  <si>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</si>
  <si>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</si>
  <si>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</si>
  <si>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</si>
  <si>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</si>
  <si>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</si>
  <si>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</si>
  <si>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</si>
  <si>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</si>
  <si>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</si>
  <si>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</si>
  <si>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</si>
  <si>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</si>
  <si>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</si>
  <si>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</si>
  <si>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</si>
  <si>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</si>
  <si>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</si>
  <si>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</si>
  <si>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</si>
  <si>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</si>
  <si>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</si>
  <si>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</si>
  <si>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</si>
  <si>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</si>
  <si>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</si>
  <si>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</si>
  <si>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</si>
  <si>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</si>
  <si>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</si>
  <si>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</si>
  <si>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</si>
  <si>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</si>
  <si>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</si>
  <si>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</si>
  <si>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</si>
  <si>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</si>
  <si>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</si>
  <si>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</si>
  <si>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</si>
  <si>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</si>
  <si>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</si>
  <si>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</si>
  <si>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</si>
  <si>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</si>
  <si>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</si>
  <si>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</si>
  <si>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</si>
  <si>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</si>
  <si>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</si>
  <si>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</si>
  <si>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</si>
  <si>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</si>
  <si>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松野町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</si>
  <si>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</si>
  <si>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</si>
  <si>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</si>
  <si>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</si>
  <si>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</si>
  <si>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</si>
  <si>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</si>
  <si>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</si>
  <si>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</si>
  <si>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</si>
  <si>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</si>
  <si>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</si>
  <si>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</si>
  <si>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</si>
  <si>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</si>
  <si>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</si>
  <si>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</si>
  <si>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</si>
  <si>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</si>
  <si>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xml:space="preserve"> 収益的収支については、収支比率が205.2％と大幅な黒字となっているが、これは、令和５年度からの公営企業会計移行に伴う事業運営資金として、財政調整基金を繰入れたほか、地方公営企業法の適用に要する経費に対する一般会計繰入金の増による要因が大きい。
　企業債残高対給水収益比率については、起債償還のピークが過ぎ減少傾向で推移しており、類似団体と比較しても平均値を大きく下回っている。
　料金回収率については、令和３年度に引き続き100％以下となっているが、これは単年度の事業費増加によるものであるため、今後も経常的な維持管理経費の削減等に努めるとともに、今後の動向によっては、料金改定についても検討する必要がある。
　給水原価については例年に比べ増加しているが、平均値を大幅に下回っており、健全な経営がなされている。しかしながら、施設利用率が最大稼働率に近い状態が続いているため、老朽化した管路の改修等を実施し、漏水の軽減に努める必要がある。</t>
    <rPh sb="24" eb="26">
      <t>オオハバ</t>
    </rPh>
    <rPh sb="27" eb="29">
      <t>クロジ</t>
    </rPh>
    <rPh sb="112" eb="113">
      <t>ゾウ</t>
    </rPh>
    <rPh sb="116" eb="118">
      <t>ヨウイン</t>
    </rPh>
    <rPh sb="119" eb="120">
      <t>オオ</t>
    </rPh>
    <rPh sb="152" eb="153">
      <t>ス</t>
    </rPh>
    <rPh sb="154" eb="156">
      <t>ゲンショウ</t>
    </rPh>
    <rPh sb="156" eb="158">
      <t>ケイコウ</t>
    </rPh>
    <rPh sb="159" eb="161">
      <t>スイイ</t>
    </rPh>
    <rPh sb="171" eb="173">
      <t>ヒカク</t>
    </rPh>
    <rPh sb="203" eb="205">
      <t>レイワ</t>
    </rPh>
    <rPh sb="206" eb="208">
      <t>ネンド</t>
    </rPh>
    <rPh sb="209" eb="210">
      <t>ヒ</t>
    </rPh>
    <rPh sb="211" eb="212">
      <t>ツヅ</t>
    </rPh>
    <rPh sb="250" eb="252">
      <t>コンゴ</t>
    </rPh>
    <rPh sb="253" eb="256">
      <t>ケイジョウテキ</t>
    </rPh>
    <rPh sb="257" eb="259">
      <t>イジ</t>
    </rPh>
    <rPh sb="259" eb="261">
      <t>カンリ</t>
    </rPh>
    <rPh sb="261" eb="263">
      <t>ケイヒ</t>
    </rPh>
    <rPh sb="264" eb="266">
      <t>サクゲン</t>
    </rPh>
    <rPh sb="266" eb="267">
      <t>トウ</t>
    </rPh>
    <rPh sb="268" eb="269">
      <t>ツト</t>
    </rPh>
    <rPh sb="276" eb="278">
      <t>コンゴ</t>
    </rPh>
    <rPh sb="279" eb="281">
      <t>ドウコウ</t>
    </rPh>
    <rPh sb="287" eb="289">
      <t>リョウキン</t>
    </rPh>
    <rPh sb="289" eb="291">
      <t>カイテイ</t>
    </rPh>
    <rPh sb="296" eb="298">
      <t>ケントウ</t>
    </rPh>
    <rPh sb="300" eb="302">
      <t>ヒツヨウ</t>
    </rPh>
    <phoneticPr fontId="4"/>
  </si>
  <si>
    <t>　施設の利用率が100％に近い状況であり、比率を平均値に抑えるためには、老朽化の進んだ地域の漏水調査等を行い、配水管の漏水を改善することが考えられるが、本町の配水管は、広い範囲で老朽化が進行しているため、修繕後も新たな箇所で漏水が発生している状況である。
　一部の地域を除いて町内管路の大半が耐用年数を経過しており、現在高い確率で発生が予測されている南海トラフ大地震が想定される中、令和４年３月に松野町簡易水道耐震改修工事基本計画書を策定したところである。
　今後は本計画に基づき、管路更新事業を実施予定である。</t>
    <rPh sb="21" eb="23">
      <t>ヒリツ</t>
    </rPh>
    <rPh sb="24" eb="26">
      <t>ヘイキン</t>
    </rPh>
    <rPh sb="26" eb="27">
      <t>アタイ</t>
    </rPh>
    <rPh sb="28" eb="29">
      <t>オサ</t>
    </rPh>
    <rPh sb="62" eb="64">
      <t>カイゼン</t>
    </rPh>
    <rPh sb="93" eb="95">
      <t>シンコウ</t>
    </rPh>
    <rPh sb="109" eb="111">
      <t>カショ</t>
    </rPh>
    <rPh sb="121" eb="123">
      <t>ジョウキョウ</t>
    </rPh>
    <rPh sb="129" eb="131">
      <t>イチブ</t>
    </rPh>
    <rPh sb="132" eb="134">
      <t>チイキ</t>
    </rPh>
    <rPh sb="135" eb="136">
      <t>ノゾ</t>
    </rPh>
    <rPh sb="138" eb="140">
      <t>チョウナイ</t>
    </rPh>
    <rPh sb="140" eb="142">
      <t>カンロ</t>
    </rPh>
    <rPh sb="143" eb="145">
      <t>タイハン</t>
    </rPh>
    <rPh sb="146" eb="148">
      <t>タイヨウ</t>
    </rPh>
    <rPh sb="148" eb="150">
      <t>ネンスウ</t>
    </rPh>
    <rPh sb="151" eb="153">
      <t>ケイカ</t>
    </rPh>
    <rPh sb="158" eb="160">
      <t>ゲンザイ</t>
    </rPh>
    <rPh sb="160" eb="161">
      <t>タカ</t>
    </rPh>
    <rPh sb="162" eb="164">
      <t>カクリツ</t>
    </rPh>
    <rPh sb="165" eb="167">
      <t>ハッセイ</t>
    </rPh>
    <rPh sb="168" eb="170">
      <t>ヨソク</t>
    </rPh>
    <rPh sb="175" eb="177">
      <t>ナンカイ</t>
    </rPh>
    <rPh sb="180" eb="183">
      <t>ダイジシン</t>
    </rPh>
    <rPh sb="184" eb="186">
      <t>ソウテイ</t>
    </rPh>
    <rPh sb="189" eb="190">
      <t>ナカ</t>
    </rPh>
    <rPh sb="191" eb="193">
      <t>レイワ</t>
    </rPh>
    <rPh sb="194" eb="195">
      <t>ネン</t>
    </rPh>
    <rPh sb="196" eb="197">
      <t>ガツ</t>
    </rPh>
    <rPh sb="198" eb="201">
      <t>マツノチョウ</t>
    </rPh>
    <rPh sb="201" eb="203">
      <t>カンイ</t>
    </rPh>
    <rPh sb="203" eb="205">
      <t>スイドウ</t>
    </rPh>
    <rPh sb="205" eb="207">
      <t>タイシン</t>
    </rPh>
    <rPh sb="207" eb="209">
      <t>カイシュウ</t>
    </rPh>
    <rPh sb="209" eb="211">
      <t>コウジ</t>
    </rPh>
    <rPh sb="211" eb="213">
      <t>キホン</t>
    </rPh>
    <rPh sb="213" eb="215">
      <t>ケイカク</t>
    </rPh>
    <rPh sb="215" eb="216">
      <t>ショ</t>
    </rPh>
    <rPh sb="217" eb="219">
      <t>サクテイ</t>
    </rPh>
    <rPh sb="230" eb="232">
      <t>コンゴ</t>
    </rPh>
    <rPh sb="233" eb="234">
      <t>ホン</t>
    </rPh>
    <rPh sb="234" eb="236">
      <t>ケイカク</t>
    </rPh>
    <rPh sb="237" eb="238">
      <t>モト</t>
    </rPh>
    <rPh sb="250" eb="252">
      <t>ヨテイ</t>
    </rPh>
    <phoneticPr fontId="4"/>
  </si>
  <si>
    <t>　これまで本町の簡易水道事業会計は、比較的安定した経営がなされていたが、令和３年度においては、公営企業会計への移行、耐震化計画の策定と大幅な支出が増加したため単年度収支は赤字となった。
　令和４年度においては、企業会計移行前の最終の年度であり、移行に伴う事業運営資金として、財政調整基金を繰入れたことにより、収益的収支は大幅な黒字となったところである。
　今後、大規模な管路耐震改修事業を実施する予定であるほか、公営企業会計としての運営が本格化していく中で、更なるコスト削減、財源の確保に努め、経営に与える影響等を踏まえた分析を行い、場合によっては水道料金の改定も見据えた事業経営に努めなければならない。</t>
    <rPh sb="8" eb="10">
      <t>カンイ</t>
    </rPh>
    <rPh sb="12" eb="14">
      <t>ジギョウ</t>
    </rPh>
    <rPh sb="36" eb="38">
      <t>レイワ</t>
    </rPh>
    <rPh sb="39" eb="41">
      <t>ネンド</t>
    </rPh>
    <rPh sb="82" eb="84">
      <t>シュウシ</t>
    </rPh>
    <rPh sb="94" eb="96">
      <t>レイワ</t>
    </rPh>
    <rPh sb="97" eb="99">
      <t>ネンド</t>
    </rPh>
    <rPh sb="105" eb="107">
      <t>キギョウ</t>
    </rPh>
    <rPh sb="107" eb="109">
      <t>カイケイ</t>
    </rPh>
    <rPh sb="109" eb="111">
      <t>イコウ</t>
    </rPh>
    <rPh sb="111" eb="112">
      <t>マエ</t>
    </rPh>
    <rPh sb="113" eb="115">
      <t>サイシュウ</t>
    </rPh>
    <rPh sb="116" eb="117">
      <t>ネン</t>
    </rPh>
    <rPh sb="117" eb="118">
      <t>ド</t>
    </rPh>
    <rPh sb="154" eb="157">
      <t>シュウエキテキ</t>
    </rPh>
    <rPh sb="157" eb="159">
      <t>シュウシ</t>
    </rPh>
    <rPh sb="160" eb="162">
      <t>オオハバ</t>
    </rPh>
    <rPh sb="163" eb="165">
      <t>クロジ</t>
    </rPh>
    <rPh sb="178" eb="180">
      <t>コンゴ</t>
    </rPh>
    <rPh sb="181" eb="184">
      <t>ダイキボ</t>
    </rPh>
    <rPh sb="185" eb="187">
      <t>カンロ</t>
    </rPh>
    <rPh sb="226" eb="227">
      <t>ナカ</t>
    </rPh>
    <rPh sb="229" eb="230">
      <t>サラ</t>
    </rPh>
    <rPh sb="235" eb="237">
      <t>サクゲン</t>
    </rPh>
    <rPh sb="244" eb="245">
      <t>ツト</t>
    </rPh>
    <rPh sb="247" eb="249">
      <t>ケイエイ</t>
    </rPh>
    <rPh sb="250" eb="251">
      <t>アタ</t>
    </rPh>
    <rPh sb="253" eb="255">
      <t>エイキョウ</t>
    </rPh>
    <rPh sb="255" eb="256">
      <t>トウ</t>
    </rPh>
    <rPh sb="257" eb="258">
      <t>フ</t>
    </rPh>
    <rPh sb="261" eb="263">
      <t>ブンセキ</t>
    </rPh>
    <rPh sb="264" eb="265">
      <t>オコナ</t>
    </rPh>
    <rPh sb="267" eb="269">
      <t>バアイ</t>
    </rPh>
    <rPh sb="274" eb="276">
      <t>スイドウ</t>
    </rPh>
    <rPh sb="276" eb="278">
      <t>リョウキン</t>
    </rPh>
    <rPh sb="279" eb="281">
      <t>カイテイ</t>
    </rPh>
    <rPh sb="282" eb="284">
      <t>ミス</t>
    </rPh>
    <rPh sb="286" eb="288">
      <t>ジギョウ</t>
    </rPh>
    <rPh sb="288" eb="290">
      <t>ケイエイ</t>
    </rPh>
    <rPh sb="291" eb="292">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</si>
</sst>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176" fontId="5" fillId="0" borderId="2"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CDD-408E-952B-3CCBD2564731}"/>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0.72</c:v>
                </c:pt>
                <c:pt idx="3">
                  <c:v>0.71</c:v>
                </c:pt>
                <c:pt idx="4">
                  <c:v>0.55000000000000004</c:v>
                </c:pt>
              </c:numCache>
            </c:numRef>
          </c:val>
          <c:smooth val="0"/>
          <c:extLst>
            <c:ext xmlns:c16="http://schemas.microsoft.com/office/drawing/2014/chart" uri="{C3380CC4-5D6E-409C-BE32-E72D297353CC}">
              <c16:uniqueId val="{00000001-0CDD-408E-952B-3CCBD2564731}"/>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99.21</c:v>
                </c:pt>
                <c:pt idx="1">
                  <c:v>97.63</c:v>
                </c:pt>
                <c:pt idx="2">
                  <c:v>101.21</c:v>
                </c:pt>
                <c:pt idx="3">
                  <c:v>97.28</c:v>
                </c:pt>
                <c:pt idx="4">
                  <c:v>97.4</c:v>
                </c:pt>
              </c:numCache>
            </c:numRef>
          </c:val>
          <c:extLst>
            <c:ext xmlns:c16="http://schemas.microsoft.com/office/drawing/2014/chart" uri="{C3380CC4-5D6E-409C-BE32-E72D297353CC}">
              <c16:uniqueId val="{00000000-F52C-4608-889E-E3C017DDA1A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58.52</c:v>
                </c:pt>
                <c:pt idx="3">
                  <c:v>58.88</c:v>
                </c:pt>
                <c:pt idx="4">
                  <c:v>58.16</c:v>
                </c:pt>
              </c:numCache>
            </c:numRef>
          </c:val>
          <c:smooth val="0"/>
          <c:extLst>
            <c:ext xmlns:c16="http://schemas.microsoft.com/office/drawing/2014/chart" uri="{C3380CC4-5D6E-409C-BE32-E72D297353CC}">
              <c16:uniqueId val="{00000001-F52C-4608-889E-E3C017DDA1A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73.37</c:v>
                </c:pt>
                <c:pt idx="1">
                  <c:v>73.02</c:v>
                </c:pt>
                <c:pt idx="2">
                  <c:v>74.73</c:v>
                </c:pt>
                <c:pt idx="3">
                  <c:v>73.69</c:v>
                </c:pt>
                <c:pt idx="4">
                  <c:v>72.849999999999994</c:v>
                </c:pt>
              </c:numCache>
            </c:numRef>
          </c:val>
          <c:extLst>
            <c:ext xmlns:c16="http://schemas.microsoft.com/office/drawing/2014/chart" uri="{C3380CC4-5D6E-409C-BE32-E72D297353CC}">
              <c16:uniqueId val="{00000000-FB90-4209-94EA-42F818AFF26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71.33</c:v>
                </c:pt>
                <c:pt idx="3">
                  <c:v>71.150000000000006</c:v>
                </c:pt>
                <c:pt idx="4">
                  <c:v>70.34</c:v>
                </c:pt>
              </c:numCache>
            </c:numRef>
          </c:val>
          <c:smooth val="0"/>
          <c:extLst>
            <c:ext xmlns:c16="http://schemas.microsoft.com/office/drawing/2014/chart" uri="{C3380CC4-5D6E-409C-BE32-E72D297353CC}">
              <c16:uniqueId val="{00000001-FB90-4209-94EA-42F818AFF26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108.75</c:v>
                </c:pt>
                <c:pt idx="1">
                  <c:v>115.11</c:v>
                </c:pt>
                <c:pt idx="2">
                  <c:v>115.19</c:v>
                </c:pt>
                <c:pt idx="3">
                  <c:v>90.24</c:v>
                </c:pt>
                <c:pt idx="4">
                  <c:v>205.18</c:v>
                </c:pt>
              </c:numCache>
            </c:numRef>
          </c:val>
          <c:extLst>
            <c:ext xmlns:c16="http://schemas.microsoft.com/office/drawing/2014/chart" uri="{C3380CC4-5D6E-409C-BE32-E72D297353CC}">
              <c16:uniqueId val="{00000000-ABDD-4B74-AD08-876C036083A7}"/>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79.33</c:v>
                </c:pt>
                <c:pt idx="3">
                  <c:v>73.540000000000006</c:v>
                </c:pt>
                <c:pt idx="4">
                  <c:v>75.44</c:v>
                </c:pt>
              </c:numCache>
            </c:numRef>
          </c:val>
          <c:smooth val="0"/>
          <c:extLst>
            <c:ext xmlns:c16="http://schemas.microsoft.com/office/drawing/2014/chart" uri="{C3380CC4-5D6E-409C-BE32-E72D297353CC}">
              <c16:uniqueId val="{00000001-ABDD-4B74-AD08-876C036083A7}"/>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DAD-4B86-B440-596F19572B33}"/>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DAD-4B86-B440-596F19572B33}"/>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BE-4893-B094-C86714D906E3}"/>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BE-4893-B094-C86714D906E3}"/>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10E-4121-B977-72A7FF0AC60A}"/>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10E-4121-B977-72A7FF0AC60A}"/>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4C-42B4-B202-7717122A66E0}"/>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4C-42B4-B202-7717122A66E0}"/>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278.92</c:v>
                </c:pt>
                <c:pt idx="1">
                  <c:v>236.1</c:v>
                </c:pt>
                <c:pt idx="2">
                  <c:v>203.58</c:v>
                </c:pt>
                <c:pt idx="3">
                  <c:v>192.28</c:v>
                </c:pt>
                <c:pt idx="4">
                  <c:v>178.66</c:v>
                </c:pt>
              </c:numCache>
            </c:numRef>
          </c:val>
          <c:extLst>
            <c:ext xmlns:c16="http://schemas.microsoft.com/office/drawing/2014/chart" uri="{C3380CC4-5D6E-409C-BE32-E72D297353CC}">
              <c16:uniqueId val="{00000000-C1B6-4320-8F8F-AC970F0BBBED}"/>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949.61</c:v>
                </c:pt>
                <c:pt idx="3">
                  <c:v>918.84</c:v>
                </c:pt>
                <c:pt idx="4">
                  <c:v>955.49</c:v>
                </c:pt>
              </c:numCache>
            </c:numRef>
          </c:val>
          <c:smooth val="0"/>
          <c:extLst>
            <c:ext xmlns:c16="http://schemas.microsoft.com/office/drawing/2014/chart" uri="{C3380CC4-5D6E-409C-BE32-E72D297353CC}">
              <c16:uniqueId val="{00000001-C1B6-4320-8F8F-AC970F0BBBED}"/>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108.47</c:v>
                </c:pt>
                <c:pt idx="1">
                  <c:v>114.86</c:v>
                </c:pt>
                <c:pt idx="2">
                  <c:v>114.91</c:v>
                </c:pt>
                <c:pt idx="3">
                  <c:v>89.35</c:v>
                </c:pt>
                <c:pt idx="4">
                  <c:v>92.61</c:v>
                </c:pt>
              </c:numCache>
            </c:numRef>
          </c:val>
          <c:extLst>
            <c:ext xmlns:c16="http://schemas.microsoft.com/office/drawing/2014/chart" uri="{C3380CC4-5D6E-409C-BE32-E72D297353CC}">
              <c16:uniqueId val="{00000000-E105-4644-995A-5F3091F39B44}"/>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58.41</c:v>
                </c:pt>
                <c:pt idx="3">
                  <c:v>58.27</c:v>
                </c:pt>
                <c:pt idx="4">
                  <c:v>55.15</c:v>
                </c:pt>
              </c:numCache>
            </c:numRef>
          </c:val>
          <c:smooth val="0"/>
          <c:extLst>
            <c:ext xmlns:c16="http://schemas.microsoft.com/office/drawing/2014/chart" uri="{C3380CC4-5D6E-409C-BE32-E72D297353CC}">
              <c16:uniqueId val="{00000001-E105-4644-995A-5F3091F39B44}"/>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162.06</c:v>
                </c:pt>
                <c:pt idx="1">
                  <c:v>156.74</c:v>
                </c:pt>
                <c:pt idx="2">
                  <c:v>157.97</c:v>
                </c:pt>
                <c:pt idx="3">
                  <c:v>205.75</c:v>
                </c:pt>
                <c:pt idx="4">
                  <c:v>196.44</c:v>
                </c:pt>
              </c:numCache>
            </c:numRef>
          </c:val>
          <c:extLst>
            <c:ext xmlns:c16="http://schemas.microsoft.com/office/drawing/2014/chart" uri="{C3380CC4-5D6E-409C-BE32-E72D297353CC}">
              <c16:uniqueId val="{00000000-3C0D-475D-B04A-A8E02643D6A5}"/>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303.27999999999997</c:v>
                </c:pt>
                <c:pt idx="3">
                  <c:v>303.81</c:v>
                </c:pt>
                <c:pt idx="4">
                  <c:v>310.26</c:v>
                </c:pt>
              </c:numCache>
            </c:numRef>
          </c:val>
          <c:smooth val="0"/>
          <c:extLst>
            <c:ext xmlns:c16="http://schemas.microsoft.com/office/drawing/2014/chart" uri="{C3380CC4-5D6E-409C-BE32-E72D297353CC}">
              <c16:uniqueId val="{00000001-3C0D-475D-B04A-A8E02643D6A5}"/>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愛媛県　松野町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8" t="s">
        <v>1</v>
      </c>
      <c r="C7" s="58"/>
      <c r="D7" s="58"/>
      <c r="E7" s="58"/>
      <c r="F7" s="58"/>
      <c r="G7" s="58"/>
      <c r="H7" s="58"/>
      <c r="I7" s="58" t="s">
        <v>2</v>
      </c>
      <c r="J7" s="58"/>
      <c r="K7" s="58"/>
      <c r="L7" s="58"/>
      <c r="M7" s="58"/>
      <c r="N7" s="58"/>
      <c r="O7" s="58"/>
      <c r="P7" s="58" t="s">
        <v>3</v>
      </c>
      <c r="Q7" s="58"/>
      <c r="R7" s="58"/>
      <c r="S7" s="58"/>
      <c r="T7" s="58"/>
      <c r="U7" s="58"/>
      <c r="V7" s="58"/>
      <c r="W7" s="58" t="s">
        <v>4</v>
      </c>
      <c r="X7" s="58"/>
      <c r="Y7" s="58"/>
      <c r="Z7" s="58"/>
      <c r="AA7" s="58"/>
      <c r="AB7" s="58"/>
      <c r="AC7" s="58"/>
      <c r="AD7" s="58" t="s">
        <v>5</v>
      </c>
      <c r="AE7" s="58"/>
      <c r="AF7" s="58"/>
      <c r="AG7" s="58"/>
      <c r="AH7" s="58"/>
      <c r="AI7" s="58"/>
      <c r="AJ7" s="58"/>
      <c r="AK7" s="2"/>
      <c r="AL7" s="58" t="s">
        <v>6</v>
      </c>
      <c r="AM7" s="58"/>
      <c r="AN7" s="58"/>
      <c r="AO7" s="58"/>
      <c r="AP7" s="58"/>
      <c r="AQ7" s="58"/>
      <c r="AR7" s="58"/>
      <c r="AS7" s="58"/>
      <c r="AT7" s="58" t="s">
        <v>7</v>
      </c>
      <c r="AU7" s="58"/>
      <c r="AV7" s="58"/>
      <c r="AW7" s="58"/>
      <c r="AX7" s="58"/>
      <c r="AY7" s="58"/>
      <c r="AZ7" s="58"/>
      <c r="BA7" s="58"/>
      <c r="BB7" s="58" t="s">
        <v>8</v>
      </c>
      <c r="BC7" s="58"/>
      <c r="BD7" s="58"/>
      <c r="BE7" s="58"/>
      <c r="BF7" s="58"/>
      <c r="BG7" s="58"/>
      <c r="BH7" s="58"/>
      <c r="BI7" s="58"/>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D3</v>
      </c>
      <c r="X8" s="66"/>
      <c r="Y8" s="66"/>
      <c r="Z8" s="66"/>
      <c r="AA8" s="66"/>
      <c r="AB8" s="66"/>
      <c r="AC8" s="66"/>
      <c r="AD8" s="66" t="str">
        <f>データ!$M$6</f>
        <v>非設置</v>
      </c>
      <c r="AE8" s="66"/>
      <c r="AF8" s="66"/>
      <c r="AG8" s="66"/>
      <c r="AH8" s="66"/>
      <c r="AI8" s="66"/>
      <c r="AJ8" s="66"/>
      <c r="AK8" s="2"/>
      <c r="AL8" s="55">
        <f>データ!$R$6</f>
        <v>3661</v>
      </c>
      <c r="AM8" s="55"/>
      <c r="AN8" s="55"/>
      <c r="AO8" s="55"/>
      <c r="AP8" s="55"/>
      <c r="AQ8" s="55"/>
      <c r="AR8" s="55"/>
      <c r="AS8" s="55"/>
      <c r="AT8" s="45">
        <f>データ!$S$6</f>
        <v>98.45</v>
      </c>
      <c r="AU8" s="45"/>
      <c r="AV8" s="45"/>
      <c r="AW8" s="45"/>
      <c r="AX8" s="45"/>
      <c r="AY8" s="45"/>
      <c r="AZ8" s="45"/>
      <c r="BA8" s="45"/>
      <c r="BB8" s="45">
        <f>データ!$T$6</f>
        <v>37.19</v>
      </c>
      <c r="BC8" s="45"/>
      <c r="BD8" s="45"/>
      <c r="BE8" s="45"/>
      <c r="BF8" s="45"/>
      <c r="BG8" s="45"/>
      <c r="BH8" s="45"/>
      <c r="BI8" s="45"/>
      <c r="BJ8" s="3"/>
      <c r="BK8" s="3"/>
      <c r="BL8" s="67" t="s">
        <v>10</v>
      </c>
      <c r="BM8" s="68"/>
      <c r="BN8" s="56" t="s">
        <v>11</v>
      </c>
      <c r="BO8" s="56"/>
      <c r="BP8" s="56"/>
      <c r="BQ8" s="56"/>
      <c r="BR8" s="56"/>
      <c r="BS8" s="56"/>
      <c r="BT8" s="56"/>
      <c r="BU8" s="56"/>
      <c r="BV8" s="56"/>
      <c r="BW8" s="56"/>
      <c r="BX8" s="56"/>
      <c r="BY8" s="57"/>
    </row>
    <row r="9" spans="1:78" ht="18.75" customHeight="1" x14ac:dyDescent="0.15">
      <c r="A9" s="2"/>
      <c r="B9" s="58" t="s">
        <v>12</v>
      </c>
      <c r="C9" s="58"/>
      <c r="D9" s="58"/>
      <c r="E9" s="58"/>
      <c r="F9" s="58"/>
      <c r="G9" s="58"/>
      <c r="H9" s="58"/>
      <c r="I9" s="58" t="s">
        <v>13</v>
      </c>
      <c r="J9" s="58"/>
      <c r="K9" s="58"/>
      <c r="L9" s="58"/>
      <c r="M9" s="58"/>
      <c r="N9" s="58"/>
      <c r="O9" s="58"/>
      <c r="P9" s="58" t="s">
        <v>14</v>
      </c>
      <c r="Q9" s="58"/>
      <c r="R9" s="58"/>
      <c r="S9" s="58"/>
      <c r="T9" s="58"/>
      <c r="U9" s="58"/>
      <c r="V9" s="58"/>
      <c r="W9" s="58" t="s">
        <v>15</v>
      </c>
      <c r="X9" s="58"/>
      <c r="Y9" s="58"/>
      <c r="Z9" s="58"/>
      <c r="AA9" s="58"/>
      <c r="AB9" s="58"/>
      <c r="AC9" s="58"/>
      <c r="AD9" s="2"/>
      <c r="AE9" s="2"/>
      <c r="AF9" s="2"/>
      <c r="AG9" s="2"/>
      <c r="AH9" s="3"/>
      <c r="AI9" s="2"/>
      <c r="AJ9" s="2"/>
      <c r="AK9" s="2"/>
      <c r="AL9" s="58" t="s">
        <v>16</v>
      </c>
      <c r="AM9" s="58"/>
      <c r="AN9" s="58"/>
      <c r="AO9" s="58"/>
      <c r="AP9" s="58"/>
      <c r="AQ9" s="58"/>
      <c r="AR9" s="58"/>
      <c r="AS9" s="58"/>
      <c r="AT9" s="58" t="s">
        <v>17</v>
      </c>
      <c r="AU9" s="58"/>
      <c r="AV9" s="58"/>
      <c r="AW9" s="58"/>
      <c r="AX9" s="58"/>
      <c r="AY9" s="58"/>
      <c r="AZ9" s="58"/>
      <c r="BA9" s="58"/>
      <c r="BB9" s="58" t="s">
        <v>18</v>
      </c>
      <c r="BC9" s="58"/>
      <c r="BD9" s="58"/>
      <c r="BE9" s="58"/>
      <c r="BF9" s="58"/>
      <c r="BG9" s="58"/>
      <c r="BH9" s="58"/>
      <c r="BI9" s="58"/>
      <c r="BJ9" s="3"/>
      <c r="BK9" s="3"/>
      <c r="BL9" s="59" t="s">
        <v>19</v>
      </c>
      <c r="BM9" s="60"/>
      <c r="BN9" s="61" t="s">
        <v>20</v>
      </c>
      <c r="BO9" s="61"/>
      <c r="BP9" s="61"/>
      <c r="BQ9" s="61"/>
      <c r="BR9" s="61"/>
      <c r="BS9" s="61"/>
      <c r="BT9" s="61"/>
      <c r="BU9" s="61"/>
      <c r="BV9" s="61"/>
      <c r="BW9" s="61"/>
      <c r="BX9" s="61"/>
      <c r="BY9" s="6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99.86</v>
      </c>
      <c r="Q10" s="45"/>
      <c r="R10" s="45"/>
      <c r="S10" s="45"/>
      <c r="T10" s="45"/>
      <c r="U10" s="45"/>
      <c r="V10" s="45"/>
      <c r="W10" s="55">
        <f>データ!$Q$6</f>
        <v>3320</v>
      </c>
      <c r="X10" s="55"/>
      <c r="Y10" s="55"/>
      <c r="Z10" s="55"/>
      <c r="AA10" s="55"/>
      <c r="AB10" s="55"/>
      <c r="AC10" s="55"/>
      <c r="AD10" s="2"/>
      <c r="AE10" s="2"/>
      <c r="AF10" s="2"/>
      <c r="AG10" s="2"/>
      <c r="AH10" s="2"/>
      <c r="AI10" s="2"/>
      <c r="AJ10" s="2"/>
      <c r="AK10" s="2"/>
      <c r="AL10" s="55">
        <f>データ!$U$6</f>
        <v>3644</v>
      </c>
      <c r="AM10" s="55"/>
      <c r="AN10" s="55"/>
      <c r="AO10" s="55"/>
      <c r="AP10" s="55"/>
      <c r="AQ10" s="55"/>
      <c r="AR10" s="55"/>
      <c r="AS10" s="55"/>
      <c r="AT10" s="45">
        <f>データ!$V$6</f>
        <v>80.239999999999995</v>
      </c>
      <c r="AU10" s="45"/>
      <c r="AV10" s="45"/>
      <c r="AW10" s="45"/>
      <c r="AX10" s="45"/>
      <c r="AY10" s="45"/>
      <c r="AZ10" s="45"/>
      <c r="BA10" s="45"/>
      <c r="BB10" s="45">
        <f>データ!$W$6</f>
        <v>45.41</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6" t="s">
        <v>25</v>
      </c>
      <c r="BM14" s="37"/>
      <c r="BN14" s="37"/>
      <c r="BO14" s="37"/>
      <c r="BP14" s="37"/>
      <c r="BQ14" s="37"/>
      <c r="BR14" s="37"/>
      <c r="BS14" s="37"/>
      <c r="BT14" s="37"/>
      <c r="BU14" s="37"/>
      <c r="BV14" s="37"/>
      <c r="BW14" s="37"/>
      <c r="BX14" s="37"/>
      <c r="BY14" s="37"/>
      <c r="BZ14" s="38"/>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9"/>
      <c r="BM15" s="40"/>
      <c r="BN15" s="40"/>
      <c r="BO15" s="40"/>
      <c r="BP15" s="40"/>
      <c r="BQ15" s="40"/>
      <c r="BR15" s="40"/>
      <c r="BS15" s="40"/>
      <c r="BT15" s="40"/>
      <c r="BU15" s="40"/>
      <c r="BV15" s="40"/>
      <c r="BW15" s="40"/>
      <c r="BX15" s="40"/>
      <c r="BY15" s="40"/>
      <c r="BZ15" s="41"/>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116</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3"/>
      <c r="BM44" s="34"/>
      <c r="BN44" s="34"/>
      <c r="BO44" s="34"/>
      <c r="BP44" s="34"/>
      <c r="BQ44" s="34"/>
      <c r="BR44" s="34"/>
      <c r="BS44" s="34"/>
      <c r="BT44" s="34"/>
      <c r="BU44" s="34"/>
      <c r="BV44" s="34"/>
      <c r="BW44" s="34"/>
      <c r="BX44" s="34"/>
      <c r="BY44" s="34"/>
      <c r="BZ44" s="35"/>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6" t="s">
        <v>26</v>
      </c>
      <c r="BM45" s="37"/>
      <c r="BN45" s="37"/>
      <c r="BO45" s="37"/>
      <c r="BP45" s="37"/>
      <c r="BQ45" s="37"/>
      <c r="BR45" s="37"/>
      <c r="BS45" s="37"/>
      <c r="BT45" s="37"/>
      <c r="BU45" s="37"/>
      <c r="BV45" s="37"/>
      <c r="BW45" s="37"/>
      <c r="BX45" s="37"/>
      <c r="BY45" s="37"/>
      <c r="BZ45" s="38"/>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9"/>
      <c r="BM46" s="40"/>
      <c r="BN46" s="40"/>
      <c r="BO46" s="40"/>
      <c r="BP46" s="40"/>
      <c r="BQ46" s="40"/>
      <c r="BR46" s="40"/>
      <c r="BS46" s="40"/>
      <c r="BT46" s="40"/>
      <c r="BU46" s="40"/>
      <c r="BV46" s="40"/>
      <c r="BW46" s="40"/>
      <c r="BX46" s="40"/>
      <c r="BY46" s="40"/>
      <c r="BZ46" s="41"/>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117</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0"/>
      <c r="BM60" s="31"/>
      <c r="BN60" s="31"/>
      <c r="BO60" s="31"/>
      <c r="BP60" s="31"/>
      <c r="BQ60" s="31"/>
      <c r="BR60" s="31"/>
      <c r="BS60" s="31"/>
      <c r="BT60" s="31"/>
      <c r="BU60" s="31"/>
      <c r="BV60" s="31"/>
      <c r="BW60" s="31"/>
      <c r="BX60" s="31"/>
      <c r="BY60" s="31"/>
      <c r="BZ60" s="32"/>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3"/>
      <c r="BM63" s="34"/>
      <c r="BN63" s="34"/>
      <c r="BO63" s="34"/>
      <c r="BP63" s="34"/>
      <c r="BQ63" s="34"/>
      <c r="BR63" s="34"/>
      <c r="BS63" s="34"/>
      <c r="BT63" s="34"/>
      <c r="BU63" s="34"/>
      <c r="BV63" s="34"/>
      <c r="BW63" s="34"/>
      <c r="BX63" s="34"/>
      <c r="BY63" s="34"/>
      <c r="BZ63" s="3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6" t="s">
        <v>28</v>
      </c>
      <c r="BM64" s="37"/>
      <c r="BN64" s="37"/>
      <c r="BO64" s="37"/>
      <c r="BP64" s="37"/>
      <c r="BQ64" s="37"/>
      <c r="BR64" s="37"/>
      <c r="BS64" s="37"/>
      <c r="BT64" s="37"/>
      <c r="BU64" s="37"/>
      <c r="BV64" s="37"/>
      <c r="BW64" s="37"/>
      <c r="BX64" s="37"/>
      <c r="BY64" s="37"/>
      <c r="BZ64" s="38"/>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9"/>
      <c r="BM65" s="40"/>
      <c r="BN65" s="40"/>
      <c r="BO65" s="40"/>
      <c r="BP65" s="40"/>
      <c r="BQ65" s="40"/>
      <c r="BR65" s="40"/>
      <c r="BS65" s="40"/>
      <c r="BT65" s="40"/>
      <c r="BU65" s="40"/>
      <c r="BV65" s="40"/>
      <c r="BW65" s="40"/>
      <c r="BX65" s="40"/>
      <c r="BY65" s="40"/>
      <c r="BZ65" s="41"/>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118</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3"/>
      <c r="BM82" s="34"/>
      <c r="BN82" s="34"/>
      <c r="BO82" s="34"/>
      <c r="BP82" s="34"/>
      <c r="BQ82" s="34"/>
      <c r="BR82" s="34"/>
      <c r="BS82" s="34"/>
      <c r="BT82" s="34"/>
      <c r="BU82" s="34"/>
      <c r="BV82" s="34"/>
      <c r="BW82" s="34"/>
      <c r="BX82" s="34"/>
      <c r="BY82" s="34"/>
      <c r="BZ82" s="35"/>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42</v>
      </c>
      <c r="N85" s="13" t="s">
        <v>42</v>
      </c>
      <c r="O85" s="13" t="str">
        <f>データ!EN6</f>
        <v>【0.52】</v>
      </c>
    </row>
  </sheetData>
  <sheetProtection algorithmName="SHA-512" hashValue="UhAjMqgGS+5f8qfKTvFRvJl1mVQUPg5JQfpTXqVY7mVZKqWYFR6AQUZUsZJckf9SXsA8rsBzuxP2yKUosp+HUQ==" saltValue="5I+HWZFziPxkAXwxHgBs2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45</v>
      </c>
      <c r="B3" s="16" t="s">
        <v>46</v>
      </c>
      <c r="C3" s="16" t="s">
        <v>47</v>
      </c>
      <c r="D3" s="16" t="s">
        <v>48</v>
      </c>
      <c r="E3" s="16" t="s">
        <v>49</v>
      </c>
      <c r="F3" s="16" t="s">
        <v>50</v>
      </c>
      <c r="G3" s="16" t="s">
        <v>51</v>
      </c>
      <c r="H3" s="72" t="s">
        <v>52</v>
      </c>
      <c r="I3" s="73"/>
      <c r="J3" s="73"/>
      <c r="K3" s="73"/>
      <c r="L3" s="73"/>
      <c r="M3" s="73"/>
      <c r="N3" s="73"/>
      <c r="O3" s="73"/>
      <c r="P3" s="73"/>
      <c r="Q3" s="73"/>
      <c r="R3" s="73"/>
      <c r="S3" s="73"/>
      <c r="T3" s="73"/>
      <c r="U3" s="73"/>
      <c r="V3" s="73"/>
      <c r="W3" s="74"/>
      <c r="X3" s="78" t="s">
        <v>53</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54</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55</v>
      </c>
      <c r="B4" s="17"/>
      <c r="C4" s="17"/>
      <c r="D4" s="17"/>
      <c r="E4" s="17"/>
      <c r="F4" s="17"/>
      <c r="G4" s="17"/>
      <c r="H4" s="75"/>
      <c r="I4" s="76"/>
      <c r="J4" s="76"/>
      <c r="K4" s="76"/>
      <c r="L4" s="76"/>
      <c r="M4" s="76"/>
      <c r="N4" s="76"/>
      <c r="O4" s="76"/>
      <c r="P4" s="76"/>
      <c r="Q4" s="76"/>
      <c r="R4" s="76"/>
      <c r="S4" s="76"/>
      <c r="T4" s="76"/>
      <c r="U4" s="76"/>
      <c r="V4" s="76"/>
      <c r="W4" s="77"/>
      <c r="X4" s="71" t="s">
        <v>56</v>
      </c>
      <c r="Y4" s="71"/>
      <c r="Z4" s="71"/>
      <c r="AA4" s="71"/>
      <c r="AB4" s="71"/>
      <c r="AC4" s="71"/>
      <c r="AD4" s="71"/>
      <c r="AE4" s="71"/>
      <c r="AF4" s="71"/>
      <c r="AG4" s="71"/>
      <c r="AH4" s="71"/>
      <c r="AI4" s="71" t="s">
        <v>57</v>
      </c>
      <c r="AJ4" s="71"/>
      <c r="AK4" s="71"/>
      <c r="AL4" s="71"/>
      <c r="AM4" s="71"/>
      <c r="AN4" s="71"/>
      <c r="AO4" s="71"/>
      <c r="AP4" s="71"/>
      <c r="AQ4" s="71"/>
      <c r="AR4" s="71"/>
      <c r="AS4" s="71"/>
      <c r="AT4" s="71" t="s">
        <v>58</v>
      </c>
      <c r="AU4" s="71"/>
      <c r="AV4" s="71"/>
      <c r="AW4" s="71"/>
      <c r="AX4" s="71"/>
      <c r="AY4" s="71"/>
      <c r="AZ4" s="71"/>
      <c r="BA4" s="71"/>
      <c r="BB4" s="71"/>
      <c r="BC4" s="71"/>
      <c r="BD4" s="71"/>
      <c r="BE4" s="71" t="s">
        <v>59</v>
      </c>
      <c r="BF4" s="71"/>
      <c r="BG4" s="71"/>
      <c r="BH4" s="71"/>
      <c r="BI4" s="71"/>
      <c r="BJ4" s="71"/>
      <c r="BK4" s="71"/>
      <c r="BL4" s="71"/>
      <c r="BM4" s="71"/>
      <c r="BN4" s="71"/>
      <c r="BO4" s="71"/>
      <c r="BP4" s="71" t="s">
        <v>60</v>
      </c>
      <c r="BQ4" s="71"/>
      <c r="BR4" s="71"/>
      <c r="BS4" s="71"/>
      <c r="BT4" s="71"/>
      <c r="BU4" s="71"/>
      <c r="BV4" s="71"/>
      <c r="BW4" s="71"/>
      <c r="BX4" s="71"/>
      <c r="BY4" s="71"/>
      <c r="BZ4" s="71"/>
      <c r="CA4" s="71" t="s">
        <v>61</v>
      </c>
      <c r="CB4" s="71"/>
      <c r="CC4" s="71"/>
      <c r="CD4" s="71"/>
      <c r="CE4" s="71"/>
      <c r="CF4" s="71"/>
      <c r="CG4" s="71"/>
      <c r="CH4" s="71"/>
      <c r="CI4" s="71"/>
      <c r="CJ4" s="71"/>
      <c r="CK4" s="71"/>
      <c r="CL4" s="71" t="s">
        <v>62</v>
      </c>
      <c r="CM4" s="71"/>
      <c r="CN4" s="71"/>
      <c r="CO4" s="71"/>
      <c r="CP4" s="71"/>
      <c r="CQ4" s="71"/>
      <c r="CR4" s="71"/>
      <c r="CS4" s="71"/>
      <c r="CT4" s="71"/>
      <c r="CU4" s="71"/>
      <c r="CV4" s="71"/>
      <c r="CW4" s="71" t="s">
        <v>63</v>
      </c>
      <c r="CX4" s="71"/>
      <c r="CY4" s="71"/>
      <c r="CZ4" s="71"/>
      <c r="DA4" s="71"/>
      <c r="DB4" s="71"/>
      <c r="DC4" s="71"/>
      <c r="DD4" s="71"/>
      <c r="DE4" s="71"/>
      <c r="DF4" s="71"/>
      <c r="DG4" s="71"/>
      <c r="DH4" s="71" t="s">
        <v>64</v>
      </c>
      <c r="DI4" s="71"/>
      <c r="DJ4" s="71"/>
      <c r="DK4" s="71"/>
      <c r="DL4" s="71"/>
      <c r="DM4" s="71"/>
      <c r="DN4" s="71"/>
      <c r="DO4" s="71"/>
      <c r="DP4" s="71"/>
      <c r="DQ4" s="71"/>
      <c r="DR4" s="71"/>
      <c r="DS4" s="71" t="s">
        <v>65</v>
      </c>
      <c r="DT4" s="71"/>
      <c r="DU4" s="71"/>
      <c r="DV4" s="71"/>
      <c r="DW4" s="71"/>
      <c r="DX4" s="71"/>
      <c r="DY4" s="71"/>
      <c r="DZ4" s="71"/>
      <c r="EA4" s="71"/>
      <c r="EB4" s="71"/>
      <c r="EC4" s="71"/>
      <c r="ED4" s="71" t="s">
        <v>66</v>
      </c>
      <c r="EE4" s="71"/>
      <c r="EF4" s="71"/>
      <c r="EG4" s="71"/>
      <c r="EH4" s="71"/>
      <c r="EI4" s="71"/>
      <c r="EJ4" s="71"/>
      <c r="EK4" s="71"/>
      <c r="EL4" s="71"/>
      <c r="EM4" s="71"/>
      <c r="EN4" s="71"/>
    </row>
    <row r="5" spans="1:144" x14ac:dyDescent="0.15">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15">
      <c r="A6" s="15" t="s">
        <v>95</v>
      </c>
      <c r="B6" s="20">
        <f>B7</f>
        <v>2022</v>
      </c>
      <c r="C6" s="20">
        <f t="shared" ref="C6:W6" si="3">C7</f>
        <v>384844</v>
      </c>
      <c r="D6" s="20">
        <f t="shared" si="3"/>
        <v>47</v>
      </c>
      <c r="E6" s="20">
        <f t="shared" si="3"/>
        <v>1</v>
      </c>
      <c r="F6" s="20">
        <f t="shared" si="3"/>
        <v>0</v>
      </c>
      <c r="G6" s="20">
        <f t="shared" si="3"/>
        <v>0</v>
      </c>
      <c r="H6" s="20" t="str">
        <f t="shared" si="3"/>
        <v>愛媛県　松野町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99.86</v>
      </c>
      <c r="Q6" s="21">
        <f t="shared" si="3"/>
        <v>3320</v>
      </c>
      <c r="R6" s="21">
        <f t="shared" si="3"/>
        <v>3661</v>
      </c>
      <c r="S6" s="21">
        <f t="shared" si="3"/>
        <v>98.45</v>
      </c>
      <c r="T6" s="21">
        <f t="shared" si="3"/>
        <v>37.19</v>
      </c>
      <c r="U6" s="21">
        <f t="shared" si="3"/>
        <v>3644</v>
      </c>
      <c r="V6" s="21">
        <f t="shared" si="3"/>
        <v>80.239999999999995</v>
      </c>
      <c r="W6" s="21">
        <f t="shared" si="3"/>
        <v>45.41</v>
      </c>
      <c r="X6" s="22">
        <f>IF(X7="",NA(),X7)</f>
        <v>108.75</v>
      </c>
      <c r="Y6" s="22">
        <f t="shared" ref="Y6:AG6" si="4">IF(Y7="",NA(),Y7)</f>
        <v>115.11</v>
      </c>
      <c r="Z6" s="22">
        <f t="shared" si="4"/>
        <v>115.19</v>
      </c>
      <c r="AA6" s="22">
        <f t="shared" si="4"/>
        <v>90.24</v>
      </c>
      <c r="AB6" s="22">
        <f t="shared" si="4"/>
        <v>205.18</v>
      </c>
      <c r="AC6" s="22">
        <f t="shared" si="4"/>
        <v>77.91</v>
      </c>
      <c r="AD6" s="22">
        <f t="shared" si="4"/>
        <v>79.099999999999994</v>
      </c>
      <c r="AE6" s="22">
        <f t="shared" si="4"/>
        <v>79.33</v>
      </c>
      <c r="AF6" s="22">
        <f t="shared" si="4"/>
        <v>73.540000000000006</v>
      </c>
      <c r="AG6" s="22">
        <f t="shared" si="4"/>
        <v>75.44</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278.92</v>
      </c>
      <c r="BF6" s="22">
        <f t="shared" ref="BF6:BN6" si="7">IF(BF7="",NA(),BF7)</f>
        <v>236.1</v>
      </c>
      <c r="BG6" s="22">
        <f t="shared" si="7"/>
        <v>203.58</v>
      </c>
      <c r="BH6" s="22">
        <f t="shared" si="7"/>
        <v>192.28</v>
      </c>
      <c r="BI6" s="22">
        <f t="shared" si="7"/>
        <v>178.66</v>
      </c>
      <c r="BJ6" s="22">
        <f t="shared" si="7"/>
        <v>1007.7</v>
      </c>
      <c r="BK6" s="22">
        <f t="shared" si="7"/>
        <v>1018.52</v>
      </c>
      <c r="BL6" s="22">
        <f t="shared" si="7"/>
        <v>949.61</v>
      </c>
      <c r="BM6" s="22">
        <f t="shared" si="7"/>
        <v>918.84</v>
      </c>
      <c r="BN6" s="22">
        <f t="shared" si="7"/>
        <v>955.49</v>
      </c>
      <c r="BO6" s="21" t="str">
        <f>IF(BO7="","",IF(BO7="-","【-】","【"&amp;SUBSTITUTE(TEXT(BO7,"#,##0.00"),"-","△")&amp;"】"))</f>
        <v>【982.48】</v>
      </c>
      <c r="BP6" s="22">
        <f>IF(BP7="",NA(),BP7)</f>
        <v>108.47</v>
      </c>
      <c r="BQ6" s="22">
        <f t="shared" ref="BQ6:BY6" si="8">IF(BQ7="",NA(),BQ7)</f>
        <v>114.86</v>
      </c>
      <c r="BR6" s="22">
        <f t="shared" si="8"/>
        <v>114.91</v>
      </c>
      <c r="BS6" s="22">
        <f t="shared" si="8"/>
        <v>89.35</v>
      </c>
      <c r="BT6" s="22">
        <f t="shared" si="8"/>
        <v>92.61</v>
      </c>
      <c r="BU6" s="22">
        <f t="shared" si="8"/>
        <v>59.22</v>
      </c>
      <c r="BV6" s="22">
        <f t="shared" si="8"/>
        <v>58.79</v>
      </c>
      <c r="BW6" s="22">
        <f t="shared" si="8"/>
        <v>58.41</v>
      </c>
      <c r="BX6" s="22">
        <f t="shared" si="8"/>
        <v>58.27</v>
      </c>
      <c r="BY6" s="22">
        <f t="shared" si="8"/>
        <v>55.15</v>
      </c>
      <c r="BZ6" s="21" t="str">
        <f>IF(BZ7="","",IF(BZ7="-","【-】","【"&amp;SUBSTITUTE(TEXT(BZ7,"#,##0.00"),"-","△")&amp;"】"))</f>
        <v>【50.61】</v>
      </c>
      <c r="CA6" s="22">
        <f>IF(CA7="",NA(),CA7)</f>
        <v>162.06</v>
      </c>
      <c r="CB6" s="22">
        <f t="shared" ref="CB6:CJ6" si="9">IF(CB7="",NA(),CB7)</f>
        <v>156.74</v>
      </c>
      <c r="CC6" s="22">
        <f t="shared" si="9"/>
        <v>157.97</v>
      </c>
      <c r="CD6" s="22">
        <f t="shared" si="9"/>
        <v>205.75</v>
      </c>
      <c r="CE6" s="22">
        <f t="shared" si="9"/>
        <v>196.44</v>
      </c>
      <c r="CF6" s="22">
        <f t="shared" si="9"/>
        <v>292.89999999999998</v>
      </c>
      <c r="CG6" s="22">
        <f t="shared" si="9"/>
        <v>298.25</v>
      </c>
      <c r="CH6" s="22">
        <f t="shared" si="9"/>
        <v>303.27999999999997</v>
      </c>
      <c r="CI6" s="22">
        <f t="shared" si="9"/>
        <v>303.81</v>
      </c>
      <c r="CJ6" s="22">
        <f t="shared" si="9"/>
        <v>310.26</v>
      </c>
      <c r="CK6" s="21" t="str">
        <f>IF(CK7="","",IF(CK7="-","【-】","【"&amp;SUBSTITUTE(TEXT(CK7,"#,##0.00"),"-","△")&amp;"】"))</f>
        <v>【320.83】</v>
      </c>
      <c r="CL6" s="22">
        <f>IF(CL7="",NA(),CL7)</f>
        <v>99.21</v>
      </c>
      <c r="CM6" s="22">
        <f t="shared" ref="CM6:CU6" si="10">IF(CM7="",NA(),CM7)</f>
        <v>97.63</v>
      </c>
      <c r="CN6" s="22">
        <f t="shared" si="10"/>
        <v>101.21</v>
      </c>
      <c r="CO6" s="22">
        <f t="shared" si="10"/>
        <v>97.28</v>
      </c>
      <c r="CP6" s="22">
        <f t="shared" si="10"/>
        <v>97.4</v>
      </c>
      <c r="CQ6" s="22">
        <f t="shared" si="10"/>
        <v>56.76</v>
      </c>
      <c r="CR6" s="22">
        <f t="shared" si="10"/>
        <v>56.04</v>
      </c>
      <c r="CS6" s="22">
        <f t="shared" si="10"/>
        <v>58.52</v>
      </c>
      <c r="CT6" s="22">
        <f t="shared" si="10"/>
        <v>58.88</v>
      </c>
      <c r="CU6" s="22">
        <f t="shared" si="10"/>
        <v>58.16</v>
      </c>
      <c r="CV6" s="21" t="str">
        <f>IF(CV7="","",IF(CV7="-","【-】","【"&amp;SUBSTITUTE(TEXT(CV7,"#,##0.00"),"-","△")&amp;"】"))</f>
        <v>【56.15】</v>
      </c>
      <c r="CW6" s="22">
        <f>IF(CW7="",NA(),CW7)</f>
        <v>73.37</v>
      </c>
      <c r="CX6" s="22">
        <f t="shared" ref="CX6:DF6" si="11">IF(CX7="",NA(),CX7)</f>
        <v>73.02</v>
      </c>
      <c r="CY6" s="22">
        <f t="shared" si="11"/>
        <v>74.73</v>
      </c>
      <c r="CZ6" s="22">
        <f t="shared" si="11"/>
        <v>73.69</v>
      </c>
      <c r="DA6" s="22">
        <f t="shared" si="11"/>
        <v>72.849999999999994</v>
      </c>
      <c r="DB6" s="22">
        <f t="shared" si="11"/>
        <v>73.069999999999993</v>
      </c>
      <c r="DC6" s="22">
        <f t="shared" si="11"/>
        <v>72.78</v>
      </c>
      <c r="DD6" s="22">
        <f t="shared" si="11"/>
        <v>71.33</v>
      </c>
      <c r="DE6" s="22">
        <f t="shared" si="11"/>
        <v>71.150000000000006</v>
      </c>
      <c r="DF6" s="22">
        <f t="shared" si="11"/>
        <v>70.34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0.53</v>
      </c>
      <c r="EJ6" s="22">
        <f t="shared" si="14"/>
        <v>0.71</v>
      </c>
      <c r="EK6" s="22">
        <f t="shared" si="14"/>
        <v>0.72</v>
      </c>
      <c r="EL6" s="22">
        <f t="shared" si="14"/>
        <v>0.71</v>
      </c>
      <c r="EM6" s="22">
        <f t="shared" si="14"/>
        <v>0.55000000000000004</v>
      </c>
      <c r="EN6" s="21" t="str">
        <f>IF(EN7="","",IF(EN7="-","【-】","【"&amp;SUBSTITUTE(TEXT(EN7,"#,##0.00"),"-","△")&amp;"】"))</f>
        <v>【0.52】</v>
      </c>
    </row>
    <row r="7" spans="1:144" s="23" customFormat="1" x14ac:dyDescent="0.15">
      <c r="A7" s="15"/>
      <c r="B7" s="24">
        <v>2022</v>
      </c>
      <c r="C7" s="24">
        <v>384844</v>
      </c>
      <c r="D7" s="24">
        <v>47</v>
      </c>
      <c r="E7" s="24">
        <v>1</v>
      </c>
      <c r="F7" s="24">
        <v>0</v>
      </c>
      <c r="G7" s="24">
        <v>0</v>
      </c>
      <c r="H7" s="24" t="s">
        <v>96</v>
      </c>
      <c r="I7" s="24" t="s">
        <v>97</v>
      </c>
      <c r="J7" s="24" t="s">
        <v>98</v>
      </c>
      <c r="K7" s="24" t="s">
        <v>99</v>
      </c>
      <c r="L7" s="24" t="s">
        <v>100</v>
      </c>
      <c r="M7" s="24" t="s">
        <v>101</v>
      </c>
      <c r="N7" s="25" t="s">
        <v>102</v>
      </c>
      <c r="O7" s="25" t="s">
        <v>103</v>
      </c>
      <c r="P7" s="25">
        <v>99.86</v>
      </c>
      <c r="Q7" s="25">
        <v>3320</v>
      </c>
      <c r="R7" s="25">
        <v>3661</v>
      </c>
      <c r="S7" s="25">
        <v>98.45</v>
      </c>
      <c r="T7" s="25">
        <v>37.19</v>
      </c>
      <c r="U7" s="25">
        <v>3644</v>
      </c>
      <c r="V7" s="25">
        <v>80.239999999999995</v>
      </c>
      <c r="W7" s="25">
        <v>45.41</v>
      </c>
      <c r="X7" s="25">
        <v>108.75</v>
      </c>
      <c r="Y7" s="25">
        <v>115.11</v>
      </c>
      <c r="Z7" s="25">
        <v>115.19</v>
      </c>
      <c r="AA7" s="25">
        <v>90.24</v>
      </c>
      <c r="AB7" s="25">
        <v>205.18</v>
      </c>
      <c r="AC7" s="25">
        <v>77.91</v>
      </c>
      <c r="AD7" s="25">
        <v>79.099999999999994</v>
      </c>
      <c r="AE7" s="25">
        <v>79.33</v>
      </c>
      <c r="AF7" s="25">
        <v>73.540000000000006</v>
      </c>
      <c r="AG7" s="25">
        <v>75.44</v>
      </c>
      <c r="AH7" s="25">
        <v>73</v>
      </c>
      <c r="AI7" s="25"/>
      <c r="AJ7" s="25"/>
      <c r="AK7" s="25"/>
      <c r="AL7" s="25"/>
      <c r="AM7" s="25"/>
      <c r="AN7" s="25"/>
      <c r="AO7" s="25"/>
      <c r="AP7" s="25"/>
      <c r="AQ7" s="25"/>
      <c r="AR7" s="25"/>
      <c r="AS7" s="25"/>
      <c r="AT7" s="25"/>
      <c r="AU7" s="25"/>
      <c r="AV7" s="25"/>
      <c r="AW7" s="25"/>
      <c r="AX7" s="25"/>
      <c r="AY7" s="25"/>
      <c r="AZ7" s="25"/>
      <c r="BA7" s="25"/>
      <c r="BB7" s="25"/>
      <c r="BC7" s="25"/>
      <c r="BD7" s="25"/>
      <c r="BE7" s="25">
        <v>278.92</v>
      </c>
      <c r="BF7" s="25">
        <v>236.1</v>
      </c>
      <c r="BG7" s="25">
        <v>203.58</v>
      </c>
      <c r="BH7" s="25">
        <v>192.28</v>
      </c>
      <c r="BI7" s="25">
        <v>178.66</v>
      </c>
      <c r="BJ7" s="25">
        <v>1007.7</v>
      </c>
      <c r="BK7" s="25">
        <v>1018.52</v>
      </c>
      <c r="BL7" s="25">
        <v>949.61</v>
      </c>
      <c r="BM7" s="25">
        <v>918.84</v>
      </c>
      <c r="BN7" s="25">
        <v>955.49</v>
      </c>
      <c r="BO7" s="25">
        <v>982.48</v>
      </c>
      <c r="BP7" s="25">
        <v>108.47</v>
      </c>
      <c r="BQ7" s="25">
        <v>114.86</v>
      </c>
      <c r="BR7" s="25">
        <v>114.91</v>
      </c>
      <c r="BS7" s="25">
        <v>89.35</v>
      </c>
      <c r="BT7" s="25">
        <v>92.61</v>
      </c>
      <c r="BU7" s="25">
        <v>59.22</v>
      </c>
      <c r="BV7" s="25">
        <v>58.79</v>
      </c>
      <c r="BW7" s="25">
        <v>58.41</v>
      </c>
      <c r="BX7" s="25">
        <v>58.27</v>
      </c>
      <c r="BY7" s="25">
        <v>55.15</v>
      </c>
      <c r="BZ7" s="25">
        <v>50.61</v>
      </c>
      <c r="CA7" s="25">
        <v>162.06</v>
      </c>
      <c r="CB7" s="25">
        <v>156.74</v>
      </c>
      <c r="CC7" s="25">
        <v>157.97</v>
      </c>
      <c r="CD7" s="25">
        <v>205.75</v>
      </c>
      <c r="CE7" s="25">
        <v>196.44</v>
      </c>
      <c r="CF7" s="25">
        <v>292.89999999999998</v>
      </c>
      <c r="CG7" s="25">
        <v>298.25</v>
      </c>
      <c r="CH7" s="25">
        <v>303.27999999999997</v>
      </c>
      <c r="CI7" s="25">
        <v>303.81</v>
      </c>
      <c r="CJ7" s="25">
        <v>310.26</v>
      </c>
      <c r="CK7" s="25">
        <v>320.83</v>
      </c>
      <c r="CL7" s="25">
        <v>99.21</v>
      </c>
      <c r="CM7" s="25">
        <v>97.63</v>
      </c>
      <c r="CN7" s="25">
        <v>101.21</v>
      </c>
      <c r="CO7" s="25">
        <v>97.28</v>
      </c>
      <c r="CP7" s="25">
        <v>97.4</v>
      </c>
      <c r="CQ7" s="25">
        <v>56.76</v>
      </c>
      <c r="CR7" s="25">
        <v>56.04</v>
      </c>
      <c r="CS7" s="25">
        <v>58.52</v>
      </c>
      <c r="CT7" s="25">
        <v>58.88</v>
      </c>
      <c r="CU7" s="25">
        <v>58.16</v>
      </c>
      <c r="CV7" s="25">
        <v>56.15</v>
      </c>
      <c r="CW7" s="25">
        <v>73.37</v>
      </c>
      <c r="CX7" s="25">
        <v>73.02</v>
      </c>
      <c r="CY7" s="25">
        <v>74.73</v>
      </c>
      <c r="CZ7" s="25">
        <v>73.69</v>
      </c>
      <c r="DA7" s="25">
        <v>72.849999999999994</v>
      </c>
      <c r="DB7" s="25">
        <v>73.069999999999993</v>
      </c>
      <c r="DC7" s="25">
        <v>72.78</v>
      </c>
      <c r="DD7" s="25">
        <v>71.33</v>
      </c>
      <c r="DE7" s="25">
        <v>71.150000000000006</v>
      </c>
      <c r="DF7" s="25">
        <v>70.34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0.53</v>
      </c>
      <c r="EJ7" s="25">
        <v>0.71</v>
      </c>
      <c r="EK7" s="25">
        <v>0.72</v>
      </c>
      <c r="EL7" s="25">
        <v>0.71</v>
      </c>
      <c r="EM7" s="25">
        <v>0.55000000000000004</v>
      </c>
      <c r="EN7" s="25">
        <v>0.52</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x14ac:dyDescent="0.15">
      <c r="B11">
        <v>4</v>
      </c>
      <c r="C11">
        <v>3</v>
      </c>
      <c r="D11">
        <v>2</v>
      </c>
      <c r="E11">
        <v>1</v>
      </c>
      <c r="F11">
        <v>0</v>
      </c>
      <c r="G11" t="s">
        <v>109</v>
      </c>
    </row>
    <row r="12" spans="1:144" x14ac:dyDescent="0.15">
      <c r="B12">
        <v>1</v>
      </c>
      <c r="C12">
        <v>1</v>
      </c>
      <c r="D12">
        <v>2</v>
      </c>
      <c r="E12">
        <v>3</v>
      </c>
      <c r="F12">
        <v>4</v>
      </c>
      <c r="G12" t="s">
        <v>110</v>
      </c>
    </row>
    <row r="13" spans="1:144" x14ac:dyDescent="0.15">
      <c r="B13" t="s">
        <v>111</v>
      </c>
      <c r="C13" t="s">
        <v>112</v>
      </c>
      <c r="D13" t="s">
        <v>112</v>
      </c>
      <c r="E13" t="s">
        <v>113</v>
      </c>
      <c r="F13" t="s">
        <v>114</v>
      </c>
      <c r="G13" t="s">
        <v>115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2024-01-31T00:25:01Z</cp:lastPrinted>
  <dcterms:created xsi:type="dcterms:W3CDTF">2023-12-05T01:07:06Z</dcterms:created>
  <dcterms:modified xsi:type="dcterms:W3CDTF">2024-01-31T05:08:35Z</dcterms:modified>
  <cp:category/>
</cp:coreProperties>
</file>